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CCC8CDE1-AC7D-46EA-BD46-1974C5CEAC8D}" xr6:coauthVersionLast="45" xr6:coauthVersionMax="45" xr10:uidLastSave="{00000000-0000-0000-0000-000000000000}"/>
  <bookViews>
    <workbookView xWindow="-120" yWindow="-120" windowWidth="29040" windowHeight="15840" activeTab="1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3" l="1"/>
  <c r="G6" i="3"/>
  <c r="G5" i="3"/>
  <c r="G4" i="2"/>
  <c r="B12" i="1" l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10" i="4"/>
  <c r="R9" i="4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G11" i="1" l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G9" i="1" l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S21" i="4" l="1" a="1"/>
  <c r="S21" i="4" s="1"/>
  <c r="G14" i="4" s="1"/>
  <c r="S23" i="4" a="1"/>
  <c r="S23" i="4" s="1"/>
  <c r="G16" i="4" s="1"/>
  <c r="G23" i="2" l="1"/>
  <c r="B2" i="7" l="1"/>
  <c r="G21" i="3" l="1"/>
  <c r="G18" i="3"/>
  <c r="G16" i="3"/>
  <c r="G19" i="2"/>
  <c r="B42" i="3"/>
  <c r="B41" i="3" l="1"/>
  <c r="B54" i="3"/>
  <c r="B2" i="3"/>
  <c r="G4" i="3"/>
  <c r="G2" i="3"/>
  <c r="G3" i="3" s="1"/>
  <c r="G3" i="2"/>
  <c r="G2" i="2"/>
  <c r="B3" i="3"/>
  <c r="B3" i="2"/>
  <c r="B2" i="2"/>
  <c r="C6" i="6" l="1"/>
  <c r="B6" i="6"/>
  <c r="B10" i="4"/>
  <c r="G7" i="4"/>
  <c r="B8" i="3"/>
  <c r="B10" i="5"/>
  <c r="D6" i="6"/>
  <c r="G6" i="5"/>
  <c r="E6" i="6"/>
  <c r="C54" i="3"/>
  <c r="B55" i="3"/>
  <c r="G13" i="2"/>
  <c r="B28" i="2"/>
  <c r="G16" i="2"/>
  <c r="G14" i="2"/>
  <c r="B9" i="3" l="1"/>
  <c r="G19" i="3"/>
  <c r="B56" i="3"/>
  <c r="C55" i="3"/>
  <c r="B41" i="2"/>
  <c r="F41" i="2" s="1"/>
  <c r="L41" i="2" s="1"/>
  <c r="B6" i="2"/>
  <c r="B7" i="2" s="1"/>
  <c r="B8" i="2" l="1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12" i="2" l="1"/>
  <c r="H41" i="2" s="1"/>
  <c r="Q41" i="2" s="1"/>
  <c r="D56" i="3"/>
  <c r="B9" i="2"/>
  <c r="B11" i="2" s="1"/>
  <c r="B3" i="4" s="1"/>
  <c r="B14" i="2"/>
  <c r="B12" i="3"/>
  <c r="B11" i="3"/>
  <c r="B16" i="3"/>
  <c r="B18" i="3"/>
  <c r="F685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F42" i="2"/>
  <c r="L42" i="2" s="1"/>
  <c r="F43" i="2"/>
  <c r="L43" i="2" s="1"/>
  <c r="B44" i="2"/>
  <c r="D43" i="2" l="1"/>
  <c r="C43" i="2"/>
  <c r="D41" i="2"/>
  <c r="D42" i="2"/>
  <c r="H43" i="2"/>
  <c r="Q43" i="2" s="1"/>
  <c r="H42" i="2"/>
  <c r="Q42" i="2" s="1"/>
  <c r="R42" i="2" s="1"/>
  <c r="B15" i="2"/>
  <c r="C42" i="2"/>
  <c r="C41" i="2"/>
  <c r="B13" i="2"/>
  <c r="G42" i="2" s="1"/>
  <c r="N42" i="2" s="1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F44" i="2"/>
  <c r="L44" i="2" s="1"/>
  <c r="R41" i="2"/>
  <c r="B45" i="2"/>
  <c r="C44" i="2"/>
  <c r="D44" i="2"/>
  <c r="G3" i="5" a="1"/>
  <c r="G4" i="4" a="1"/>
  <c r="B4" i="5" a="1"/>
  <c r="B4" i="4" a="1"/>
  <c r="G44" i="2" l="1"/>
  <c r="N44" i="2" s="1"/>
  <c r="E43" i="2"/>
  <c r="J43" i="2" s="1"/>
  <c r="E41" i="2"/>
  <c r="J41" i="2" s="1"/>
  <c r="E42" i="2"/>
  <c r="J42" i="2" s="1"/>
  <c r="G41" i="2"/>
  <c r="N41" i="2" s="1"/>
  <c r="E44" i="2"/>
  <c r="G43" i="2"/>
  <c r="N43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6" i="4" s="1"/>
  <c r="B17" i="4" s="1"/>
  <c r="B22" i="4" s="1"/>
  <c r="B20" i="4" s="1"/>
  <c r="B21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I42" i="2"/>
  <c r="K42" i="2" s="1"/>
  <c r="M42" i="2" s="1"/>
  <c r="R43" i="2"/>
  <c r="S43" i="2" s="1"/>
  <c r="S42" i="2"/>
  <c r="S41" i="2"/>
  <c r="H45" i="2"/>
  <c r="G45" i="2"/>
  <c r="N45" i="2" s="1"/>
  <c r="F45" i="2"/>
  <c r="L45" i="2" s="1"/>
  <c r="J44" i="2"/>
  <c r="Q44" i="2"/>
  <c r="B46" i="2"/>
  <c r="E45" i="2"/>
  <c r="C45" i="2"/>
  <c r="D45" i="2"/>
  <c r="I43" i="2" l="1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L46" i="2" s="1"/>
  <c r="J45" i="2"/>
  <c r="Q45" i="2"/>
  <c r="R45" i="2" s="1"/>
  <c r="I45" i="2"/>
  <c r="K45" i="2" s="1"/>
  <c r="B47" i="2"/>
  <c r="E46" i="2"/>
  <c r="D46" i="2"/>
  <c r="C46" i="2"/>
  <c r="L60" i="3" l="1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L47" i="2" s="1"/>
  <c r="H47" i="2"/>
  <c r="M45" i="2"/>
  <c r="Q46" i="2"/>
  <c r="I46" i="2"/>
  <c r="K46" i="2" s="1"/>
  <c r="T41" i="2"/>
  <c r="T45" i="2"/>
  <c r="T44" i="2"/>
  <c r="B48" i="2"/>
  <c r="E47" i="2"/>
  <c r="C47" i="2"/>
  <c r="D47" i="2"/>
  <c r="O61" i="3" l="1"/>
  <c r="R61" i="3"/>
  <c r="M60" i="3"/>
  <c r="I61" i="3"/>
  <c r="K61" i="3" s="1"/>
  <c r="T60" i="3"/>
  <c r="J61" i="3"/>
  <c r="B63" i="3"/>
  <c r="G62" i="3"/>
  <c r="N62" i="3" s="1"/>
  <c r="O62" i="3" s="1"/>
  <c r="F62" i="3"/>
  <c r="L62" i="3" s="1"/>
  <c r="D62" i="3"/>
  <c r="H62" i="3"/>
  <c r="Q62" i="3" s="1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L48" i="2" s="1"/>
  <c r="J47" i="2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L49" i="2" s="1"/>
  <c r="H49" i="2"/>
  <c r="J48" i="2"/>
  <c r="Q48" i="2"/>
  <c r="I48" i="2"/>
  <c r="K48" i="2" s="1"/>
  <c r="B50" i="2"/>
  <c r="E49" i="2"/>
  <c r="C49" i="2"/>
  <c r="D49" i="2"/>
  <c r="O63" i="3" l="1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O64" i="3" s="1"/>
  <c r="F64" i="3"/>
  <c r="L64" i="3" s="1"/>
  <c r="D64" i="3"/>
  <c r="C64" i="3"/>
  <c r="E64" i="3"/>
  <c r="M48" i="2"/>
  <c r="R48" i="2"/>
  <c r="O49" i="2"/>
  <c r="J49" i="2"/>
  <c r="H50" i="2"/>
  <c r="G50" i="2"/>
  <c r="N50" i="2" s="1"/>
  <c r="F50" i="2"/>
  <c r="L50" i="2" s="1"/>
  <c r="Q49" i="2"/>
  <c r="I49" i="2"/>
  <c r="K49" i="2" s="1"/>
  <c r="U47" i="2"/>
  <c r="T47" i="2"/>
  <c r="B51" i="2"/>
  <c r="E50" i="2"/>
  <c r="D50" i="2"/>
  <c r="C50" i="2"/>
  <c r="Q64" i="3" l="1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L51" i="2" s="1"/>
  <c r="T48" i="2"/>
  <c r="B52" i="2"/>
  <c r="E51" i="2"/>
  <c r="C51" i="2"/>
  <c r="D51" i="2"/>
  <c r="L65" i="3" l="1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S50" i="2"/>
  <c r="P50" i="2"/>
  <c r="S49" i="2"/>
  <c r="U49" i="2" s="1"/>
  <c r="O51" i="2"/>
  <c r="H52" i="2"/>
  <c r="G52" i="2"/>
  <c r="N52" i="2" s="1"/>
  <c r="F52" i="2"/>
  <c r="L52" i="2" s="1"/>
  <c r="T50" i="2"/>
  <c r="Q51" i="2"/>
  <c r="I51" i="2"/>
  <c r="K51" i="2" s="1"/>
  <c r="B53" i="2"/>
  <c r="E52" i="2"/>
  <c r="C52" i="2"/>
  <c r="D52" i="2"/>
  <c r="O66" i="3" l="1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L53" i="2" s="1"/>
  <c r="J52" i="2"/>
  <c r="B54" i="2"/>
  <c r="E53" i="2"/>
  <c r="C53" i="2"/>
  <c r="D53" i="2"/>
  <c r="R67" i="3" l="1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L54" i="2" s="1"/>
  <c r="J53" i="2"/>
  <c r="Q53" i="2"/>
  <c r="R53" i="2" s="1"/>
  <c r="S53" i="2" s="1"/>
  <c r="I53" i="2"/>
  <c r="K53" i="2" s="1"/>
  <c r="M52" i="2"/>
  <c r="B55" i="2"/>
  <c r="E54" i="2"/>
  <c r="D54" i="2"/>
  <c r="C54" i="2"/>
  <c r="O68" i="3" l="1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L55" i="2" s="1"/>
  <c r="T53" i="2"/>
  <c r="B56" i="2"/>
  <c r="E55" i="2"/>
  <c r="C55" i="2"/>
  <c r="D55" i="2"/>
  <c r="R69" i="3" l="1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G56" i="2"/>
  <c r="N56" i="2" s="1"/>
  <c r="O56" i="2" s="1"/>
  <c r="P56" i="2" s="1"/>
  <c r="F56" i="2"/>
  <c r="L56" i="2" s="1"/>
  <c r="Q55" i="2"/>
  <c r="R55" i="2" s="1"/>
  <c r="S55" i="2" s="1"/>
  <c r="I55" i="2"/>
  <c r="K55" i="2" s="1"/>
  <c r="J55" i="2"/>
  <c r="T54" i="2"/>
  <c r="B57" i="2"/>
  <c r="E56" i="2"/>
  <c r="C56" i="2"/>
  <c r="D56" i="2"/>
  <c r="R70" i="3" l="1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L57" i="2" s="1"/>
  <c r="J56" i="2"/>
  <c r="T55" i="2"/>
  <c r="B58" i="2"/>
  <c r="E57" i="2"/>
  <c r="C57" i="2"/>
  <c r="D57" i="2"/>
  <c r="J71" i="3" l="1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G58" i="2"/>
  <c r="N58" i="2" s="1"/>
  <c r="O58" i="2" s="1"/>
  <c r="P58" i="2" s="1"/>
  <c r="F58" i="2"/>
  <c r="L58" i="2" s="1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G59" i="2"/>
  <c r="N59" i="2" s="1"/>
  <c r="O59" i="2" s="1"/>
  <c r="P59" i="2" s="1"/>
  <c r="F59" i="2"/>
  <c r="L59" i="2" s="1"/>
  <c r="H59" i="2"/>
  <c r="Q58" i="2"/>
  <c r="R58" i="2" s="1"/>
  <c r="S58" i="2" s="1"/>
  <c r="I58" i="2"/>
  <c r="K58" i="2" s="1"/>
  <c r="B60" i="2"/>
  <c r="E59" i="2"/>
  <c r="C59" i="2"/>
  <c r="D59" i="2"/>
  <c r="J73" i="3" l="1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L60" i="2" s="1"/>
  <c r="B61" i="2"/>
  <c r="E60" i="2"/>
  <c r="C60" i="2"/>
  <c r="D60" i="2"/>
  <c r="R74" i="3" l="1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L61" i="2" s="1"/>
  <c r="T59" i="2"/>
  <c r="B62" i="2"/>
  <c r="E61" i="2"/>
  <c r="C61" i="2"/>
  <c r="D61" i="2"/>
  <c r="R75" i="3" l="1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G62" i="2"/>
  <c r="N62" i="2" s="1"/>
  <c r="O62" i="2" s="1"/>
  <c r="P62" i="2" s="1"/>
  <c r="F62" i="2"/>
  <c r="L62" i="2" s="1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L63" i="2" s="1"/>
  <c r="T61" i="2"/>
  <c r="B64" i="2"/>
  <c r="E63" i="2"/>
  <c r="C63" i="2"/>
  <c r="D63" i="2"/>
  <c r="R77" i="3" l="1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L64" i="2" s="1"/>
  <c r="T62" i="2"/>
  <c r="B65" i="2"/>
  <c r="E64" i="2"/>
  <c r="C64" i="2"/>
  <c r="D64" i="2"/>
  <c r="J78" i="3" l="1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G65" i="2"/>
  <c r="N65" i="2" s="1"/>
  <c r="O65" i="2" s="1"/>
  <c r="P65" i="2" s="1"/>
  <c r="F65" i="2"/>
  <c r="L65" i="2" s="1"/>
  <c r="H65" i="2"/>
  <c r="U63" i="2"/>
  <c r="B66" i="2"/>
  <c r="E65" i="2"/>
  <c r="C65" i="2"/>
  <c r="D65" i="2"/>
  <c r="Q79" i="3" l="1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L66" i="2" s="1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L67" i="2" s="1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L68" i="2" s="1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G69" i="2"/>
  <c r="N69" i="2" s="1"/>
  <c r="O69" i="2" s="1"/>
  <c r="P69" i="2" s="1"/>
  <c r="F69" i="2"/>
  <c r="L69" i="2" s="1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G70" i="2"/>
  <c r="N70" i="2" s="1"/>
  <c r="O70" i="2" s="1"/>
  <c r="P70" i="2" s="1"/>
  <c r="F70" i="2"/>
  <c r="L70" i="2" s="1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L71" i="2" s="1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G72" i="2"/>
  <c r="N72" i="2" s="1"/>
  <c r="O72" i="2" s="1"/>
  <c r="P72" i="2" s="1"/>
  <c r="F72" i="2"/>
  <c r="L72" i="2" s="1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L73" i="2" s="1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G74" i="2"/>
  <c r="N74" i="2" s="1"/>
  <c r="O74" i="2" s="1"/>
  <c r="P74" i="2" s="1"/>
  <c r="F74" i="2"/>
  <c r="L74" i="2" s="1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L75" i="2" s="1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L76" i="2" s="1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L77" i="2" s="1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G78" i="2"/>
  <c r="N78" i="2" s="1"/>
  <c r="O78" i="2" s="1"/>
  <c r="P78" i="2" s="1"/>
  <c r="F78" i="2"/>
  <c r="L78" i="2" s="1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G79" i="2"/>
  <c r="N79" i="2" s="1"/>
  <c r="O79" i="2" s="1"/>
  <c r="P79" i="2" s="1"/>
  <c r="H79" i="2"/>
  <c r="F79" i="2"/>
  <c r="L79" i="2" s="1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L80" i="2" s="1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G81" i="2"/>
  <c r="N81" i="2" s="1"/>
  <c r="O81" i="2" s="1"/>
  <c r="P81" i="2" s="1"/>
  <c r="F81" i="2"/>
  <c r="L81" i="2" s="1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L82" i="2" s="1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G83" i="2"/>
  <c r="N83" i="2" s="1"/>
  <c r="O83" i="2" s="1"/>
  <c r="P83" i="2" s="1"/>
  <c r="F83" i="2"/>
  <c r="L83" i="2" s="1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L84" i="2" s="1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G85" i="2"/>
  <c r="N85" i="2" s="1"/>
  <c r="O85" i="2" s="1"/>
  <c r="P85" i="2" s="1"/>
  <c r="F85" i="2"/>
  <c r="L85" i="2" s="1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G86" i="2"/>
  <c r="N86" i="2" s="1"/>
  <c r="O86" i="2" s="1"/>
  <c r="P86" i="2" s="1"/>
  <c r="F86" i="2"/>
  <c r="L86" i="2" s="1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L87" i="2" s="1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G88" i="2"/>
  <c r="N88" i="2" s="1"/>
  <c r="O88" i="2" s="1"/>
  <c r="P88" i="2" s="1"/>
  <c r="F88" i="2"/>
  <c r="L88" i="2" s="1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L89" i="2" s="1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G90" i="2"/>
  <c r="N90" i="2" s="1"/>
  <c r="O90" i="2" s="1"/>
  <c r="P90" i="2" s="1"/>
  <c r="F90" i="2"/>
  <c r="L90" i="2" s="1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L91" i="2" s="1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L92" i="2" s="1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G93" i="2"/>
  <c r="N93" i="2" s="1"/>
  <c r="O93" i="2" s="1"/>
  <c r="P93" i="2" s="1"/>
  <c r="F93" i="2"/>
  <c r="L93" i="2" s="1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G94" i="2"/>
  <c r="N94" i="2" s="1"/>
  <c r="O94" i="2" s="1"/>
  <c r="P94" i="2" s="1"/>
  <c r="F94" i="2"/>
  <c r="L94" i="2" s="1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L95" i="2" s="1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L96" i="2" s="1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L97" i="2" s="1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L98" i="2" s="1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G99" i="2"/>
  <c r="N99" i="2" s="1"/>
  <c r="O99" i="2" s="1"/>
  <c r="P99" i="2" s="1"/>
  <c r="H99" i="2"/>
  <c r="F99" i="2"/>
  <c r="L99" i="2" s="1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L100" i="2" s="1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G101" i="2"/>
  <c r="N101" i="2" s="1"/>
  <c r="O101" i="2" s="1"/>
  <c r="P101" i="2" s="1"/>
  <c r="F101" i="2"/>
  <c r="L101" i="2" s="1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L102" i="2" s="1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G103" i="2"/>
  <c r="N103" i="2" s="1"/>
  <c r="O103" i="2" s="1"/>
  <c r="P103" i="2" s="1"/>
  <c r="F103" i="2"/>
  <c r="L103" i="2" s="1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L104" i="2" s="1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G105" i="2"/>
  <c r="N105" i="2" s="1"/>
  <c r="O105" i="2" s="1"/>
  <c r="P105" i="2" s="1"/>
  <c r="F105" i="2"/>
  <c r="L105" i="2" s="1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L106" i="2" s="1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G107" i="2"/>
  <c r="N107" i="2" s="1"/>
  <c r="O107" i="2" s="1"/>
  <c r="P107" i="2" s="1"/>
  <c r="H107" i="2"/>
  <c r="F107" i="2"/>
  <c r="L107" i="2" s="1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L108" i="2" s="1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G109" i="2"/>
  <c r="N109" i="2" s="1"/>
  <c r="O109" i="2" s="1"/>
  <c r="P109" i="2" s="1"/>
  <c r="F109" i="2"/>
  <c r="L109" i="2" s="1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L110" i="2" s="1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L111" i="2" s="1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L112" i="2" s="1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G113" i="2"/>
  <c r="N113" i="2" s="1"/>
  <c r="O113" i="2" s="1"/>
  <c r="P113" i="2" s="1"/>
  <c r="H113" i="2"/>
  <c r="F113" i="2"/>
  <c r="L113" i="2" s="1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L114" i="2" s="1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G115" i="2"/>
  <c r="N115" i="2" s="1"/>
  <c r="O115" i="2" s="1"/>
  <c r="P115" i="2" s="1"/>
  <c r="F115" i="2"/>
  <c r="L115" i="2" s="1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G116" i="2"/>
  <c r="N116" i="2" s="1"/>
  <c r="O116" i="2" s="1"/>
  <c r="P116" i="2" s="1"/>
  <c r="F116" i="2"/>
  <c r="L116" i="2" s="1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L117" i="2" s="1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G118" i="2"/>
  <c r="N118" i="2" s="1"/>
  <c r="O118" i="2" s="1"/>
  <c r="P118" i="2" s="1"/>
  <c r="F118" i="2"/>
  <c r="L118" i="2" s="1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L119" i="2" s="1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G120" i="2"/>
  <c r="N120" i="2" s="1"/>
  <c r="O120" i="2" s="1"/>
  <c r="P120" i="2" s="1"/>
  <c r="F120" i="2"/>
  <c r="L120" i="2" s="1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L121" i="2" s="1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G122" i="2"/>
  <c r="N122" i="2" s="1"/>
  <c r="O122" i="2" s="1"/>
  <c r="P122" i="2" s="1"/>
  <c r="F122" i="2"/>
  <c r="L122" i="2" s="1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L123" i="2" s="1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L124" i="2" s="1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L125" i="2" s="1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G126" i="2"/>
  <c r="N126" i="2" s="1"/>
  <c r="O126" i="2" s="1"/>
  <c r="P126" i="2" s="1"/>
  <c r="F126" i="2"/>
  <c r="L126" i="2" s="1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F127" i="2"/>
  <c r="L127" i="2" s="1"/>
  <c r="H127" i="2"/>
  <c r="G127" i="2"/>
  <c r="N127" i="2" s="1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L128" i="2" s="1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L129" i="2" s="1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L130" i="2" s="1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G131" i="2"/>
  <c r="N131" i="2" s="1"/>
  <c r="O131" i="2" s="1"/>
  <c r="P131" i="2" s="1"/>
  <c r="H131" i="2"/>
  <c r="F131" i="2"/>
  <c r="L131" i="2" s="1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G132" i="2"/>
  <c r="N132" i="2" s="1"/>
  <c r="O132" i="2" s="1"/>
  <c r="P132" i="2" s="1"/>
  <c r="F132" i="2"/>
  <c r="L132" i="2" s="1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G133" i="2"/>
  <c r="N133" i="2" s="1"/>
  <c r="O133" i="2" s="1"/>
  <c r="P133" i="2" s="1"/>
  <c r="F133" i="2"/>
  <c r="L133" i="2" s="1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L134" i="2" s="1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G135" i="2"/>
  <c r="N135" i="2" s="1"/>
  <c r="O135" i="2" s="1"/>
  <c r="P135" i="2" s="1"/>
  <c r="F135" i="2"/>
  <c r="L135" i="2" s="1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L136" i="2" s="1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L137" i="2" s="1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L138" i="2" s="1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L139" i="2" s="1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L140" i="2" s="1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L141" i="2" s="1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G142" i="2"/>
  <c r="N142" i="2" s="1"/>
  <c r="O142" i="2" s="1"/>
  <c r="P142" i="2" s="1"/>
  <c r="F142" i="2"/>
  <c r="L142" i="2" s="1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L143" i="2" s="1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L144" i="2" s="1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G145" i="2"/>
  <c r="N145" i="2" s="1"/>
  <c r="O145" i="2" s="1"/>
  <c r="P145" i="2" s="1"/>
  <c r="H145" i="2"/>
  <c r="F145" i="2"/>
  <c r="L145" i="2" s="1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G146" i="2"/>
  <c r="N146" i="2" s="1"/>
  <c r="O146" i="2" s="1"/>
  <c r="P146" i="2" s="1"/>
  <c r="F146" i="2"/>
  <c r="L146" i="2" s="1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L147" i="2" s="1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L148" i="2" s="1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G149" i="2"/>
  <c r="N149" i="2" s="1"/>
  <c r="O149" i="2" s="1"/>
  <c r="P149" i="2" s="1"/>
  <c r="F149" i="2"/>
  <c r="L149" i="2" s="1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L150" i="2" s="1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G151" i="2"/>
  <c r="N151" i="2" s="1"/>
  <c r="O151" i="2" s="1"/>
  <c r="P151" i="2" s="1"/>
  <c r="F151" i="2"/>
  <c r="L151" i="2" s="1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L152" i="2" s="1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L153" i="2" s="1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L154" i="2" s="1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G155" i="2"/>
  <c r="N155" i="2" s="1"/>
  <c r="O155" i="2" s="1"/>
  <c r="P155" i="2" s="1"/>
  <c r="H155" i="2"/>
  <c r="F155" i="2"/>
  <c r="L155" i="2" s="1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L156" i="2" s="1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L157" i="2" s="1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G158" i="2"/>
  <c r="N158" i="2" s="1"/>
  <c r="O158" i="2" s="1"/>
  <c r="P158" i="2" s="1"/>
  <c r="F158" i="2"/>
  <c r="L158" i="2" s="1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L159" i="2" s="1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L160" i="2" s="1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G161" i="2"/>
  <c r="N161" i="2" s="1"/>
  <c r="O161" i="2" s="1"/>
  <c r="P161" i="2" s="1"/>
  <c r="H161" i="2"/>
  <c r="F161" i="2"/>
  <c r="L161" i="2" s="1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L162" i="2" s="1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L163" i="2" s="1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L164" i="2" s="1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L165" i="2" s="1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L166" i="2" s="1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G167" i="2"/>
  <c r="N167" i="2" s="1"/>
  <c r="O167" i="2" s="1"/>
  <c r="P167" i="2" s="1"/>
  <c r="F167" i="2"/>
  <c r="L167" i="2" s="1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L168" i="2" s="1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G169" i="2"/>
  <c r="N169" i="2" s="1"/>
  <c r="O169" i="2" s="1"/>
  <c r="P169" i="2" s="1"/>
  <c r="F169" i="2"/>
  <c r="L169" i="2" s="1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G170" i="2"/>
  <c r="N170" i="2" s="1"/>
  <c r="O170" i="2" s="1"/>
  <c r="P170" i="2" s="1"/>
  <c r="F170" i="2"/>
  <c r="L170" i="2" s="1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L171" i="2" s="1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L172" i="2" s="1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L173" i="2" s="1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G174" i="2"/>
  <c r="N174" i="2" s="1"/>
  <c r="O174" i="2" s="1"/>
  <c r="P174" i="2" s="1"/>
  <c r="F174" i="2"/>
  <c r="L174" i="2" s="1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L175" i="2" s="1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G176" i="2"/>
  <c r="N176" i="2" s="1"/>
  <c r="O176" i="2" s="1"/>
  <c r="P176" i="2" s="1"/>
  <c r="H176" i="2"/>
  <c r="F176" i="2"/>
  <c r="L176" i="2" s="1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L177" i="2" s="1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G178" i="2"/>
  <c r="N178" i="2" s="1"/>
  <c r="O178" i="2" s="1"/>
  <c r="P178" i="2" s="1"/>
  <c r="F178" i="2"/>
  <c r="L178" i="2" s="1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L179" i="2" s="1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L180" i="2" s="1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G181" i="2"/>
  <c r="N181" i="2" s="1"/>
  <c r="O181" i="2" s="1"/>
  <c r="P181" i="2" s="1"/>
  <c r="F181" i="2"/>
  <c r="L181" i="2" s="1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G182" i="2"/>
  <c r="N182" i="2" s="1"/>
  <c r="O182" i="2" s="1"/>
  <c r="P182" i="2" s="1"/>
  <c r="F182" i="2"/>
  <c r="L182" i="2" s="1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G183" i="2"/>
  <c r="N183" i="2" s="1"/>
  <c r="O183" i="2" s="1"/>
  <c r="P183" i="2" s="1"/>
  <c r="H183" i="2"/>
  <c r="F183" i="2"/>
  <c r="L183" i="2" s="1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G184" i="2"/>
  <c r="N184" i="2" s="1"/>
  <c r="O184" i="2" s="1"/>
  <c r="P184" i="2" s="1"/>
  <c r="H184" i="2"/>
  <c r="F184" i="2"/>
  <c r="L184" i="2" s="1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T197" i="3" l="1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L185" i="2" s="1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L186" i="2" s="1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G187" i="2"/>
  <c r="N187" i="2" s="1"/>
  <c r="O187" i="2" s="1"/>
  <c r="P187" i="2" s="1"/>
  <c r="H187" i="2"/>
  <c r="F187" i="2"/>
  <c r="L187" i="2" s="1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L188" i="2" s="1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G189" i="2"/>
  <c r="N189" i="2" s="1"/>
  <c r="O189" i="2" s="1"/>
  <c r="P189" i="2" s="1"/>
  <c r="F189" i="2"/>
  <c r="L189" i="2" s="1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L190" i="2" s="1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L191" i="2" s="1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L192" i="2" s="1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G193" i="2"/>
  <c r="N193" i="2" s="1"/>
  <c r="O193" i="2" s="1"/>
  <c r="P193" i="2" s="1"/>
  <c r="F193" i="2"/>
  <c r="L193" i="2" s="1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L194" i="2" s="1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L195" i="2" s="1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G196" i="2"/>
  <c r="N196" i="2" s="1"/>
  <c r="O196" i="2" s="1"/>
  <c r="P196" i="2" s="1"/>
  <c r="H196" i="2"/>
  <c r="F196" i="2"/>
  <c r="L196" i="2" s="1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L197" i="2" s="1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L198" i="2" s="1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L199" i="2" s="1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L200" i="2" s="1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L201" i="2" s="1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G202" i="2"/>
  <c r="N202" i="2" s="1"/>
  <c r="O202" i="2" s="1"/>
  <c r="P202" i="2" s="1"/>
  <c r="F202" i="2"/>
  <c r="L202" i="2" s="1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L203" i="2" s="1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L204" i="2" s="1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L205" i="2" s="1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G206" i="2"/>
  <c r="N206" i="2" s="1"/>
  <c r="O206" i="2" s="1"/>
  <c r="P206" i="2" s="1"/>
  <c r="F206" i="2"/>
  <c r="L206" i="2" s="1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L207" i="2" s="1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L208" i="2" s="1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L209" i="2" s="1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L210" i="2" s="1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L211" i="2" s="1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L212" i="2" s="1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L213" i="2" s="1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G214" i="2"/>
  <c r="N214" i="2" s="1"/>
  <c r="O214" i="2" s="1"/>
  <c r="P214" i="2" s="1"/>
  <c r="F214" i="2"/>
  <c r="L214" i="2" s="1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L215" i="2" s="1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L216" i="2" s="1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L217" i="2" s="1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L218" i="2" s="1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L219" i="2" s="1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G220" i="2"/>
  <c r="N220" i="2" s="1"/>
  <c r="O220" i="2" s="1"/>
  <c r="P220" i="2" s="1"/>
  <c r="H220" i="2"/>
  <c r="F220" i="2"/>
  <c r="L220" i="2" s="1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U88" i="3" s="1"/>
  <c r="S94" i="3"/>
  <c r="S65" i="3"/>
  <c r="S78" i="3"/>
  <c r="S70" i="3"/>
  <c r="S74" i="3"/>
  <c r="S100" i="3"/>
  <c r="U100" i="3" s="1"/>
  <c r="S113" i="3"/>
  <c r="U113" i="3" s="1"/>
  <c r="S118" i="3"/>
  <c r="S120" i="3"/>
  <c r="S104" i="3"/>
  <c r="S54" i="3"/>
  <c r="S73" i="3"/>
  <c r="S80" i="3"/>
  <c r="S109" i="3"/>
  <c r="U109" i="3" s="1"/>
  <c r="S59" i="3"/>
  <c r="S66" i="3"/>
  <c r="S86" i="3"/>
  <c r="S91" i="3"/>
  <c r="S84" i="3"/>
  <c r="S110" i="3"/>
  <c r="S56" i="3"/>
  <c r="S61" i="3"/>
  <c r="S114" i="3"/>
  <c r="S57" i="3"/>
  <c r="S117" i="3"/>
  <c r="S77" i="3"/>
  <c r="U77" i="3" s="1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U125" i="3" s="1"/>
  <c r="S128" i="3"/>
  <c r="S126" i="3"/>
  <c r="S129" i="3"/>
  <c r="S130" i="3"/>
  <c r="S132" i="3"/>
  <c r="S131" i="3"/>
  <c r="S133" i="3"/>
  <c r="S134" i="3"/>
  <c r="S137" i="3"/>
  <c r="U137" i="3" s="1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U150" i="3" s="1"/>
  <c r="S151" i="3"/>
  <c r="S153" i="3"/>
  <c r="S152" i="3"/>
  <c r="S156" i="3"/>
  <c r="S155" i="3"/>
  <c r="S154" i="3"/>
  <c r="S157" i="3"/>
  <c r="S158" i="3"/>
  <c r="U158" i="3" s="1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S170" i="3"/>
  <c r="U170" i="3" s="1"/>
  <c r="S173" i="3"/>
  <c r="S175" i="3"/>
  <c r="U175" i="3" s="1"/>
  <c r="S172" i="3"/>
  <c r="S177" i="3"/>
  <c r="S178" i="3"/>
  <c r="S174" i="3"/>
  <c r="S176" i="3"/>
  <c r="S179" i="3"/>
  <c r="S180" i="3"/>
  <c r="U180" i="3" s="1"/>
  <c r="S181" i="3"/>
  <c r="S184" i="3"/>
  <c r="S182" i="3"/>
  <c r="U182" i="3" s="1"/>
  <c r="S183" i="3"/>
  <c r="S185" i="3"/>
  <c r="S186" i="3"/>
  <c r="U186" i="3" s="1"/>
  <c r="S187" i="3"/>
  <c r="S188" i="3"/>
  <c r="S190" i="3"/>
  <c r="S189" i="3"/>
  <c r="S191" i="3"/>
  <c r="S193" i="3"/>
  <c r="S192" i="3"/>
  <c r="S195" i="3"/>
  <c r="U195" i="3" s="1"/>
  <c r="S197" i="3"/>
  <c r="S194" i="3"/>
  <c r="S196" i="3"/>
  <c r="S199" i="3"/>
  <c r="S198" i="3"/>
  <c r="U198" i="3" s="1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U216" i="3" s="1"/>
  <c r="S218" i="3"/>
  <c r="S217" i="3"/>
  <c r="S220" i="3"/>
  <c r="U220" i="3" s="1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G221" i="2"/>
  <c r="N221" i="2" s="1"/>
  <c r="O221" i="2" s="1"/>
  <c r="P221" i="2" s="1"/>
  <c r="F221" i="2"/>
  <c r="L221" i="2" s="1"/>
  <c r="Q220" i="2"/>
  <c r="R220" i="2" s="1"/>
  <c r="S220" i="2" s="1"/>
  <c r="I220" i="2"/>
  <c r="K220" i="2" s="1"/>
  <c r="M220" i="2" s="1"/>
  <c r="B222" i="2"/>
  <c r="E221" i="2"/>
  <c r="C221" i="2"/>
  <c r="D221" i="2"/>
  <c r="U66" i="3" l="1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G222" i="2"/>
  <c r="N222" i="2" s="1"/>
  <c r="O222" i="2" s="1"/>
  <c r="P222" i="2" s="1"/>
  <c r="F222" i="2"/>
  <c r="L222" i="2" s="1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G223" i="2"/>
  <c r="N223" i="2" s="1"/>
  <c r="O223" i="2" s="1"/>
  <c r="P223" i="2" s="1"/>
  <c r="H223" i="2"/>
  <c r="F223" i="2"/>
  <c r="L223" i="2" s="1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L224" i="2" s="1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G225" i="2"/>
  <c r="N225" i="2" s="1"/>
  <c r="O225" i="2" s="1"/>
  <c r="P225" i="2" s="1"/>
  <c r="F225" i="2"/>
  <c r="L225" i="2" s="1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S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G226" i="2"/>
  <c r="N226" i="2" s="1"/>
  <c r="O226" i="2" s="1"/>
  <c r="P226" i="2" s="1"/>
  <c r="F226" i="2"/>
  <c r="L226" i="2" s="1"/>
  <c r="Q225" i="2"/>
  <c r="R225" i="2" s="1"/>
  <c r="S225" i="2" s="1"/>
  <c r="I225" i="2"/>
  <c r="K225" i="2" s="1"/>
  <c r="B227" i="2"/>
  <c r="E226" i="2"/>
  <c r="D226" i="2"/>
  <c r="C226" i="2"/>
  <c r="P240" i="3" l="1"/>
  <c r="U240" i="3" s="1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S241" i="3" s="1"/>
  <c r="D241" i="3"/>
  <c r="C241" i="3"/>
  <c r="G241" i="3"/>
  <c r="N241" i="3" s="1"/>
  <c r="O241" i="3" s="1"/>
  <c r="P241" i="3" s="1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L227" i="2" s="1"/>
  <c r="B228" i="2"/>
  <c r="E227" i="2"/>
  <c r="C227" i="2"/>
  <c r="D227" i="2"/>
  <c r="U241" i="3" l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G228" i="2"/>
  <c r="N228" i="2" s="1"/>
  <c r="O228" i="2" s="1"/>
  <c r="P228" i="2" s="1"/>
  <c r="H228" i="2"/>
  <c r="F228" i="2"/>
  <c r="L228" i="2" s="1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G229" i="2"/>
  <c r="N229" i="2" s="1"/>
  <c r="O229" i="2" s="1"/>
  <c r="P229" i="2" s="1"/>
  <c r="F229" i="2"/>
  <c r="L229" i="2" s="1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L230" i="2" s="1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G231" i="2"/>
  <c r="N231" i="2" s="1"/>
  <c r="O231" i="2" s="1"/>
  <c r="P231" i="2" s="1"/>
  <c r="H231" i="2"/>
  <c r="F231" i="2"/>
  <c r="L231" i="2" s="1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L232" i="2" s="1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G233" i="2"/>
  <c r="N233" i="2" s="1"/>
  <c r="O233" i="2" s="1"/>
  <c r="P233" i="2" s="1"/>
  <c r="F233" i="2"/>
  <c r="L233" i="2" s="1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G234" i="2"/>
  <c r="N234" i="2" s="1"/>
  <c r="O234" i="2" s="1"/>
  <c r="P234" i="2" s="1"/>
  <c r="F234" i="2"/>
  <c r="L234" i="2" s="1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L235" i="2" s="1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G236" i="2"/>
  <c r="N236" i="2" s="1"/>
  <c r="O236" i="2" s="1"/>
  <c r="P236" i="2" s="1"/>
  <c r="H236" i="2"/>
  <c r="F236" i="2"/>
  <c r="L236" i="2" s="1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L237" i="2" s="1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G238" i="2"/>
  <c r="N238" i="2" s="1"/>
  <c r="O238" i="2" s="1"/>
  <c r="P238" i="2" s="1"/>
  <c r="F238" i="2"/>
  <c r="L238" i="2" s="1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L239" i="2" s="1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L240" i="2" s="1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L241" i="2" s="1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G242" i="2"/>
  <c r="N242" i="2" s="1"/>
  <c r="O242" i="2" s="1"/>
  <c r="P242" i="2" s="1"/>
  <c r="F242" i="2"/>
  <c r="L242" i="2" s="1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L243" i="2" s="1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L244" i="2" s="1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L245" i="2" s="1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L246" i="2" s="1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G247" i="2"/>
  <c r="N247" i="2" s="1"/>
  <c r="O247" i="2" s="1"/>
  <c r="P247" i="2" s="1"/>
  <c r="H247" i="2"/>
  <c r="F247" i="2"/>
  <c r="L247" i="2" s="1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L248" i="2" s="1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L249" i="2" s="1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G250" i="2"/>
  <c r="N250" i="2" s="1"/>
  <c r="O250" i="2" s="1"/>
  <c r="P250" i="2" s="1"/>
  <c r="F250" i="2"/>
  <c r="L250" i="2" s="1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L251" i="2" s="1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L252" i="2" s="1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L253" i="2" s="1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L254" i="2" s="1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G255" i="2"/>
  <c r="N255" i="2" s="1"/>
  <c r="O255" i="2" s="1"/>
  <c r="P255" i="2" s="1"/>
  <c r="F255" i="2"/>
  <c r="L255" i="2" s="1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L256" i="2" s="1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G257" i="2"/>
  <c r="N257" i="2" s="1"/>
  <c r="O257" i="2" s="1"/>
  <c r="P257" i="2" s="1"/>
  <c r="F257" i="2"/>
  <c r="L257" i="2" s="1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G258" i="2"/>
  <c r="N258" i="2" s="1"/>
  <c r="O258" i="2" s="1"/>
  <c r="P258" i="2" s="1"/>
  <c r="F258" i="2"/>
  <c r="L258" i="2" s="1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L259" i="2" s="1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L260" i="2" s="1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G261" i="2"/>
  <c r="N261" i="2" s="1"/>
  <c r="O261" i="2" s="1"/>
  <c r="P261" i="2" s="1"/>
  <c r="F261" i="2"/>
  <c r="L261" i="2" s="1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G262" i="2"/>
  <c r="N262" i="2" s="1"/>
  <c r="O262" i="2" s="1"/>
  <c r="P262" i="2" s="1"/>
  <c r="F262" i="2"/>
  <c r="L262" i="2" s="1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L263" i="2" s="1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G264" i="2"/>
  <c r="N264" i="2" s="1"/>
  <c r="O264" i="2" s="1"/>
  <c r="P264" i="2" s="1"/>
  <c r="H264" i="2"/>
  <c r="F264" i="2"/>
  <c r="L264" i="2" s="1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L265" i="2" s="1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L266" i="2" s="1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G267" i="2"/>
  <c r="N267" i="2" s="1"/>
  <c r="O267" i="2" s="1"/>
  <c r="P267" i="2" s="1"/>
  <c r="H267" i="2"/>
  <c r="F267" i="2"/>
  <c r="L267" i="2" s="1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L268" i="2" s="1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L269" i="2" s="1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L270" i="2" s="1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G271" i="2"/>
  <c r="N271" i="2" s="1"/>
  <c r="O271" i="2" s="1"/>
  <c r="P271" i="2" s="1"/>
  <c r="H271" i="2"/>
  <c r="F271" i="2"/>
  <c r="L271" i="2" s="1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L272" i="2" s="1"/>
  <c r="T270" i="2"/>
  <c r="B273" i="2"/>
  <c r="E272" i="2"/>
  <c r="C272" i="2"/>
  <c r="D272" i="2"/>
  <c r="J272" i="2" s="1"/>
  <c r="U286" i="3" l="1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L273" i="2" s="1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G274" i="2"/>
  <c r="N274" i="2" s="1"/>
  <c r="O274" i="2" s="1"/>
  <c r="P274" i="2" s="1"/>
  <c r="F274" i="2"/>
  <c r="L274" i="2" s="1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G275" i="2"/>
  <c r="N275" i="2" s="1"/>
  <c r="O275" i="2" s="1"/>
  <c r="P275" i="2" s="1"/>
  <c r="H275" i="2"/>
  <c r="F275" i="2"/>
  <c r="L275" i="2" s="1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G276" i="2"/>
  <c r="N276" i="2" s="1"/>
  <c r="O276" i="2" s="1"/>
  <c r="P276" i="2" s="1"/>
  <c r="H276" i="2"/>
  <c r="F276" i="2"/>
  <c r="L276" i="2" s="1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L277" i="2" s="1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G278" i="2"/>
  <c r="N278" i="2" s="1"/>
  <c r="O278" i="2" s="1"/>
  <c r="P278" i="2" s="1"/>
  <c r="F278" i="2"/>
  <c r="L278" i="2" s="1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G279" i="2"/>
  <c r="N279" i="2" s="1"/>
  <c r="O279" i="2" s="1"/>
  <c r="P279" i="2" s="1"/>
  <c r="F279" i="2"/>
  <c r="L279" i="2" s="1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G280" i="2"/>
  <c r="N280" i="2" s="1"/>
  <c r="O280" i="2" s="1"/>
  <c r="P280" i="2" s="1"/>
  <c r="H280" i="2"/>
  <c r="F280" i="2"/>
  <c r="L280" i="2" s="1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G281" i="2"/>
  <c r="N281" i="2" s="1"/>
  <c r="O281" i="2" s="1"/>
  <c r="P281" i="2" s="1"/>
  <c r="F281" i="2"/>
  <c r="L281" i="2" s="1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L282" i="2" s="1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G283" i="2"/>
  <c r="N283" i="2" s="1"/>
  <c r="O283" i="2" s="1"/>
  <c r="P283" i="2" s="1"/>
  <c r="H283" i="2"/>
  <c r="F283" i="2"/>
  <c r="L283" i="2" s="1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L284" i="2" s="1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L285" i="2" s="1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L286" i="2" s="1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G287" i="2"/>
  <c r="N287" i="2" s="1"/>
  <c r="O287" i="2" s="1"/>
  <c r="P287" i="2" s="1"/>
  <c r="H287" i="2"/>
  <c r="F287" i="2"/>
  <c r="L287" i="2" s="1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L288" i="2" s="1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L289" i="2" s="1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L290" i="2" s="1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G291" i="2"/>
  <c r="N291" i="2" s="1"/>
  <c r="O291" i="2" s="1"/>
  <c r="P291" i="2" s="1"/>
  <c r="H291" i="2"/>
  <c r="F291" i="2"/>
  <c r="L291" i="2" s="1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L292" i="2" s="1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L293" i="2" s="1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L294" i="2" s="1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G295" i="2"/>
  <c r="N295" i="2" s="1"/>
  <c r="O295" i="2" s="1"/>
  <c r="P295" i="2" s="1"/>
  <c r="F295" i="2"/>
  <c r="L295" i="2" s="1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L296" i="2" s="1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L297" i="2" s="1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G298" i="2"/>
  <c r="N298" i="2" s="1"/>
  <c r="O298" i="2" s="1"/>
  <c r="P298" i="2" s="1"/>
  <c r="F298" i="2"/>
  <c r="L298" i="2" s="1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L299" i="2" s="1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G300" i="2"/>
  <c r="N300" i="2" s="1"/>
  <c r="O300" i="2" s="1"/>
  <c r="P300" i="2" s="1"/>
  <c r="H300" i="2"/>
  <c r="F300" i="2"/>
  <c r="L300" i="2" s="1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L301" i="2" s="1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L302" i="2" s="1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L303" i="2" s="1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L304" i="2" s="1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L305" i="2" s="1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G306" i="2"/>
  <c r="N306" i="2" s="1"/>
  <c r="O306" i="2" s="1"/>
  <c r="P306" i="2" s="1"/>
  <c r="F306" i="2"/>
  <c r="L306" i="2" s="1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L307" i="2" s="1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L308" i="2" s="1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G309" i="2"/>
  <c r="N309" i="2" s="1"/>
  <c r="O309" i="2" s="1"/>
  <c r="P309" i="2" s="1"/>
  <c r="F309" i="2"/>
  <c r="L309" i="2" s="1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G310" i="2"/>
  <c r="N310" i="2" s="1"/>
  <c r="O310" i="2" s="1"/>
  <c r="P310" i="2" s="1"/>
  <c r="F310" i="2"/>
  <c r="L310" i="2" s="1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L311" i="2" s="1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G312" i="2"/>
  <c r="N312" i="2" s="1"/>
  <c r="O312" i="2" s="1"/>
  <c r="P312" i="2" s="1"/>
  <c r="H312" i="2"/>
  <c r="F312" i="2"/>
  <c r="L312" i="2" s="1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G313" i="2"/>
  <c r="N313" i="2" s="1"/>
  <c r="O313" i="2" s="1"/>
  <c r="P313" i="2" s="1"/>
  <c r="F313" i="2"/>
  <c r="L313" i="2" s="1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G314" i="2"/>
  <c r="N314" i="2" s="1"/>
  <c r="O314" i="2" s="1"/>
  <c r="P314" i="2" s="1"/>
  <c r="F314" i="2"/>
  <c r="L314" i="2" s="1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G315" i="2"/>
  <c r="N315" i="2" s="1"/>
  <c r="O315" i="2" s="1"/>
  <c r="P315" i="2" s="1"/>
  <c r="F315" i="2"/>
  <c r="L315" i="2" s="1"/>
  <c r="T313" i="2"/>
  <c r="Q314" i="2"/>
  <c r="R314" i="2" s="1"/>
  <c r="S314" i="2" s="1"/>
  <c r="I314" i="2"/>
  <c r="K314" i="2" s="1"/>
  <c r="M314" i="2" s="1"/>
  <c r="B316" i="2"/>
  <c r="E315" i="2"/>
  <c r="C315" i="2"/>
  <c r="D315" i="2"/>
  <c r="U329" i="3" l="1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G316" i="2"/>
  <c r="N316" i="2" s="1"/>
  <c r="O316" i="2" s="1"/>
  <c r="P316" i="2" s="1"/>
  <c r="H316" i="2"/>
  <c r="F316" i="2"/>
  <c r="L316" i="2" s="1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L317" i="2" s="1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G318" i="2"/>
  <c r="N318" i="2" s="1"/>
  <c r="O318" i="2" s="1"/>
  <c r="P318" i="2" s="1"/>
  <c r="F318" i="2"/>
  <c r="L318" i="2" s="1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G319" i="2"/>
  <c r="N319" i="2" s="1"/>
  <c r="O319" i="2" s="1"/>
  <c r="P319" i="2" s="1"/>
  <c r="F319" i="2"/>
  <c r="L319" i="2" s="1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G320" i="2"/>
  <c r="N320" i="2" s="1"/>
  <c r="O320" i="2" s="1"/>
  <c r="P320" i="2" s="1"/>
  <c r="H320" i="2"/>
  <c r="F320" i="2"/>
  <c r="L320" i="2" s="1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L321" i="2" s="1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G322" i="2"/>
  <c r="N322" i="2" s="1"/>
  <c r="O322" i="2" s="1"/>
  <c r="P322" i="2" s="1"/>
  <c r="F322" i="2"/>
  <c r="L322" i="2" s="1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G323" i="2"/>
  <c r="N323" i="2" s="1"/>
  <c r="O323" i="2" s="1"/>
  <c r="P323" i="2" s="1"/>
  <c r="H323" i="2"/>
  <c r="F323" i="2"/>
  <c r="L323" i="2" s="1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L324" i="2" s="1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G325" i="2"/>
  <c r="N325" i="2" s="1"/>
  <c r="O325" i="2" s="1"/>
  <c r="P325" i="2" s="1"/>
  <c r="F325" i="2"/>
  <c r="L325" i="2" s="1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G326" i="2"/>
  <c r="N326" i="2" s="1"/>
  <c r="O326" i="2" s="1"/>
  <c r="P326" i="2" s="1"/>
  <c r="F326" i="2"/>
  <c r="L326" i="2" s="1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L327" i="2" s="1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L328" i="2" s="1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L329" i="2" s="1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G330" i="2"/>
  <c r="N330" i="2" s="1"/>
  <c r="O330" i="2" s="1"/>
  <c r="P330" i="2" s="1"/>
  <c r="F330" i="2"/>
  <c r="L330" i="2" s="1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G331" i="2"/>
  <c r="N331" i="2" s="1"/>
  <c r="O331" i="2" s="1"/>
  <c r="P331" i="2" s="1"/>
  <c r="F331" i="2"/>
  <c r="L331" i="2" s="1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L332" i="2" s="1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G333" i="2"/>
  <c r="N333" i="2" s="1"/>
  <c r="O333" i="2" s="1"/>
  <c r="P333" i="2" s="1"/>
  <c r="F333" i="2"/>
  <c r="L333" i="2" s="1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L334" i="2" s="1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L335" i="2" s="1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L336" i="2" s="1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L337" i="2" s="1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G338" i="2"/>
  <c r="N338" i="2" s="1"/>
  <c r="O338" i="2" s="1"/>
  <c r="P338" i="2" s="1"/>
  <c r="F338" i="2"/>
  <c r="L338" i="2" s="1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L339" i="2" s="1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L340" i="2" s="1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L341" i="2" s="1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G342" i="2"/>
  <c r="N342" i="2" s="1"/>
  <c r="O342" i="2" s="1"/>
  <c r="P342" i="2" s="1"/>
  <c r="F342" i="2"/>
  <c r="L342" i="2" s="1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G343" i="2"/>
  <c r="N343" i="2" s="1"/>
  <c r="O343" i="2" s="1"/>
  <c r="P343" i="2" s="1"/>
  <c r="F343" i="2"/>
  <c r="L343" i="2" s="1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L344" i="2" s="1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L345" i="2" s="1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G346" i="2"/>
  <c r="N346" i="2" s="1"/>
  <c r="O346" i="2" s="1"/>
  <c r="P346" i="2" s="1"/>
  <c r="F346" i="2"/>
  <c r="L346" i="2" s="1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G347" i="2"/>
  <c r="N347" i="2" s="1"/>
  <c r="O347" i="2" s="1"/>
  <c r="P347" i="2" s="1"/>
  <c r="H347" i="2"/>
  <c r="F347" i="2"/>
  <c r="L347" i="2" s="1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L348" i="2" s="1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L349" i="2" s="1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L350" i="2" s="1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G351" i="2"/>
  <c r="N351" i="2" s="1"/>
  <c r="O351" i="2" s="1"/>
  <c r="P351" i="2" s="1"/>
  <c r="F351" i="2"/>
  <c r="L351" i="2" s="1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L352" i="2" s="1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L353" i="2" s="1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G354" i="2"/>
  <c r="N354" i="2" s="1"/>
  <c r="O354" i="2" s="1"/>
  <c r="P354" i="2" s="1"/>
  <c r="F354" i="2"/>
  <c r="L354" i="2" s="1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G355" i="2"/>
  <c r="N355" i="2" s="1"/>
  <c r="O355" i="2" s="1"/>
  <c r="P355" i="2" s="1"/>
  <c r="F355" i="2"/>
  <c r="L355" i="2" s="1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L356" i="2" s="1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G357" i="2"/>
  <c r="N357" i="2" s="1"/>
  <c r="O357" i="2" s="1"/>
  <c r="P357" i="2" s="1"/>
  <c r="F357" i="2"/>
  <c r="L357" i="2" s="1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G358" i="2"/>
  <c r="N358" i="2" s="1"/>
  <c r="O358" i="2" s="1"/>
  <c r="P358" i="2" s="1"/>
  <c r="F358" i="2"/>
  <c r="L358" i="2" s="1"/>
  <c r="Q357" i="2"/>
  <c r="R357" i="2" s="1"/>
  <c r="S357" i="2" s="1"/>
  <c r="I357" i="2"/>
  <c r="K357" i="2" s="1"/>
  <c r="B359" i="2"/>
  <c r="E358" i="2"/>
  <c r="D358" i="2"/>
  <c r="J358" i="2" s="1"/>
  <c r="C358" i="2"/>
  <c r="J372" i="3" l="1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G359" i="2"/>
  <c r="N359" i="2" s="1"/>
  <c r="O359" i="2" s="1"/>
  <c r="P359" i="2" s="1"/>
  <c r="F359" i="2"/>
  <c r="L359" i="2" s="1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G360" i="2"/>
  <c r="N360" i="2" s="1"/>
  <c r="O360" i="2" s="1"/>
  <c r="P360" i="2" s="1"/>
  <c r="H360" i="2"/>
  <c r="F360" i="2"/>
  <c r="L360" i="2" s="1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G361" i="2"/>
  <c r="N361" i="2" s="1"/>
  <c r="O361" i="2" s="1"/>
  <c r="P361" i="2" s="1"/>
  <c r="F361" i="2"/>
  <c r="L361" i="2" s="1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L362" i="2" s="1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G363" i="2"/>
  <c r="N363" i="2" s="1"/>
  <c r="O363" i="2" s="1"/>
  <c r="P363" i="2" s="1"/>
  <c r="H363" i="2"/>
  <c r="F363" i="2"/>
  <c r="L363" i="2" s="1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L364" i="2" s="1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G365" i="2"/>
  <c r="N365" i="2" s="1"/>
  <c r="O365" i="2" s="1"/>
  <c r="P365" i="2" s="1"/>
  <c r="F365" i="2"/>
  <c r="L365" i="2" s="1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G366" i="2"/>
  <c r="N366" i="2" s="1"/>
  <c r="O366" i="2" s="1"/>
  <c r="P366" i="2" s="1"/>
  <c r="F366" i="2"/>
  <c r="L366" i="2" s="1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G367" i="2"/>
  <c r="N367" i="2" s="1"/>
  <c r="O367" i="2" s="1"/>
  <c r="P367" i="2" s="1"/>
  <c r="F367" i="2"/>
  <c r="L367" i="2" s="1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G368" i="2"/>
  <c r="N368" i="2" s="1"/>
  <c r="O368" i="2" s="1"/>
  <c r="P368" i="2" s="1"/>
  <c r="H368" i="2"/>
  <c r="F368" i="2"/>
  <c r="L368" i="2" s="1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L369" i="2" s="1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L370" i="2" s="1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G371" i="2"/>
  <c r="N371" i="2" s="1"/>
  <c r="O371" i="2" s="1"/>
  <c r="P371" i="2" s="1"/>
  <c r="F371" i="2"/>
  <c r="L371" i="2" s="1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L372" i="2" s="1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G373" i="2"/>
  <c r="N373" i="2" s="1"/>
  <c r="O373" i="2" s="1"/>
  <c r="P373" i="2" s="1"/>
  <c r="F373" i="2"/>
  <c r="L373" i="2" s="1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G374" i="2"/>
  <c r="N374" i="2" s="1"/>
  <c r="O374" i="2" s="1"/>
  <c r="P374" i="2" s="1"/>
  <c r="F374" i="2"/>
  <c r="L374" i="2" s="1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G375" i="2"/>
  <c r="N375" i="2" s="1"/>
  <c r="O375" i="2" s="1"/>
  <c r="P375" i="2" s="1"/>
  <c r="F375" i="2"/>
  <c r="L375" i="2" s="1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L376" i="2" s="1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G377" i="2"/>
  <c r="N377" i="2" s="1"/>
  <c r="O377" i="2" s="1"/>
  <c r="P377" i="2" s="1"/>
  <c r="F377" i="2"/>
  <c r="L377" i="2" s="1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G378" i="2"/>
  <c r="N378" i="2" s="1"/>
  <c r="O378" i="2" s="1"/>
  <c r="P378" i="2" s="1"/>
  <c r="F378" i="2"/>
  <c r="L378" i="2" s="1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L379" i="2" s="1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L380" i="2" s="1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L381" i="2" s="1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G382" i="2"/>
  <c r="N382" i="2" s="1"/>
  <c r="O382" i="2" s="1"/>
  <c r="P382" i="2" s="1"/>
  <c r="F382" i="2"/>
  <c r="L382" i="2" s="1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L383" i="2" s="1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G384" i="2"/>
  <c r="N384" i="2" s="1"/>
  <c r="O384" i="2" s="1"/>
  <c r="P384" i="2" s="1"/>
  <c r="H384" i="2"/>
  <c r="F384" i="2"/>
  <c r="L384" i="2" s="1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L385" i="2" s="1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G386" i="2"/>
  <c r="N386" i="2" s="1"/>
  <c r="O386" i="2" s="1"/>
  <c r="P386" i="2" s="1"/>
  <c r="F386" i="2"/>
  <c r="L386" i="2" s="1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G387" i="2"/>
  <c r="N387" i="2" s="1"/>
  <c r="O387" i="2" s="1"/>
  <c r="P387" i="2" s="1"/>
  <c r="F387" i="2"/>
  <c r="L387" i="2" s="1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G388" i="2"/>
  <c r="N388" i="2" s="1"/>
  <c r="O388" i="2" s="1"/>
  <c r="P388" i="2" s="1"/>
  <c r="H388" i="2"/>
  <c r="F388" i="2"/>
  <c r="L388" i="2" s="1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G389" i="2"/>
  <c r="N389" i="2" s="1"/>
  <c r="O389" i="2" s="1"/>
  <c r="P389" i="2" s="1"/>
  <c r="F389" i="2"/>
  <c r="L389" i="2" s="1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L390" i="2" s="1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L391" i="2" s="1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G392" i="2"/>
  <c r="N392" i="2" s="1"/>
  <c r="O392" i="2" s="1"/>
  <c r="P392" i="2" s="1"/>
  <c r="H392" i="2"/>
  <c r="F392" i="2"/>
  <c r="L392" i="2" s="1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G393" i="2"/>
  <c r="N393" i="2" s="1"/>
  <c r="O393" i="2" s="1"/>
  <c r="P393" i="2" s="1"/>
  <c r="F393" i="2"/>
  <c r="L393" i="2" s="1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G394" i="2"/>
  <c r="N394" i="2" s="1"/>
  <c r="O394" i="2" s="1"/>
  <c r="P394" i="2" s="1"/>
  <c r="F394" i="2"/>
  <c r="L394" i="2" s="1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G395" i="2"/>
  <c r="N395" i="2" s="1"/>
  <c r="O395" i="2" s="1"/>
  <c r="P395" i="2" s="1"/>
  <c r="F395" i="2"/>
  <c r="L395" i="2" s="1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G396" i="2"/>
  <c r="N396" i="2" s="1"/>
  <c r="O396" i="2" s="1"/>
  <c r="P396" i="2" s="1"/>
  <c r="H396" i="2"/>
  <c r="F396" i="2"/>
  <c r="L396" i="2" s="1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L397" i="2" s="1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G398" i="2"/>
  <c r="N398" i="2" s="1"/>
  <c r="O398" i="2" s="1"/>
  <c r="P398" i="2" s="1"/>
  <c r="F398" i="2"/>
  <c r="L398" i="2" s="1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L399" i="2" s="1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G400" i="2"/>
  <c r="N400" i="2" s="1"/>
  <c r="O400" i="2" s="1"/>
  <c r="P400" i="2" s="1"/>
  <c r="H400" i="2"/>
  <c r="F400" i="2"/>
  <c r="L400" i="2" s="1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L401" i="2" s="1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L402" i="2" s="1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G403" i="2"/>
  <c r="N403" i="2" s="1"/>
  <c r="O403" i="2" s="1"/>
  <c r="P403" i="2" s="1"/>
  <c r="F403" i="2"/>
  <c r="L403" i="2" s="1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L404" i="2" s="1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G405" i="2"/>
  <c r="N405" i="2" s="1"/>
  <c r="O405" i="2" s="1"/>
  <c r="P405" i="2" s="1"/>
  <c r="F405" i="2"/>
  <c r="L405" i="2" s="1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G406" i="2"/>
  <c r="N406" i="2" s="1"/>
  <c r="O406" i="2" s="1"/>
  <c r="P406" i="2" s="1"/>
  <c r="F406" i="2"/>
  <c r="L406" i="2" s="1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G407" i="2"/>
  <c r="N407" i="2" s="1"/>
  <c r="O407" i="2" s="1"/>
  <c r="P407" i="2" s="1"/>
  <c r="H407" i="2"/>
  <c r="F407" i="2"/>
  <c r="L407" i="2" s="1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G408" i="2"/>
  <c r="N408" i="2" s="1"/>
  <c r="O408" i="2" s="1"/>
  <c r="P408" i="2" s="1"/>
  <c r="H408" i="2"/>
  <c r="F408" i="2"/>
  <c r="L408" i="2" s="1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L409" i="2" s="1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L410" i="2" s="1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L411" i="2" s="1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G412" i="2"/>
  <c r="N412" i="2" s="1"/>
  <c r="O412" i="2" s="1"/>
  <c r="P412" i="2" s="1"/>
  <c r="H412" i="2"/>
  <c r="F412" i="2"/>
  <c r="L412" i="2" s="1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L413" i="2" s="1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G414" i="2"/>
  <c r="N414" i="2" s="1"/>
  <c r="O414" i="2" s="1"/>
  <c r="P414" i="2" s="1"/>
  <c r="F414" i="2"/>
  <c r="L414" i="2" s="1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L415" i="2" s="1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G416" i="2"/>
  <c r="N416" i="2" s="1"/>
  <c r="O416" i="2" s="1"/>
  <c r="P416" i="2" s="1"/>
  <c r="H416" i="2"/>
  <c r="F416" i="2"/>
  <c r="L416" i="2" s="1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G417" i="2"/>
  <c r="N417" i="2" s="1"/>
  <c r="O417" i="2" s="1"/>
  <c r="P417" i="2" s="1"/>
  <c r="F417" i="2"/>
  <c r="L417" i="2" s="1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L418" i="2" s="1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G419" i="2"/>
  <c r="N419" i="2" s="1"/>
  <c r="O419" i="2" s="1"/>
  <c r="P419" i="2" s="1"/>
  <c r="F419" i="2"/>
  <c r="L419" i="2" s="1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L420" i="2" s="1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G421" i="2"/>
  <c r="N421" i="2" s="1"/>
  <c r="O421" i="2" s="1"/>
  <c r="P421" i="2" s="1"/>
  <c r="F421" i="2"/>
  <c r="L421" i="2" s="1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G422" i="2"/>
  <c r="N422" i="2" s="1"/>
  <c r="O422" i="2" s="1"/>
  <c r="P422" i="2" s="1"/>
  <c r="F422" i="2"/>
  <c r="L422" i="2" s="1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L423" i="2" s="1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G424" i="2"/>
  <c r="N424" i="2" s="1"/>
  <c r="O424" i="2" s="1"/>
  <c r="P424" i="2" s="1"/>
  <c r="H424" i="2"/>
  <c r="F424" i="2"/>
  <c r="L424" i="2" s="1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G425" i="2"/>
  <c r="N425" i="2" s="1"/>
  <c r="O425" i="2" s="1"/>
  <c r="P425" i="2" s="1"/>
  <c r="F425" i="2"/>
  <c r="L425" i="2" s="1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G426" i="2"/>
  <c r="N426" i="2" s="1"/>
  <c r="O426" i="2" s="1"/>
  <c r="P426" i="2" s="1"/>
  <c r="F426" i="2"/>
  <c r="L426" i="2" s="1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G427" i="2"/>
  <c r="N427" i="2" s="1"/>
  <c r="O427" i="2" s="1"/>
  <c r="P427" i="2" s="1"/>
  <c r="F427" i="2"/>
  <c r="L427" i="2" s="1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G428" i="2"/>
  <c r="N428" i="2" s="1"/>
  <c r="O428" i="2" s="1"/>
  <c r="P428" i="2" s="1"/>
  <c r="H428" i="2"/>
  <c r="F428" i="2"/>
  <c r="L428" i="2" s="1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L429" i="2" s="1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G430" i="2"/>
  <c r="N430" i="2" s="1"/>
  <c r="O430" i="2" s="1"/>
  <c r="P430" i="2" s="1"/>
  <c r="F430" i="2"/>
  <c r="L430" i="2" s="1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L431" i="2" s="1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G432" i="2"/>
  <c r="N432" i="2" s="1"/>
  <c r="O432" i="2" s="1"/>
  <c r="P432" i="2" s="1"/>
  <c r="H432" i="2"/>
  <c r="F432" i="2"/>
  <c r="L432" i="2" s="1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G433" i="2"/>
  <c r="N433" i="2" s="1"/>
  <c r="O433" i="2" s="1"/>
  <c r="P433" i="2" s="1"/>
  <c r="F433" i="2"/>
  <c r="L433" i="2" s="1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L434" i="2" s="1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G435" i="2"/>
  <c r="N435" i="2" s="1"/>
  <c r="O435" i="2" s="1"/>
  <c r="P435" i="2" s="1"/>
  <c r="H435" i="2"/>
  <c r="F435" i="2"/>
  <c r="L435" i="2" s="1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G436" i="2"/>
  <c r="N436" i="2" s="1"/>
  <c r="O436" i="2" s="1"/>
  <c r="P436" i="2" s="1"/>
  <c r="H436" i="2"/>
  <c r="F436" i="2"/>
  <c r="L436" i="2" s="1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G437" i="2"/>
  <c r="N437" i="2" s="1"/>
  <c r="O437" i="2" s="1"/>
  <c r="P437" i="2" s="1"/>
  <c r="F437" i="2"/>
  <c r="L437" i="2" s="1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G438" i="2"/>
  <c r="N438" i="2" s="1"/>
  <c r="O438" i="2" s="1"/>
  <c r="P438" i="2" s="1"/>
  <c r="F438" i="2"/>
  <c r="L438" i="2" s="1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G439" i="2"/>
  <c r="N439" i="2" s="1"/>
  <c r="O439" i="2" s="1"/>
  <c r="P439" i="2" s="1"/>
  <c r="F439" i="2"/>
  <c r="L439" i="2" s="1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G440" i="2"/>
  <c r="N440" i="2" s="1"/>
  <c r="O440" i="2" s="1"/>
  <c r="P440" i="2" s="1"/>
  <c r="H440" i="2"/>
  <c r="F440" i="2"/>
  <c r="L440" i="2" s="1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G441" i="2"/>
  <c r="N441" i="2" s="1"/>
  <c r="O441" i="2" s="1"/>
  <c r="P441" i="2" s="1"/>
  <c r="F441" i="2"/>
  <c r="L441" i="2" s="1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G442" i="2"/>
  <c r="N442" i="2" s="1"/>
  <c r="O442" i="2" s="1"/>
  <c r="P442" i="2" s="1"/>
  <c r="F442" i="2"/>
  <c r="L442" i="2" s="1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G443" i="2"/>
  <c r="N443" i="2" s="1"/>
  <c r="O443" i="2" s="1"/>
  <c r="P443" i="2" s="1"/>
  <c r="F443" i="2"/>
  <c r="L443" i="2" s="1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L444" i="2" s="1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L445" i="2" s="1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L446" i="2" s="1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G447" i="2"/>
  <c r="N447" i="2" s="1"/>
  <c r="O447" i="2" s="1"/>
  <c r="P447" i="2" s="1"/>
  <c r="H447" i="2"/>
  <c r="F447" i="2"/>
  <c r="L447" i="2" s="1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L448" i="2" s="1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G449" i="2"/>
  <c r="N449" i="2" s="1"/>
  <c r="O449" i="2" s="1"/>
  <c r="P449" i="2" s="1"/>
  <c r="F449" i="2"/>
  <c r="L449" i="2" s="1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L450" i="2" s="1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G451" i="2"/>
  <c r="N451" i="2" s="1"/>
  <c r="O451" i="2" s="1"/>
  <c r="P451" i="2" s="1"/>
  <c r="F451" i="2"/>
  <c r="L451" i="2" s="1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L452" i="2" s="1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G453" i="2"/>
  <c r="N453" i="2" s="1"/>
  <c r="O453" i="2" s="1"/>
  <c r="P453" i="2" s="1"/>
  <c r="F453" i="2"/>
  <c r="L453" i="2" s="1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G454" i="2"/>
  <c r="N454" i="2" s="1"/>
  <c r="O454" i="2" s="1"/>
  <c r="P454" i="2" s="1"/>
  <c r="F454" i="2"/>
  <c r="L454" i="2" s="1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G455" i="2"/>
  <c r="N455" i="2" s="1"/>
  <c r="O455" i="2" s="1"/>
  <c r="P455" i="2" s="1"/>
  <c r="F455" i="2"/>
  <c r="L455" i="2" s="1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G456" i="2"/>
  <c r="N456" i="2" s="1"/>
  <c r="O456" i="2" s="1"/>
  <c r="P456" i="2" s="1"/>
  <c r="H456" i="2"/>
  <c r="F456" i="2"/>
  <c r="L456" i="2" s="1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L457" i="2" s="1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G458" i="2"/>
  <c r="N458" i="2" s="1"/>
  <c r="O458" i="2" s="1"/>
  <c r="P458" i="2" s="1"/>
  <c r="F458" i="2"/>
  <c r="L458" i="2" s="1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G459" i="2"/>
  <c r="N459" i="2" s="1"/>
  <c r="O459" i="2" s="1"/>
  <c r="P459" i="2" s="1"/>
  <c r="H459" i="2"/>
  <c r="F459" i="2"/>
  <c r="L459" i="2" s="1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L460" i="2" s="1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L461" i="2" s="1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L462" i="2" s="1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L463" i="2" s="1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G464" i="2"/>
  <c r="N464" i="2" s="1"/>
  <c r="O464" i="2" s="1"/>
  <c r="P464" i="2" s="1"/>
  <c r="H464" i="2"/>
  <c r="F464" i="2"/>
  <c r="L464" i="2" s="1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L465" i="2" s="1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G466" i="2"/>
  <c r="N466" i="2" s="1"/>
  <c r="O466" i="2" s="1"/>
  <c r="P466" i="2" s="1"/>
  <c r="F466" i="2"/>
  <c r="L466" i="2" s="1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G467" i="2"/>
  <c r="N467" i="2" s="1"/>
  <c r="O467" i="2" s="1"/>
  <c r="P467" i="2" s="1"/>
  <c r="F467" i="2"/>
  <c r="L467" i="2" s="1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L468" i="2" s="1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L469" i="2" s="1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G470" i="2"/>
  <c r="N470" i="2" s="1"/>
  <c r="O470" i="2" s="1"/>
  <c r="P470" i="2" s="1"/>
  <c r="F470" i="2"/>
  <c r="L470" i="2" s="1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G471" i="2"/>
  <c r="N471" i="2" s="1"/>
  <c r="O471" i="2" s="1"/>
  <c r="P471" i="2" s="1"/>
  <c r="F471" i="2"/>
  <c r="L471" i="2" s="1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G472" i="2"/>
  <c r="N472" i="2" s="1"/>
  <c r="O472" i="2" s="1"/>
  <c r="P472" i="2" s="1"/>
  <c r="H472" i="2"/>
  <c r="F472" i="2"/>
  <c r="L472" i="2" s="1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G473" i="2"/>
  <c r="N473" i="2" s="1"/>
  <c r="O473" i="2" s="1"/>
  <c r="P473" i="2" s="1"/>
  <c r="F473" i="2"/>
  <c r="L473" i="2" s="1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L474" i="2" s="1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G475" i="2"/>
  <c r="N475" i="2" s="1"/>
  <c r="O475" i="2" s="1"/>
  <c r="P475" i="2" s="1"/>
  <c r="H475" i="2"/>
  <c r="F475" i="2"/>
  <c r="L475" i="2" s="1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L476" i="2" s="1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G477" i="2"/>
  <c r="N477" i="2" s="1"/>
  <c r="O477" i="2" s="1"/>
  <c r="P477" i="2" s="1"/>
  <c r="F477" i="2"/>
  <c r="L477" i="2" s="1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G478" i="2"/>
  <c r="N478" i="2" s="1"/>
  <c r="O478" i="2" s="1"/>
  <c r="P478" i="2" s="1"/>
  <c r="F478" i="2"/>
  <c r="L478" i="2" s="1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G479" i="2"/>
  <c r="N479" i="2" s="1"/>
  <c r="O479" i="2" s="1"/>
  <c r="P479" i="2" s="1"/>
  <c r="F479" i="2"/>
  <c r="L479" i="2" s="1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G480" i="2"/>
  <c r="N480" i="2" s="1"/>
  <c r="O480" i="2" s="1"/>
  <c r="P480" i="2" s="1"/>
  <c r="H480" i="2"/>
  <c r="F480" i="2"/>
  <c r="L480" i="2" s="1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L481" i="2" s="1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L482" i="2" s="1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G483" i="2"/>
  <c r="N483" i="2" s="1"/>
  <c r="O483" i="2" s="1"/>
  <c r="P483" i="2" s="1"/>
  <c r="F483" i="2"/>
  <c r="L483" i="2" s="1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L484" i="2" s="1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G485" i="2"/>
  <c r="N485" i="2" s="1"/>
  <c r="O485" i="2" s="1"/>
  <c r="P485" i="2" s="1"/>
  <c r="F485" i="2"/>
  <c r="L485" i="2" s="1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G486" i="2"/>
  <c r="N486" i="2" s="1"/>
  <c r="O486" i="2" s="1"/>
  <c r="P486" i="2" s="1"/>
  <c r="F486" i="2"/>
  <c r="L486" i="2" s="1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L487" i="2" s="1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L488" i="2" s="1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G489" i="2"/>
  <c r="N489" i="2" s="1"/>
  <c r="O489" i="2" s="1"/>
  <c r="P489" i="2" s="1"/>
  <c r="F489" i="2"/>
  <c r="L489" i="2" s="1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G490" i="2"/>
  <c r="N490" i="2" s="1"/>
  <c r="O490" i="2" s="1"/>
  <c r="P490" i="2" s="1"/>
  <c r="F490" i="2"/>
  <c r="L490" i="2" s="1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H492" i="2" s="1"/>
  <c r="G491" i="2"/>
  <c r="B492" i="2"/>
  <c r="F491" i="2"/>
  <c r="L491" i="2" s="1"/>
  <c r="M489" i="2"/>
  <c r="T489" i="2"/>
  <c r="C491" i="2"/>
  <c r="C492" i="2" s="1"/>
  <c r="E491" i="2"/>
  <c r="E492" i="2" s="1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O491" i="2" s="1"/>
  <c r="P491" i="2" s="1"/>
  <c r="A32" i="2" s="1"/>
  <c r="G492" i="2"/>
  <c r="U490" i="2"/>
  <c r="J491" i="2"/>
  <c r="D492" i="2"/>
  <c r="J492" i="2" s="1"/>
  <c r="Q491" i="2"/>
  <c r="R491" i="2" s="1"/>
  <c r="S491" i="2" s="1"/>
  <c r="A33" i="2" s="1"/>
  <c r="I491" i="2"/>
  <c r="K491" i="2" s="1"/>
  <c r="T490" i="2"/>
  <c r="U506" i="3" l="1"/>
  <c r="J506" i="3"/>
  <c r="C30" i="2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I492" i="2"/>
  <c r="K492" i="2" s="1"/>
  <c r="M491" i="2"/>
  <c r="U491" i="2"/>
  <c r="T491" i="2"/>
  <c r="B22" i="2" s="1"/>
  <c r="J507" i="3" l="1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0" i="2"/>
  <c r="B21" i="2" s="1"/>
  <c r="B25" i="2"/>
  <c r="B26" i="2" s="1"/>
  <c r="B23" i="2"/>
  <c r="U508" i="3" l="1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R684" i="3" s="1"/>
  <c r="S684" i="3" s="1"/>
  <c r="D684" i="3"/>
  <c r="G684" i="3"/>
  <c r="N684" i="3" s="1"/>
  <c r="O684" i="3" s="1"/>
  <c r="P684" i="3" s="1"/>
  <c r="A38" i="3" s="1" a="1"/>
  <c r="A38" i="3" s="1"/>
  <c r="C684" i="3"/>
  <c r="C685" i="3" s="1"/>
  <c r="E684" i="3"/>
  <c r="E685" i="3" s="1"/>
  <c r="T682" i="3"/>
  <c r="U684" i="3" l="1"/>
  <c r="B24" i="3" s="1"/>
  <c r="B25" i="3" s="1"/>
  <c r="A39" i="3" a="1"/>
  <c r="A39" i="3" s="1"/>
  <c r="L684" i="3"/>
  <c r="B22" i="3" a="1"/>
  <c r="B22" i="3" s="1"/>
  <c r="B23" i="3" s="1"/>
  <c r="G685" i="3"/>
  <c r="J684" i="3"/>
  <c r="D685" i="3"/>
  <c r="T683" i="3"/>
  <c r="H685" i="3"/>
  <c r="I684" i="3"/>
  <c r="K684" i="3" s="1"/>
  <c r="M684" i="3" l="1"/>
  <c r="T684" i="3"/>
  <c r="B20" i="3" l="1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<sst xmlns="http://schemas.openxmlformats.org/spreadsheetml/2006/main" count="987" uniqueCount="448">
  <si>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</si>
  <si>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</si>
  <si>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</si>
  <si>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</si>
  <si>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</si>
  <si>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</si>
  <si>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</si>
  <si>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</si>
  <si>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</si>
  <si>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</si>
  <si>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</si>
  <si>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</si>
  <si>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</si>
  <si>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</si>
  <si>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</si>
  <si>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</si>
  <si>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</si>
  <si>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</si>
  <si>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</si>
  <si>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</si>
  <si>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</si>
  <si>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</si>
  <si>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</si>
  <si>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</si>
  <si>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</si>
  <si>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</si>
  <si>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</si>
  <si>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</si>
  <si>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</si>
  <si>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</si>
  <si>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</si>
  <si>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</si>
  <si>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</si>
  <si>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</si>
  <si>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</si>
  <si>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</si>
  <si>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</si>
  <si>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</si>
  <si>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</si>
  <si>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</si>
  <si>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</si>
  <si>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</si>
  <si>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</si>
  <si>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</si>
  <si>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</si>
  <si>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</si>
  <si>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</si>
  <si>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</si>
  <si>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</si>
  <si>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</si>
  <si>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</si>
  <si>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</si>
  <si>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</si>
  <si>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</si>
  <si>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</si>
  <si>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</si>
  <si>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</si>
  <si>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</si>
  <si>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</si>
  <si>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</si>
  <si>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</si>
  <si>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</si>
  <si>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</si>
  <si>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</si>
  <si>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</si>
  <si>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</si>
  <si>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</si>
  <si>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</si>
  <si>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</si>
  <si>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</si>
  <si>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</si>
  <si>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</si>
  <si>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</si>
  <si>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</si>
  <si>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</si>
  <si>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</si>
  <si>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</si>
  <si>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</si>
  <si>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</si>
  <si>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</si>
  <si>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</si>
  <si>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</si>
  <si>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</si>
  <si>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</si>
  <si>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</si>
  <si>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</si>
  <si>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</si>
  <si>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</si>
  <si>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</si>
  <si>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</si>
  <si>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</si>
  <si>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</si>
  <si>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</si>
  <si>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</si>
  <si>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</si>
  <si>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</si>
  <si>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</si>
  <si>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</si>
  <si>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</si>
  <si>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</si>
  <si>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</si>
  <si>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</si>
  <si>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</si>
  <si>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</si>
  <si>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</si>
  <si>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</si>
  <si>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</si>
  <si>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</si>
  <si>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</si>
  <si>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</si>
  <si>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</si>
  <si>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</si>
  <si>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</si>
  <si>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</si>
  <si>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</si>
  <si>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</si>
  <si>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</si>
  <si>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</si>
  <si>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</si>
  <si>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</si>
  <si>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</si>
  <si>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</si>
  <si>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</si>
  <si>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</si>
  <si>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</si>
  <si>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</si>
  <si>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</si>
  <si>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</si>
  <si>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</si>
  <si>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</si>
  <si>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</si>
  <si>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</si>
  <si>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</si>
  <si>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</si>
  <si>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</si>
  <si>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</si>
  <si>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</si>
  <si>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</si>
  <si>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</si>
  <si>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</si>
  <si>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</si>
  <si>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</si>
  <si>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</si>
  <si>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</si>
  <si>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</si>
  <si>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</si>
  <si>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</si>
  <si>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</si>
  <si>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</si>
  <si>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</si>
  <si>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</si>
  <si>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</si>
  <si>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</si>
  <si>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</si>
  <si>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</si>
  <si>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</si>
  <si>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</si>
  <si>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</si>
  <si>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</si>
  <si>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</si>
  <si>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</si>
  <si>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</si>
  <si>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</si>
  <si>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</si>
  <si>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</si>
  <si>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</si>
  <si>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</si>
  <si>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</si>
  <si>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</si>
  <si>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</si>
  <si>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</si>
  <si>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</si>
  <si>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</si>
  <si>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</si>
  <si>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</si>
  <si>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</si>
  <si>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</si>
  <si>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</si>
  <si>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</si>
  <si>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</si>
  <si>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</si>
  <si>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</si>
  <si>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</si>
  <si>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</si>
  <si>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</si>
  <si>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</si>
  <si>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</si>
  <si>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</si>
  <si>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</si>
  <si>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</si>
  <si>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</si>
  <si>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</si>
  <si>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</si>
  <si>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</si>
  <si>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</si>
  <si>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</si>
  <si>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</si>
  <si>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</si>
  <si>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</si>
  <si>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</si>
  <si>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</si>
  <si>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</si>
  <si>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</si>
  <si>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</si>
  <si>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</si>
  <si>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</si>
  <si>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</si>
  <si>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</si>
  <si>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</si>
  <si>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</si>
  <si>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</si>
  <si>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</si>
  <si>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</si>
  <si>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</si>
  <si>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</si>
  <si>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</si>
  <si>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</si>
  <si>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</si>
  <si>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</si>
  <si>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</si>
  <si>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</si>
  <si>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</si>
  <si>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</si>
  <si>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</si>
  <si>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</si>
  <si>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</si>
  <si>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</si>
  <si>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</si>
  <si>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</si>
  <si>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</si>
  <si>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</si>
  <si>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</si>
  <si>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</si>
  <si>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</si>
  <si>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</si>
  <si>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</si>
  <si>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</si>
  <si>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</si>
  <si>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</si>
  <si>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</si>
  <si>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</si>
  <si>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</si>
  <si>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</si>
  <si>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</si>
  <si>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</si>
  <si>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</si>
  <si>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</si>
  <si>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</si>
  <si>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</si>
  <si>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</si>
  <si>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</si>
  <si>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</si>
  <si>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</si>
  <si>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</si>
  <si>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</si>
  <si>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</si>
  <si>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</si>
  <si>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</si>
  <si>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</si>
  <si>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</si>
  <si>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</si>
  <si>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</si>
  <si>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</si>
  <si>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</si>
  <si>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</si>
  <si>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</si>
  <si>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</si>
  <si>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</si>
  <si>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</si>
  <si>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</si>
  <si>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</si>
  <si>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</si>
  <si>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</si>
  <si>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</si>
  <si>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</si>
  <si>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</si>
  <si>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</si>
  <si>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</si>
  <si>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</si>
  <si>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</si>
  <si>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</si>
  <si>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</si>
  <si>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</si>
  <si>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</si>
  <si>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</si>
  <si>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</si>
  <si>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</si>
  <si>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</si>
  <si>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</si>
  <si>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</si>
  <si>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</si>
  <si>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</si>
  <si>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</si>
  <si>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</si>
  <si>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</si>
  <si>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</si>
  <si>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</si>
  <si>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</si>
  <si>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</si>
  <si>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</si>
  <si>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</si>
  <si>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</si>
  <si>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</si>
  <si>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</si>
  <si>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</si>
  <si>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</si>
  <si>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</si>
  <si>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</si>
  <si>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</si>
  <si>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</si>
  <si>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</si>
  <si>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</si>
  <si>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</si>
  <si>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</si>
  <si>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</si>
  <si>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</si>
  <si>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</si>
  <si>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</si>
  <si>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</si>
  <si>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</si>
  <si>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</si>
  <si>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</si>
  <si>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</si>
  <si>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</si>
  <si>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</si>
  <si>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</si>
  <si>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</si>
  <si>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</si>
  <si>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</si>
  <si>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</si>
  <si>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</si>
  <si>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</si>
  <si>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</si>
  <si>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</si>
  <si>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</si>
  <si>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</si>
  <si>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</si>
  <si>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</si>
  <si>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</si>
  <si>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</si>
  <si>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</si>
  <si>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</si>
  <si>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</si>
  <si>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</si>
  <si>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</si>
  <si>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</si>
  <si>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</si>
  <si>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</si>
  <si>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</si>
  <si>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</si>
  <si>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</si>
  <si>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</si>
  <si>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</si>
  <si>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</si>
  <si>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</si>
  <si>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</si>
  <si>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</si>
  <si>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</si>
  <si>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</si>
  <si>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</si>
  <si>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</si>
  <si>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</si>
  <si>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</si>
  <si>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</si>
  <si>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</si>
  <si>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</si>
  <si>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</si>
  <si>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</si>
  <si>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</si>
  <si>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</si>
  <si>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</si>
  <si>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</si>
  <si>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</si>
  <si>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</si>
  <si>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</si>
  <si>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</si>
  <si>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</si>
  <si>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</si>
  <si>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</si>
  <si>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</si>
  <si>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</si>
  <si>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</si>
  <si>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</si>
  <si>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</si>
  <si>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</si>
  <si>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</si>
  <si>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</si>
  <si>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</si>
  <si>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</si>
  <si>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</si>
  <si>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</si>
  <si>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</si>
  <si>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</si>
  <si>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</si>
  <si>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</si>
  <si>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</si>
  <si>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</si>
  <si>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</si>
  <si>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</si>
  <si>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</si>
  <si>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</si>
  <si>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</si>
  <si>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</si>
  <si>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</si>
  <si>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</si>
  <si>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</si>
  <si>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</si>
  <si>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</si>
  <si>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</si>
  <si>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</si>
  <si>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</si>
  <si>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</si>
  <si>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</si>
  <si>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</si>
  <si>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</si>
  <si>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</si>
  <si>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</si>
  <si>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</si>
  <si>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</si>
  <si>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</si>
  <si>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</si>
  <si>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</si>
  <si>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</si>
  <si>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</si>
  <si>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</si>
  <si>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</si>
  <si>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</si>
  <si>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</si>
  <si>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</si>
  <si>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</si>
  <si>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</si>
  <si>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</si>
  <si>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</si>
  <si>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</si>
  <si>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</si>
  <si>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3205A</t>
  </si>
  <si>
    <t>NKIS 30</t>
  </si>
  <si>
    <t>https://www.skf.com/fr/products/rolling-bearings/ball-bearings/angular-contact-ball-bearings/double-row-angular-contact-ball-bearings/productid-3205%20A</t>
  </si>
  <si>
    <t>https://www.skf.com/fr/products/rolling-bearings/ball-bearings/deep-groove-ball-bearings/productid-6305</t>
  </si>
  <si>
    <t>https://www.skf.com/fr/products/rolling-bearings/roller-bearings/tapered-roller-bearings/single-row-tapered-roller-bearings/productid-30306</t>
  </si>
  <si>
    <t>https://www.skf.com/fr/products/rolling-bearings/roller-bearings/needle-roller-bearings/needle-roller-bearings-with-machined-rings/productid-NKIS%2030</t>
  </si>
  <si>
    <t>https://www.directlub.com/lubrifiant-industriel/huile-engrenages-reducteurs/huile-minerale-industrielle-reduct-150.html</t>
  </si>
  <si>
    <t>Diagramme Diamètre moyen - Viscosité nominale</t>
  </si>
  <si>
    <t>Roulement A | Roulement à billes à contact oblique |  30306(SKF)</t>
  </si>
  <si>
    <t>Roulement B | Roulementà aiguilles | NKIS 30 (SKF)</t>
  </si>
  <si>
    <t>Roulement A | Roulement à billes à contact oblique |  3205 A (SKF)</t>
  </si>
  <si>
    <t>Roulement B | Roulement rigide à billes | 6305 (SKF)</t>
  </si>
  <si>
    <t>Valeur commune de la limite elastique de l'acier 36NiCrMo16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</si>
</sst>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3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  <xf numFmtId="9" fontId="5" fillId="0" borderId="0" applyFont="0" applyFill="0" applyBorder="0" applyAlignment="0" applyProtection="0"/>
  </cellStyleXfs>
  <cellXfs count="26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4" borderId="57" xfId="1" applyBorder="1" applyAlignment="1">
      <alignment horizontal="right"/>
    </xf>
    <xf numFmtId="0" fontId="12" fillId="4" borderId="58" xfId="1" applyBorder="1" applyAlignment="1">
      <alignment horizontal="left"/>
    </xf>
    <xf numFmtId="0" fontId="12" fillId="4" borderId="58" xfId="1" applyBorder="1" applyAlignment="1">
      <alignment horizontal="right"/>
    </xf>
    <xf numFmtId="0" fontId="17" fillId="4" borderId="28" xfId="1" applyFont="1" applyBorder="1" applyAlignment="1">
      <alignment horizontal="left"/>
    </xf>
    <xf numFmtId="0" fontId="17" fillId="4" borderId="29" xfId="1" applyFont="1" applyBorder="1" applyAlignment="1">
      <alignment horizontal="right"/>
    </xf>
    <xf numFmtId="0" fontId="19" fillId="2" borderId="6" xfId="9" applyFont="1" applyFill="1"/>
    <xf numFmtId="0" fontId="12" fillId="4" borderId="26" xfId="1" applyBorder="1" applyAlignment="1">
      <alignment horizontal="left"/>
    </xf>
    <xf numFmtId="0" fontId="12" fillId="4" borderId="54" xfId="1" applyNumberFormat="1"/>
    <xf numFmtId="0" fontId="1" fillId="10" borderId="0" xfId="0" applyFont="1" applyFill="1" applyAlignment="1">
      <alignment horizontal="left"/>
    </xf>
    <xf numFmtId="0" fontId="12" fillId="4" borderId="42" xfId="1" applyBorder="1" applyAlignment="1">
      <alignment horizontal="left"/>
    </xf>
    <xf numFmtId="0" fontId="12" fillId="4" borderId="54" xfId="12" applyNumberFormat="1" applyFont="1" applyFill="1" applyBorder="1"/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</cellXfs>
  <cellStyles count="13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1.68E-6</c:v>
                </c:pt>
                <c:pt idx="1">
                  <c:v>1.6800338995403681E-6</c:v>
                </c:pt>
                <c:pt idx="2">
                  <c:v>1.6801016986211043E-6</c:v>
                </c:pt>
                <c:pt idx="3">
                  <c:v>1.6802033972422086E-6</c:v>
                </c:pt>
                <c:pt idx="4">
                  <c:v>1.680338995403681E-6</c:v>
                </c:pt>
                <c:pt idx="5">
                  <c:v>1.6805084931055215E-6</c:v>
                </c:pt>
                <c:pt idx="6">
                  <c:v>1.6807118903477301E-6</c:v>
                </c:pt>
                <c:pt idx="7">
                  <c:v>1.6809491871303068E-6</c:v>
                </c:pt>
                <c:pt idx="8">
                  <c:v>1.6812203834532514E-6</c:v>
                </c:pt>
                <c:pt idx="9">
                  <c:v>1.6815254793165643E-6</c:v>
                </c:pt>
                <c:pt idx="10">
                  <c:v>1.6818644747202453E-6</c:v>
                </c:pt>
                <c:pt idx="11">
                  <c:v>1.6822373696642944E-6</c:v>
                </c:pt>
                <c:pt idx="12">
                  <c:v>1.6826441641487116E-6</c:v>
                </c:pt>
                <c:pt idx="13">
                  <c:v>1.6830848581734969E-6</c:v>
                </c:pt>
                <c:pt idx="14">
                  <c:v>1.6835594517386503E-6</c:v>
                </c:pt>
                <c:pt idx="15">
                  <c:v>1.6840679448441715E-6</c:v>
                </c:pt>
                <c:pt idx="16">
                  <c:v>1.6846103374900611E-6</c:v>
                </c:pt>
                <c:pt idx="17">
                  <c:v>1.6851866296763188E-6</c:v>
                </c:pt>
                <c:pt idx="18">
                  <c:v>1.6857968214029446E-6</c:v>
                </c:pt>
                <c:pt idx="19">
                  <c:v>1.6864409126699383E-6</c:v>
                </c:pt>
                <c:pt idx="20">
                  <c:v>1.6871189034773003E-6</c:v>
                </c:pt>
                <c:pt idx="21">
                  <c:v>1.6878307938250304E-6</c:v>
                </c:pt>
                <c:pt idx="22">
                  <c:v>1.6885765837131284E-6</c:v>
                </c:pt>
                <c:pt idx="23">
                  <c:v>1.6893562731415946E-6</c:v>
                </c:pt>
                <c:pt idx="24">
                  <c:v>1.690169862110429E-6</c:v>
                </c:pt>
                <c:pt idx="25">
                  <c:v>1.6910173506196313E-6</c:v>
                </c:pt>
                <c:pt idx="26">
                  <c:v>1.6918987386692019E-6</c:v>
                </c:pt>
                <c:pt idx="27">
                  <c:v>1.6928140262591406E-6</c:v>
                </c:pt>
                <c:pt idx="28">
                  <c:v>1.6937632133894472E-6</c:v>
                </c:pt>
                <c:pt idx="29">
                  <c:v>1.6947463000601221E-6</c:v>
                </c:pt>
                <c:pt idx="30">
                  <c:v>1.6957632862711648E-6</c:v>
                </c:pt>
                <c:pt idx="31">
                  <c:v>1.6968141720225759E-6</c:v>
                </c:pt>
                <c:pt idx="32">
                  <c:v>1.6978989573143549E-6</c:v>
                </c:pt>
                <c:pt idx="33">
                  <c:v>1.6990176421465022E-6</c:v>
                </c:pt>
                <c:pt idx="34">
                  <c:v>1.7001702265190176E-6</c:v>
                </c:pt>
                <c:pt idx="35">
                  <c:v>1.7013567104319008E-6</c:v>
                </c:pt>
                <c:pt idx="36">
                  <c:v>1.7025770938851524E-6</c:v>
                </c:pt>
                <c:pt idx="37">
                  <c:v>1.7038313768787719E-6</c:v>
                </c:pt>
                <c:pt idx="38">
                  <c:v>1.7051195594127595E-6</c:v>
                </c:pt>
                <c:pt idx="39">
                  <c:v>1.7064416414871154E-6</c:v>
                </c:pt>
                <c:pt idx="40">
                  <c:v>1.7077976231018391E-6</c:v>
                </c:pt>
                <c:pt idx="41">
                  <c:v>1.7091875042569312E-6</c:v>
                </c:pt>
                <c:pt idx="42">
                  <c:v>1.7106112849523912E-6</c:v>
                </c:pt>
                <c:pt idx="43">
                  <c:v>1.7120689651882195E-6</c:v>
                </c:pt>
                <c:pt idx="44">
                  <c:v>1.7135605449644156E-6</c:v>
                </c:pt>
                <c:pt idx="45">
                  <c:v>1.7150860242809799E-6</c:v>
                </c:pt>
                <c:pt idx="46">
                  <c:v>1.7166454031379125E-6</c:v>
                </c:pt>
                <c:pt idx="47">
                  <c:v>1.718238681535213E-6</c:v>
                </c:pt>
                <c:pt idx="48">
                  <c:v>1.7198658594728815E-6</c:v>
                </c:pt>
                <c:pt idx="49">
                  <c:v>1.7215269369509184E-6</c:v>
                </c:pt>
                <c:pt idx="50">
                  <c:v>1.7232219139693232E-6</c:v>
                </c:pt>
                <c:pt idx="51">
                  <c:v>1.724950790528096E-6</c:v>
                </c:pt>
                <c:pt idx="52">
                  <c:v>1.726713566627237E-6</c:v>
                </c:pt>
                <c:pt idx="53">
                  <c:v>1.7285102422667463E-6</c:v>
                </c:pt>
                <c:pt idx="54">
                  <c:v>1.7303408174466234E-6</c:v>
                </c:pt>
                <c:pt idx="55">
                  <c:v>1.7322052921668687E-6</c:v>
                </c:pt>
                <c:pt idx="56">
                  <c:v>1.7341036664274821E-6</c:v>
                </c:pt>
                <c:pt idx="57">
                  <c:v>1.7360359402284638E-6</c:v>
                </c:pt>
                <c:pt idx="58">
                  <c:v>1.7380021135698133E-6</c:v>
                </c:pt>
                <c:pt idx="59">
                  <c:v>1.740002186451531E-6</c:v>
                </c:pt>
                <c:pt idx="60">
                  <c:v>1.7420361588736167E-6</c:v>
                </c:pt>
                <c:pt idx="61">
                  <c:v>1.7441040308360706E-6</c:v>
                </c:pt>
                <c:pt idx="62">
                  <c:v>1.7462058023388926E-6</c:v>
                </c:pt>
                <c:pt idx="63">
                  <c:v>1.7483414733820826E-6</c:v>
                </c:pt>
                <c:pt idx="64">
                  <c:v>1.7505110439656408E-6</c:v>
                </c:pt>
                <c:pt idx="65">
                  <c:v>1.7527145140895671E-6</c:v>
                </c:pt>
                <c:pt idx="66">
                  <c:v>1.7549518837538616E-6</c:v>
                </c:pt>
                <c:pt idx="67">
                  <c:v>1.7572231529585241E-6</c:v>
                </c:pt>
                <c:pt idx="68">
                  <c:v>1.7595283217035544E-6</c:v>
                </c:pt>
                <c:pt idx="69">
                  <c:v>1.7618673899889531E-6</c:v>
                </c:pt>
                <c:pt idx="70">
                  <c:v>1.7642403578147201E-6</c:v>
                </c:pt>
                <c:pt idx="71">
                  <c:v>1.7666472251808549E-6</c:v>
                </c:pt>
                <c:pt idx="72">
                  <c:v>1.7690879920873577E-6</c:v>
                </c:pt>
                <c:pt idx="73">
                  <c:v>1.7715626585342287E-6</c:v>
                </c:pt>
                <c:pt idx="74">
                  <c:v>1.7740712245214679E-6</c:v>
                </c:pt>
                <c:pt idx="75">
                  <c:v>1.7766136900490751E-6</c:v>
                </c:pt>
                <c:pt idx="76">
                  <c:v>1.7791900551170505E-6</c:v>
                </c:pt>
                <c:pt idx="77">
                  <c:v>1.781800319725394E-6</c:v>
                </c:pt>
                <c:pt idx="78">
                  <c:v>1.7844444838741055E-6</c:v>
                </c:pt>
                <c:pt idx="79">
                  <c:v>1.7871225475631852E-6</c:v>
                </c:pt>
                <c:pt idx="80">
                  <c:v>1.7898345107926329E-6</c:v>
                </c:pt>
                <c:pt idx="81">
                  <c:v>1.7925803735624486E-6</c:v>
                </c:pt>
                <c:pt idx="82">
                  <c:v>1.7953601358726325E-6</c:v>
                </c:pt>
                <c:pt idx="83">
                  <c:v>1.7981737977231846E-6</c:v>
                </c:pt>
                <c:pt idx="84">
                  <c:v>1.8010213591141047E-6</c:v>
                </c:pt>
                <c:pt idx="85">
                  <c:v>1.803902820045393E-6</c:v>
                </c:pt>
                <c:pt idx="86">
                  <c:v>1.8068181805170491E-6</c:v>
                </c:pt>
                <c:pt idx="87">
                  <c:v>1.8097674405290736E-6</c:v>
                </c:pt>
                <c:pt idx="88">
                  <c:v>1.8127506000814661E-6</c:v>
                </c:pt>
                <c:pt idx="89">
                  <c:v>1.8157676591742268E-6</c:v>
                </c:pt>
                <c:pt idx="90">
                  <c:v>1.8188186178073553E-6</c:v>
                </c:pt>
                <c:pt idx="91">
                  <c:v>1.8219034759808522E-6</c:v>
                </c:pt>
                <c:pt idx="92">
                  <c:v>1.8250222336947171E-6</c:v>
                </c:pt>
                <c:pt idx="93">
                  <c:v>1.82817489094895E-6</c:v>
                </c:pt>
                <c:pt idx="94">
                  <c:v>1.8313614477435511E-6</c:v>
                </c:pt>
                <c:pt idx="95">
                  <c:v>1.8345819040785201E-6</c:v>
                </c:pt>
                <c:pt idx="96">
                  <c:v>1.8378362599538575E-6</c:v>
                </c:pt>
                <c:pt idx="97">
                  <c:v>1.8411245153695629E-6</c:v>
                </c:pt>
                <c:pt idx="98">
                  <c:v>1.8444466703256363E-6</c:v>
                </c:pt>
                <c:pt idx="99">
                  <c:v>1.8478027248220779E-6</c:v>
                </c:pt>
                <c:pt idx="100">
                  <c:v>1.8511926788588875E-6</c:v>
                </c:pt>
                <c:pt idx="101">
                  <c:v>1.8546165324360653E-6</c:v>
                </c:pt>
                <c:pt idx="102">
                  <c:v>1.858074285553611E-6</c:v>
                </c:pt>
                <c:pt idx="103">
                  <c:v>1.8615659382115251E-6</c:v>
                </c:pt>
                <c:pt idx="104">
                  <c:v>1.865091490409807E-6</c:v>
                </c:pt>
                <c:pt idx="105">
                  <c:v>1.8686509421484573E-6</c:v>
                </c:pt>
                <c:pt idx="106">
                  <c:v>1.8722442934274754E-6</c:v>
                </c:pt>
                <c:pt idx="107">
                  <c:v>1.8758715442468618E-6</c:v>
                </c:pt>
                <c:pt idx="108">
                  <c:v>1.8795326946066162E-6</c:v>
                </c:pt>
                <c:pt idx="109">
                  <c:v>1.8832277445067386E-6</c:v>
                </c:pt>
                <c:pt idx="110">
                  <c:v>1.8869566939472293E-6</c:v>
                </c:pt>
                <c:pt idx="111">
                  <c:v>1.890719542928088E-6</c:v>
                </c:pt>
                <c:pt idx="112">
                  <c:v>1.8945162914493149E-6</c:v>
                </c:pt>
                <c:pt idx="113">
                  <c:v>1.8983469395109097E-6</c:v>
                </c:pt>
                <c:pt idx="114">
                  <c:v>1.9022114871128727E-6</c:v>
                </c:pt>
                <c:pt idx="115">
                  <c:v>1.9061099342552039E-6</c:v>
                </c:pt>
                <c:pt idx="116">
                  <c:v>1.910042280937903E-6</c:v>
                </c:pt>
                <c:pt idx="117">
                  <c:v>1.9140085271609705E-6</c:v>
                </c:pt>
                <c:pt idx="118">
                  <c:v>1.9180086729244058E-6</c:v>
                </c:pt>
                <c:pt idx="119">
                  <c:v>1.922042718228209E-6</c:v>
                </c:pt>
                <c:pt idx="120">
                  <c:v>1.926110663072381E-6</c:v>
                </c:pt>
                <c:pt idx="121">
                  <c:v>1.9302125074569204E-6</c:v>
                </c:pt>
                <c:pt idx="122">
                  <c:v>1.9343482513818281E-6</c:v>
                </c:pt>
                <c:pt idx="123">
                  <c:v>1.9385178948471042E-6</c:v>
                </c:pt>
                <c:pt idx="124">
                  <c:v>1.9427214378527481E-6</c:v>
                </c:pt>
                <c:pt idx="125">
                  <c:v>1.9469588803987603E-6</c:v>
                </c:pt>
                <c:pt idx="126">
                  <c:v>1.9512302224851404E-6</c:v>
                </c:pt>
                <c:pt idx="127">
                  <c:v>1.9555354641118885E-6</c:v>
                </c:pt>
                <c:pt idx="128">
                  <c:v>1.9598746052790048E-6</c:v>
                </c:pt>
                <c:pt idx="129">
                  <c:v>1.9642476459864894E-6</c:v>
                </c:pt>
                <c:pt idx="130">
                  <c:v>1.9686545862343419E-6</c:v>
                </c:pt>
                <c:pt idx="131">
                  <c:v>1.9730954260225623E-6</c:v>
                </c:pt>
                <c:pt idx="132">
                  <c:v>1.9775701653511515E-6</c:v>
                </c:pt>
                <c:pt idx="133">
                  <c:v>1.9820788042201081E-6</c:v>
                </c:pt>
                <c:pt idx="134">
                  <c:v>1.986621342629433E-6</c:v>
                </c:pt>
                <c:pt idx="135">
                  <c:v>1.9911977805791263E-6</c:v>
                </c:pt>
                <c:pt idx="136">
                  <c:v>1.995808118069187E-6</c:v>
                </c:pt>
                <c:pt idx="137">
                  <c:v>2.0004523550996164E-6</c:v>
                </c:pt>
                <c:pt idx="138">
                  <c:v>2.0051304916704137E-6</c:v>
                </c:pt>
                <c:pt idx="139">
                  <c:v>2.0098425277815789E-6</c:v>
                </c:pt>
                <c:pt idx="140">
                  <c:v>2.0145884634331129E-6</c:v>
                </c:pt>
                <c:pt idx="141">
                  <c:v>2.0193682986250143E-6</c:v>
                </c:pt>
                <c:pt idx="142">
                  <c:v>2.024182033357284E-6</c:v>
                </c:pt>
                <c:pt idx="143">
                  <c:v>2.029029667629922E-6</c:v>
                </c:pt>
                <c:pt idx="144">
                  <c:v>2.0339112014429275E-6</c:v>
                </c:pt>
                <c:pt idx="145">
                  <c:v>2.0388266347963017E-6</c:v>
                </c:pt>
                <c:pt idx="146">
                  <c:v>2.0437759676900438E-6</c:v>
                </c:pt>
                <c:pt idx="147">
                  <c:v>2.0487592001241538E-6</c:v>
                </c:pt>
                <c:pt idx="148">
                  <c:v>2.0537763320986322E-6</c:v>
                </c:pt>
                <c:pt idx="149">
                  <c:v>2.0588273636134788E-6</c:v>
                </c:pt>
                <c:pt idx="150">
                  <c:v>2.0639122946686933E-6</c:v>
                </c:pt>
                <c:pt idx="151">
                  <c:v>2.0690311252642757E-6</c:v>
                </c:pt>
                <c:pt idx="152">
                  <c:v>2.0741838554002264E-6</c:v>
                </c:pt>
                <c:pt idx="153">
                  <c:v>2.079370485076545E-6</c:v>
                </c:pt>
                <c:pt idx="154">
                  <c:v>2.0845910142932319E-6</c:v>
                </c:pt>
                <c:pt idx="155">
                  <c:v>2.0898454430502867E-6</c:v>
                </c:pt>
                <c:pt idx="156">
                  <c:v>2.0951337713477098E-6</c:v>
                </c:pt>
                <c:pt idx="157">
                  <c:v>2.1004559991855008E-6</c:v>
                </c:pt>
                <c:pt idx="158">
                  <c:v>2.1058121265636602E-6</c:v>
                </c:pt>
                <c:pt idx="159">
                  <c:v>2.1112021534821878E-6</c:v>
                </c:pt>
                <c:pt idx="160">
                  <c:v>2.1166260799410829E-6</c:v>
                </c:pt>
                <c:pt idx="161">
                  <c:v>2.1220839059403467E-6</c:v>
                </c:pt>
                <c:pt idx="162">
                  <c:v>2.1275756314799784E-6</c:v>
                </c:pt>
                <c:pt idx="163">
                  <c:v>2.133101256559978E-6</c:v>
                </c:pt>
                <c:pt idx="164">
                  <c:v>2.1386607811803459E-6</c:v>
                </c:pt>
                <c:pt idx="165">
                  <c:v>2.1442542053410817E-6</c:v>
                </c:pt>
                <c:pt idx="166">
                  <c:v>2.1498815290421858E-6</c:v>
                </c:pt>
                <c:pt idx="167">
                  <c:v>2.1555427522836578E-6</c:v>
                </c:pt>
                <c:pt idx="168">
                  <c:v>2.1612378750654981E-6</c:v>
                </c:pt>
                <c:pt idx="169">
                  <c:v>2.1669668973877063E-6</c:v>
                </c:pt>
                <c:pt idx="170">
                  <c:v>2.1727298192502828E-6</c:v>
                </c:pt>
                <c:pt idx="171">
                  <c:v>2.1785266406532272E-6</c:v>
                </c:pt>
                <c:pt idx="172">
                  <c:v>2.1843573615965399E-6</c:v>
                </c:pt>
                <c:pt idx="173">
                  <c:v>2.1902219820802205E-6</c:v>
                </c:pt>
                <c:pt idx="174">
                  <c:v>2.1961205021042694E-6</c:v>
                </c:pt>
                <c:pt idx="175">
                  <c:v>2.2020529216686862E-6</c:v>
                </c:pt>
                <c:pt idx="176">
                  <c:v>2.2080192407734713E-6</c:v>
                </c:pt>
                <c:pt idx="177">
                  <c:v>2.2140194594186243E-6</c:v>
                </c:pt>
                <c:pt idx="178">
                  <c:v>2.2200535776041456E-6</c:v>
                </c:pt>
                <c:pt idx="179">
                  <c:v>2.2261215953300348E-6</c:v>
                </c:pt>
                <c:pt idx="180">
                  <c:v>2.1879879467659411E-6</c:v>
                </c:pt>
                <c:pt idx="181">
                  <c:v>2.1499955339372699E-6</c:v>
                </c:pt>
                <c:pt idx="182">
                  <c:v>2.1121443568440214E-6</c:v>
                </c:pt>
                <c:pt idx="183">
                  <c:v>2.0744344154861952E-6</c:v>
                </c:pt>
                <c:pt idx="184">
                  <c:v>2.0368657098637919E-6</c:v>
                </c:pt>
                <c:pt idx="185">
                  <c:v>1.9994382399768113E-6</c:v>
                </c:pt>
                <c:pt idx="186">
                  <c:v>1.9621520058252531E-6</c:v>
                </c:pt>
                <c:pt idx="187">
                  <c:v>1.9250070074091172E-6</c:v>
                </c:pt>
                <c:pt idx="188">
                  <c:v>1.8880032447284042E-6</c:v>
                </c:pt>
                <c:pt idx="189">
                  <c:v>1.8511407177831135E-6</c:v>
                </c:pt>
                <c:pt idx="190">
                  <c:v>1.8144194265732455E-6</c:v>
                </c:pt>
                <c:pt idx="191">
                  <c:v>1.7778393710988002E-6</c:v>
                </c:pt>
                <c:pt idx="192">
                  <c:v>1.7414005513597774E-6</c:v>
                </c:pt>
                <c:pt idx="193">
                  <c:v>1.705102967356177E-6</c:v>
                </c:pt>
                <c:pt idx="194">
                  <c:v>1.6689466190879994E-6</c:v>
                </c:pt>
                <c:pt idx="195">
                  <c:v>1.6329315065552443E-6</c:v>
                </c:pt>
                <c:pt idx="196">
                  <c:v>1.5970576297579116E-6</c:v>
                </c:pt>
                <c:pt idx="197">
                  <c:v>1.5613249886960017E-6</c:v>
                </c:pt>
                <c:pt idx="198">
                  <c:v>1.5257335833695143E-6</c:v>
                </c:pt>
                <c:pt idx="199">
                  <c:v>1.4902834137784493E-6</c:v>
                </c:pt>
                <c:pt idx="200">
                  <c:v>1.4549744799228071E-6</c:v>
                </c:pt>
                <c:pt idx="201">
                  <c:v>1.4198067818025875E-6</c:v>
                </c:pt>
                <c:pt idx="202">
                  <c:v>1.3847803194177902E-6</c:v>
                </c:pt>
                <c:pt idx="203">
                  <c:v>1.3498950927684158E-6</c:v>
                </c:pt>
                <c:pt idx="204">
                  <c:v>1.3151511018544636E-6</c:v>
                </c:pt>
                <c:pt idx="205">
                  <c:v>1.2805483466759343E-6</c:v>
                </c:pt>
                <c:pt idx="206">
                  <c:v>1.2460868272328275E-6</c:v>
                </c:pt>
                <c:pt idx="207">
                  <c:v>1.2117665435251433E-6</c:v>
                </c:pt>
                <c:pt idx="208">
                  <c:v>1.1775874955528815E-6</c:v>
                </c:pt>
                <c:pt idx="209">
                  <c:v>1.1435496833160425E-6</c:v>
                </c:pt>
                <c:pt idx="210">
                  <c:v>1.109653106814626E-6</c:v>
                </c:pt>
                <c:pt idx="211">
                  <c:v>1.0758977660486319E-6</c:v>
                </c:pt>
                <c:pt idx="212">
                  <c:v>1.0422836610180605E-6</c:v>
                </c:pt>
                <c:pt idx="213">
                  <c:v>1.0088107917229115E-6</c:v>
                </c:pt>
                <c:pt idx="214">
                  <c:v>9.7547915816318536E-7</c:v>
                </c:pt>
                <c:pt idx="215">
                  <c:v>9.4228876033888174E-7</c:v>
                </c:pt>
                <c:pt idx="216">
                  <c:v>9.0923959825000059E-7</c:v>
                </c:pt>
                <c:pt idx="217">
                  <c:v>8.7633167189654212E-7</c:v>
                </c:pt>
                <c:pt idx="218">
                  <c:v>8.43564981278506E-7</c:v>
                </c:pt>
                <c:pt idx="219">
                  <c:v>8.1093952639589257E-7</c:v>
                </c:pt>
                <c:pt idx="220">
                  <c:v>7.784553072487017E-7</c:v>
                </c:pt>
                <c:pt idx="221">
                  <c:v>7.4611232383693352E-7</c:v>
                </c:pt>
                <c:pt idx="222">
                  <c:v>7.139105761605878E-7</c:v>
                </c:pt>
                <c:pt idx="223">
                  <c:v>6.8185006421966455E-7</c:v>
                </c:pt>
                <c:pt idx="224">
                  <c:v>6.4993078801416408E-7</c:v>
                </c:pt>
                <c:pt idx="225">
                  <c:v>6.1815274754408597E-7</c:v>
                </c:pt>
                <c:pt idx="226">
                  <c:v>5.8651594280943065E-7</c:v>
                </c:pt>
                <c:pt idx="227">
                  <c:v>5.5502037381019769E-7</c:v>
                </c:pt>
                <c:pt idx="228">
                  <c:v>5.236660405463873E-7</c:v>
                </c:pt>
                <c:pt idx="229">
                  <c:v>4.9245294301799969E-7</c:v>
                </c:pt>
                <c:pt idx="230">
                  <c:v>4.6138108122503444E-7</c:v>
                </c:pt>
                <c:pt idx="231">
                  <c:v>4.3045045516749198E-7</c:v>
                </c:pt>
                <c:pt idx="232">
                  <c:v>3.9966106484537188E-7</c:v>
                </c:pt>
                <c:pt idx="233">
                  <c:v>3.6901291025867456E-7</c:v>
                </c:pt>
                <c:pt idx="234">
                  <c:v>3.385059914073996E-7</c:v>
                </c:pt>
                <c:pt idx="235">
                  <c:v>3.0814030829154743E-7</c:v>
                </c:pt>
                <c:pt idx="236">
                  <c:v>2.7791586091111761E-7</c:v>
                </c:pt>
                <c:pt idx="237">
                  <c:v>2.4783264926611058E-7</c:v>
                </c:pt>
                <c:pt idx="238">
                  <c:v>2.1789067335652592E-7</c:v>
                </c:pt>
                <c:pt idx="239">
                  <c:v>1.8808993318236403E-7</c:v>
                </c:pt>
                <c:pt idx="240">
                  <c:v>1.5843042874362451E-7</c:v>
                </c:pt>
                <c:pt idx="241">
                  <c:v>1.2891216004030776E-7</c:v>
                </c:pt>
                <c:pt idx="242">
                  <c:v>9.9535127072413384E-8</c:v>
                </c:pt>
                <c:pt idx="243">
                  <c:v>7.0299329839942E-8</c:v>
                </c:pt>
                <c:pt idx="244">
                  <c:v>4.1204768342892764E-8</c:v>
                </c:pt>
                <c:pt idx="245">
                  <c:v>1.22514425812661E-8</c:v>
                </c:pt>
                <c:pt idx="246">
                  <c:v>-1.656064744493778E-8</c:v>
                </c:pt>
                <c:pt idx="247">
                  <c:v>-4.5231501735719088E-8</c:v>
                </c:pt>
                <c:pt idx="248">
                  <c:v>-7.3761120291078246E-8</c:v>
                </c:pt>
                <c:pt idx="249">
                  <c:v>-1.0214950311101441E-7</c:v>
                </c:pt>
                <c:pt idx="250">
                  <c:v>-1.3039665019552821E-7</c:v>
                </c:pt>
                <c:pt idx="251">
                  <c:v>-1.5850256154461902E-7</c:v>
                </c:pt>
                <c:pt idx="252">
                  <c:v>-1.8646723715828768E-7</c:v>
                </c:pt>
                <c:pt idx="253">
                  <c:v>-2.1429067703653376E-7</c:v>
                </c:pt>
                <c:pt idx="254">
                  <c:v>-2.4197288117935685E-7</c:v>
                </c:pt>
                <c:pt idx="255">
                  <c:v>-2.695138495867578E-7</c:v>
                </c:pt>
                <c:pt idx="256">
                  <c:v>-2.9691358225873638E-7</c:v>
                </c:pt>
                <c:pt idx="257">
                  <c:v>-3.2417207919529175E-7</c:v>
                </c:pt>
                <c:pt idx="258">
                  <c:v>-3.5128934039642519E-7</c:v>
                </c:pt>
                <c:pt idx="259">
                  <c:v>-3.7826536586213584E-7</c:v>
                </c:pt>
                <c:pt idx="260">
                  <c:v>-4.0510015559242371E-7</c:v>
                </c:pt>
                <c:pt idx="261">
                  <c:v>-4.3179370958728922E-7</c:v>
                </c:pt>
                <c:pt idx="262">
                  <c:v>-4.5834602784673195E-7</c:v>
                </c:pt>
                <c:pt idx="263">
                  <c:v>-4.8475711037075231E-7</c:v>
                </c:pt>
                <c:pt idx="264">
                  <c:v>-5.1102695715935031E-7</c:v>
                </c:pt>
                <c:pt idx="265">
                  <c:v>-5.3715556821252511E-7</c:v>
                </c:pt>
                <c:pt idx="266">
                  <c:v>-5.6314294353027797E-7</c:v>
                </c:pt>
                <c:pt idx="267">
                  <c:v>-5.8898908311260804E-7</c:v>
                </c:pt>
                <c:pt idx="268">
                  <c:v>-6.1469398695951534E-7</c:v>
                </c:pt>
                <c:pt idx="269">
                  <c:v>-6.4025765507100027E-7</c:v>
                </c:pt>
                <c:pt idx="270">
                  <c:v>-6.6568008744706242E-7</c:v>
                </c:pt>
                <c:pt idx="271">
                  <c:v>-6.909612840877022E-7</c:v>
                </c:pt>
                <c:pt idx="272">
                  <c:v>-7.1610124499291963E-7</c:v>
                </c:pt>
                <c:pt idx="273">
                  <c:v>-7.4109997016271385E-7</c:v>
                </c:pt>
                <c:pt idx="274">
                  <c:v>-7.6595745959708613E-7</c:v>
                </c:pt>
                <c:pt idx="275">
                  <c:v>-7.9067371329603563E-7</c:v>
                </c:pt>
                <c:pt idx="276">
                  <c:v>-8.1524873125956234E-7</c:v>
                </c:pt>
                <c:pt idx="277">
                  <c:v>-8.396825134876667E-7</c:v>
                </c:pt>
                <c:pt idx="278">
                  <c:v>-8.6397505998034826E-7</c:v>
                </c:pt>
                <c:pt idx="279">
                  <c:v>-8.8812637073760747E-7</c:v>
                </c:pt>
                <c:pt idx="280">
                  <c:v>-9.121364457594439E-7</c:v>
                </c:pt>
                <c:pt idx="281">
                  <c:v>-9.3600528504585796E-7</c:v>
                </c:pt>
                <c:pt idx="282">
                  <c:v>-9.5973288859684925E-7</c:v>
                </c:pt>
                <c:pt idx="283">
                  <c:v>-9.8331925641241859E-7</c:v>
                </c:pt>
                <c:pt idx="284">
                  <c:v>-1.0067643884925647E-6</c:v>
                </c:pt>
                <c:pt idx="285">
                  <c:v>-1.0300682848372885E-6</c:v>
                </c:pt>
                <c:pt idx="286">
                  <c:v>-1.0532309454465895E-6</c:v>
                </c:pt>
                <c:pt idx="287">
                  <c:v>-1.0762523703204681E-6</c:v>
                </c:pt>
                <c:pt idx="288">
                  <c:v>-1.099132559458924E-6</c:v>
                </c:pt>
                <c:pt idx="289">
                  <c:v>-1.1218715128619575E-6</c:v>
                </c:pt>
                <c:pt idx="290">
                  <c:v>-1.1444692305295682E-6</c:v>
                </c:pt>
                <c:pt idx="291">
                  <c:v>-1.1669257124617565E-6</c:v>
                </c:pt>
                <c:pt idx="292">
                  <c:v>-1.1892409586585225E-6</c:v>
                </c:pt>
                <c:pt idx="293">
                  <c:v>-1.2114149691198657E-6</c:v>
                </c:pt>
                <c:pt idx="294">
                  <c:v>-1.2334477438457861E-6</c:v>
                </c:pt>
                <c:pt idx="295">
                  <c:v>-1.2553392828362837E-6</c:v>
                </c:pt>
                <c:pt idx="296">
                  <c:v>-1.2770895860913594E-6</c:v>
                </c:pt>
                <c:pt idx="297">
                  <c:v>-1.2986986536110123E-6</c:v>
                </c:pt>
                <c:pt idx="298">
                  <c:v>-1.3201664853952425E-6</c:v>
                </c:pt>
                <c:pt idx="299">
                  <c:v>-1.3414930814440502E-6</c:v>
                </c:pt>
                <c:pt idx="300">
                  <c:v>-1.3626784417574352E-6</c:v>
                </c:pt>
                <c:pt idx="301">
                  <c:v>-1.3837225663353978E-6</c:v>
                </c:pt>
                <c:pt idx="302">
                  <c:v>-1.4046254551779377E-6</c:v>
                </c:pt>
                <c:pt idx="303">
                  <c:v>-1.4253871082850556E-6</c:v>
                </c:pt>
                <c:pt idx="304">
                  <c:v>-1.4460075256567503E-6</c:v>
                </c:pt>
                <c:pt idx="305">
                  <c:v>-1.4664867072930222E-6</c:v>
                </c:pt>
                <c:pt idx="306">
                  <c:v>-1.4868246531938721E-6</c:v>
                </c:pt>
                <c:pt idx="307">
                  <c:v>-1.5070213633592993E-6</c:v>
                </c:pt>
                <c:pt idx="308">
                  <c:v>-1.5270768377893042E-6</c:v>
                </c:pt>
                <c:pt idx="309">
                  <c:v>-1.5469910764838858E-6</c:v>
                </c:pt>
                <c:pt idx="310">
                  <c:v>-1.566764079443045E-6</c:v>
                </c:pt>
                <c:pt idx="311">
                  <c:v>-1.5863958466667819E-6</c:v>
                </c:pt>
                <c:pt idx="312">
                  <c:v>-1.6058863781550965E-6</c:v>
                </c:pt>
                <c:pt idx="313">
                  <c:v>-1.6252356739079882E-6</c:v>
                </c:pt>
                <c:pt idx="314">
                  <c:v>-1.6444437339254576E-6</c:v>
                </c:pt>
                <c:pt idx="315">
                  <c:v>-1.6635105582075042E-6</c:v>
                </c:pt>
                <c:pt idx="316">
                  <c:v>-1.6824361467541281E-6</c:v>
                </c:pt>
                <c:pt idx="317">
                  <c:v>-1.7012204995653295E-6</c:v>
                </c:pt>
                <c:pt idx="318">
                  <c:v>-1.7198636166411086E-6</c:v>
                </c:pt>
                <c:pt idx="319">
                  <c:v>-1.738365497981465E-6</c:v>
                </c:pt>
                <c:pt idx="320">
                  <c:v>-1.7567261435863985E-6</c:v>
                </c:pt>
                <c:pt idx="321">
                  <c:v>-1.7749455534559097E-6</c:v>
                </c:pt>
                <c:pt idx="322">
                  <c:v>-1.7930237275899981E-6</c:v>
                </c:pt>
                <c:pt idx="323">
                  <c:v>-1.8109606659886641E-6</c:v>
                </c:pt>
                <c:pt idx="324">
                  <c:v>-1.8287563686519078E-6</c:v>
                </c:pt>
                <c:pt idx="325">
                  <c:v>-1.8464108355797282E-6</c:v>
                </c:pt>
                <c:pt idx="326">
                  <c:v>-1.8639240667721263E-6</c:v>
                </c:pt>
                <c:pt idx="327">
                  <c:v>-1.8812960622291021E-6</c:v>
                </c:pt>
                <c:pt idx="328">
                  <c:v>-1.8985268219506555E-6</c:v>
                </c:pt>
                <c:pt idx="329">
                  <c:v>-1.9156163459367861E-6</c:v>
                </c:pt>
                <c:pt idx="330">
                  <c:v>-1.9325646341874943E-6</c:v>
                </c:pt>
                <c:pt idx="331">
                  <c:v>-1.9493716867027798E-6</c:v>
                </c:pt>
                <c:pt idx="332">
                  <c:v>-1.9660375034826424E-6</c:v>
                </c:pt>
                <c:pt idx="333">
                  <c:v>-1.9825620845270827E-6</c:v>
                </c:pt>
                <c:pt idx="334">
                  <c:v>-1.9989454298361007E-6</c:v>
                </c:pt>
                <c:pt idx="335">
                  <c:v>-2.0151875394096959E-6</c:v>
                </c:pt>
                <c:pt idx="336">
                  <c:v>-2.0312884132478682E-6</c:v>
                </c:pt>
                <c:pt idx="337">
                  <c:v>-2.0472480513506183E-6</c:v>
                </c:pt>
                <c:pt idx="338">
                  <c:v>-2.0630664537179455E-6</c:v>
                </c:pt>
                <c:pt idx="339">
                  <c:v>-2.0787436203498504E-6</c:v>
                </c:pt>
                <c:pt idx="340">
                  <c:v>-2.0942795512463329E-6</c:v>
                </c:pt>
                <c:pt idx="341">
                  <c:v>-2.1096742464073931E-6</c:v>
                </c:pt>
                <c:pt idx="342">
                  <c:v>-2.12492770583303E-6</c:v>
                </c:pt>
                <c:pt idx="343">
                  <c:v>-2.1400399295232446E-6</c:v>
                </c:pt>
                <c:pt idx="344">
                  <c:v>-2.1550109174780368E-6</c:v>
                </c:pt>
                <c:pt idx="345">
                  <c:v>-2.1698406696974063E-6</c:v>
                </c:pt>
                <c:pt idx="346">
                  <c:v>-2.1845291861813538E-6</c:v>
                </c:pt>
                <c:pt idx="347">
                  <c:v>-2.1990764669298777E-6</c:v>
                </c:pt>
                <c:pt idx="348">
                  <c:v>-2.2134825119429787E-6</c:v>
                </c:pt>
                <c:pt idx="349">
                  <c:v>-2.2277473212206579E-6</c:v>
                </c:pt>
                <c:pt idx="350">
                  <c:v>-2.2418708947629151E-6</c:v>
                </c:pt>
                <c:pt idx="351">
                  <c:v>-2.2558532325697496E-6</c:v>
                </c:pt>
                <c:pt idx="352">
                  <c:v>-2.2696943346411604E-6</c:v>
                </c:pt>
                <c:pt idx="353">
                  <c:v>-2.2833942009771492E-6</c:v>
                </c:pt>
                <c:pt idx="354">
                  <c:v>-2.2969528315777153E-6</c:v>
                </c:pt>
                <c:pt idx="355">
                  <c:v>-2.3103702264428595E-6</c:v>
                </c:pt>
                <c:pt idx="356">
                  <c:v>-2.3236463855725808E-6</c:v>
                </c:pt>
                <c:pt idx="357">
                  <c:v>-2.3367813089668794E-6</c:v>
                </c:pt>
                <c:pt idx="358">
                  <c:v>-2.3497749966257552E-6</c:v>
                </c:pt>
                <c:pt idx="359">
                  <c:v>-2.3626274485492082E-6</c:v>
                </c:pt>
                <c:pt idx="360">
                  <c:v>-2.3753386647372393E-6</c:v>
                </c:pt>
                <c:pt idx="361">
                  <c:v>-2.3879086451898476E-6</c:v>
                </c:pt>
                <c:pt idx="362">
                  <c:v>-2.4003373899070339E-6</c:v>
                </c:pt>
                <c:pt idx="363">
                  <c:v>-2.4126248988887966E-6</c:v>
                </c:pt>
                <c:pt idx="364">
                  <c:v>-2.4247711721351374E-6</c:v>
                </c:pt>
                <c:pt idx="365">
                  <c:v>-2.4367762096460554E-6</c:v>
                </c:pt>
                <c:pt idx="366">
                  <c:v>-2.4486400114215506E-6</c:v>
                </c:pt>
                <c:pt idx="367">
                  <c:v>-2.4603625774616239E-6</c:v>
                </c:pt>
                <c:pt idx="368">
                  <c:v>-2.4719439077662736E-6</c:v>
                </c:pt>
                <c:pt idx="369">
                  <c:v>-2.4833840023355013E-6</c:v>
                </c:pt>
                <c:pt idx="370">
                  <c:v>-2.4946828611693062E-6</c:v>
                </c:pt>
                <c:pt idx="371">
                  <c:v>-2.5058404842676892E-6</c:v>
                </c:pt>
                <c:pt idx="372">
                  <c:v>-2.5168568716306494E-6</c:v>
                </c:pt>
                <c:pt idx="373">
                  <c:v>-2.5277320232581868E-6</c:v>
                </c:pt>
                <c:pt idx="374">
                  <c:v>-2.5384659391503015E-6</c:v>
                </c:pt>
                <c:pt idx="375">
                  <c:v>-2.5490586193069942E-6</c:v>
                </c:pt>
                <c:pt idx="376">
                  <c:v>-2.5595100637282641E-6</c:v>
                </c:pt>
                <c:pt idx="377">
                  <c:v>-2.5698202724141112E-6</c:v>
                </c:pt>
                <c:pt idx="378">
                  <c:v>-2.5799892453645356E-6</c:v>
                </c:pt>
                <c:pt idx="379">
                  <c:v>-2.590016982579538E-6</c:v>
                </c:pt>
                <c:pt idx="380">
                  <c:v>-2.5999034840591168E-6</c:v>
                </c:pt>
                <c:pt idx="381">
                  <c:v>-2.6096487498032736E-6</c:v>
                </c:pt>
                <c:pt idx="382">
                  <c:v>-2.6192527798120085E-6</c:v>
                </c:pt>
                <c:pt idx="383">
                  <c:v>-2.6287155740853198E-6</c:v>
                </c:pt>
                <c:pt idx="384">
                  <c:v>-2.63803713262321E-6</c:v>
                </c:pt>
                <c:pt idx="385">
                  <c:v>-2.6472174554256757E-6</c:v>
                </c:pt>
                <c:pt idx="386">
                  <c:v>-2.6562565424927203E-6</c:v>
                </c:pt>
                <c:pt idx="387">
                  <c:v>-2.6651543938243413E-6</c:v>
                </c:pt>
                <c:pt idx="388">
                  <c:v>-2.6739110094205404E-6</c:v>
                </c:pt>
                <c:pt idx="389">
                  <c:v>-2.6825263892813175E-6</c:v>
                </c:pt>
                <c:pt idx="390">
                  <c:v>-2.691000533406671E-6</c:v>
                </c:pt>
                <c:pt idx="391">
                  <c:v>-2.6993334417966017E-6</c:v>
                </c:pt>
                <c:pt idx="392">
                  <c:v>-2.7075251144511104E-6</c:v>
                </c:pt>
                <c:pt idx="393">
                  <c:v>-2.7155755513701964E-6</c:v>
                </c:pt>
                <c:pt idx="394">
                  <c:v>-2.7234847525538605E-6</c:v>
                </c:pt>
                <c:pt idx="395">
                  <c:v>-2.7312527180021009E-6</c:v>
                </c:pt>
                <c:pt idx="396">
                  <c:v>-2.7388794477149185E-6</c:v>
                </c:pt>
                <c:pt idx="397">
                  <c:v>-2.7463649416923142E-6</c:v>
                </c:pt>
                <c:pt idx="398">
                  <c:v>-2.7537091999342879E-6</c:v>
                </c:pt>
                <c:pt idx="399">
                  <c:v>-2.7609122224408389E-6</c:v>
                </c:pt>
                <c:pt idx="400">
                  <c:v>-2.7679740092119671E-6</c:v>
                </c:pt>
                <c:pt idx="401">
                  <c:v>-2.7748945602476725E-6</c:v>
                </c:pt>
                <c:pt idx="402">
                  <c:v>-2.7816738755479551E-6</c:v>
                </c:pt>
                <c:pt idx="403">
                  <c:v>-2.788311955112815E-6</c:v>
                </c:pt>
                <c:pt idx="404">
                  <c:v>-2.7948087989422528E-6</c:v>
                </c:pt>
                <c:pt idx="405">
                  <c:v>-2.8011644070362688E-6</c:v>
                </c:pt>
                <c:pt idx="406">
                  <c:v>-2.8073787793948611E-6</c:v>
                </c:pt>
                <c:pt idx="407">
                  <c:v>-2.8134519160180307E-6</c:v>
                </c:pt>
                <c:pt idx="408">
                  <c:v>-2.8193838169057783E-6</c:v>
                </c:pt>
                <c:pt idx="409">
                  <c:v>-2.8251744820581031E-6</c:v>
                </c:pt>
                <c:pt idx="410">
                  <c:v>-2.830823911475006E-6</c:v>
                </c:pt>
                <c:pt idx="411">
                  <c:v>-2.8363321051564853E-6</c:v>
                </c:pt>
                <c:pt idx="412">
                  <c:v>-2.8416990631025426E-6</c:v>
                </c:pt>
                <c:pt idx="413">
                  <c:v>-2.8469247853131771E-6</c:v>
                </c:pt>
                <c:pt idx="414">
                  <c:v>-2.8520092717883889E-6</c:v>
                </c:pt>
                <c:pt idx="415">
                  <c:v>-2.8569525225281787E-6</c:v>
                </c:pt>
                <c:pt idx="416">
                  <c:v>-2.8617545375325457E-6</c:v>
                </c:pt>
                <c:pt idx="417">
                  <c:v>-2.86641531680149E-6</c:v>
                </c:pt>
                <c:pt idx="418">
                  <c:v>-2.8709348603350114E-6</c:v>
                </c:pt>
                <c:pt idx="419">
                  <c:v>-2.875313168133111E-6</c:v>
                </c:pt>
                <c:pt idx="420">
                  <c:v>-2.8795502401957877E-6</c:v>
                </c:pt>
                <c:pt idx="421">
                  <c:v>-2.8836460765230417E-6</c:v>
                </c:pt>
                <c:pt idx="422">
                  <c:v>-2.8876006771148728E-6</c:v>
                </c:pt>
                <c:pt idx="423">
                  <c:v>-2.8914140419712812E-6</c:v>
                </c:pt>
                <c:pt idx="424">
                  <c:v>-2.8950861710922677E-6</c:v>
                </c:pt>
                <c:pt idx="425">
                  <c:v>-2.8986170644778322E-6</c:v>
                </c:pt>
                <c:pt idx="426">
                  <c:v>-2.9020067221279731E-6</c:v>
                </c:pt>
                <c:pt idx="427">
                  <c:v>-2.905255144042692E-6</c:v>
                </c:pt>
                <c:pt idx="428">
                  <c:v>-2.9083623302219882E-6</c:v>
                </c:pt>
                <c:pt idx="429">
                  <c:v>-2.9113282806658616E-6</c:v>
                </c:pt>
                <c:pt idx="430">
                  <c:v>-2.9141529953743122E-6</c:v>
                </c:pt>
                <c:pt idx="431">
                  <c:v>-2.9168364743473408E-6</c:v>
                </c:pt>
                <c:pt idx="432">
                  <c:v>-2.9193787175849467E-6</c:v>
                </c:pt>
                <c:pt idx="433">
                  <c:v>-2.9217797250871298E-6</c:v>
                </c:pt>
                <c:pt idx="434">
                  <c:v>-2.9240394968538901E-6</c:v>
                </c:pt>
                <c:pt idx="435">
                  <c:v>-2.9261580328852285E-6</c:v>
                </c:pt>
                <c:pt idx="436">
                  <c:v>-2.9281353331811441E-6</c:v>
                </c:pt>
                <c:pt idx="437">
                  <c:v>-2.9299713977416369E-6</c:v>
                </c:pt>
                <c:pt idx="438">
                  <c:v>-2.9316662265667069E-6</c:v>
                </c:pt>
                <c:pt idx="439">
                  <c:v>-2.933219819656355E-6</c:v>
                </c:pt>
                <c:pt idx="440">
                  <c:v>-2.9346321770105794E-6</c:v>
                </c:pt>
                <c:pt idx="441">
                  <c:v>-2.9359032986293828E-6</c:v>
                </c:pt>
                <c:pt idx="442">
                  <c:v>-2.9370331845127625E-6</c:v>
                </c:pt>
                <c:pt idx="443">
                  <c:v>-2.9380218346607203E-6</c:v>
                </c:pt>
                <c:pt idx="444">
                  <c:v>-2.9388692490732553E-6</c:v>
                </c:pt>
                <c:pt idx="445">
                  <c:v>-2.9395754277503675E-6</c:v>
                </c:pt>
                <c:pt idx="446">
                  <c:v>-2.940140370692057E-6</c:v>
                </c:pt>
                <c:pt idx="447">
                  <c:v>-2.9405640778983245E-6</c:v>
                </c:pt>
                <c:pt idx="448">
                  <c:v>-2.9408465493691692E-6</c:v>
                </c:pt>
                <c:pt idx="449">
                  <c:v>-2.9409877851045911E-6</c:v>
                </c:pt>
                <c:pt idx="450">
                  <c:v>-2.9409877851045903E-6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1.68E-6</c:v>
                </c:pt>
                <c:pt idx="1">
                  <c:v>3.3600338995403683E-6</c:v>
                </c:pt>
                <c:pt idx="2">
                  <c:v>5.0401355981614724E-6</c:v>
                </c:pt>
                <c:pt idx="3">
                  <c:v>6.7203389954036815E-6</c:v>
                </c:pt>
                <c:pt idx="4">
                  <c:v>8.400677990807362E-6</c:v>
                </c:pt>
                <c:pt idx="5">
                  <c:v>1.0081186483912883E-5</c:v>
                </c:pt>
                <c:pt idx="6">
                  <c:v>1.1761898374260613E-5</c:v>
                </c:pt>
                <c:pt idx="7">
                  <c:v>1.344284756139092E-5</c:v>
                </c:pt>
                <c:pt idx="8">
                  <c:v>1.5124067944844171E-5</c:v>
                </c:pt>
                <c:pt idx="9">
                  <c:v>1.6805593424160735E-5</c:v>
                </c:pt>
                <c:pt idx="10">
                  <c:v>1.848745789888098E-5</c:v>
                </c:pt>
                <c:pt idx="11">
                  <c:v>2.0169695268545274E-5</c:v>
                </c:pt>
                <c:pt idx="12">
                  <c:v>2.1852339432693985E-5</c:v>
                </c:pt>
                <c:pt idx="13">
                  <c:v>2.3535424290867483E-5</c:v>
                </c:pt>
                <c:pt idx="14">
                  <c:v>2.5218983742606132E-5</c:v>
                </c:pt>
                <c:pt idx="15">
                  <c:v>2.6903051687450303E-5</c:v>
                </c:pt>
                <c:pt idx="16">
                  <c:v>2.8587662024940363E-5</c:v>
                </c:pt>
                <c:pt idx="17">
                  <c:v>3.0272848654616681E-5</c:v>
                </c:pt>
                <c:pt idx="18">
                  <c:v>3.1958645476019627E-5</c:v>
                </c:pt>
                <c:pt idx="19">
                  <c:v>3.3645086388689565E-5</c:v>
                </c:pt>
                <c:pt idx="20">
                  <c:v>3.5332205292166865E-5</c:v>
                </c:pt>
                <c:pt idx="21">
                  <c:v>3.7020036085991896E-5</c:v>
                </c:pt>
                <c:pt idx="22">
                  <c:v>3.8708612669705024E-5</c:v>
                </c:pt>
                <c:pt idx="23">
                  <c:v>4.0397968942846618E-5</c:v>
                </c:pt>
                <c:pt idx="24">
                  <c:v>4.2088138804957045E-5</c:v>
                </c:pt>
                <c:pt idx="25">
                  <c:v>4.3779156155576678E-5</c:v>
                </c:pt>
                <c:pt idx="26">
                  <c:v>4.5471054894245879E-5</c:v>
                </c:pt>
                <c:pt idx="27">
                  <c:v>4.7163868920505022E-5</c:v>
                </c:pt>
                <c:pt idx="28">
                  <c:v>4.8857632133894468E-5</c:v>
                </c:pt>
                <c:pt idx="29">
                  <c:v>5.055237843395459E-5</c:v>
                </c:pt>
                <c:pt idx="30">
                  <c:v>5.2248141720225756E-5</c:v>
                </c:pt>
                <c:pt idx="31">
                  <c:v>5.3944955892248335E-5</c:v>
                </c:pt>
                <c:pt idx="32">
                  <c:v>5.5642854849562692E-5</c:v>
                </c:pt>
                <c:pt idx="33">
                  <c:v>5.7341872491709196E-5</c:v>
                </c:pt>
                <c:pt idx="34">
                  <c:v>5.9042042718228214E-5</c:v>
                </c:pt>
                <c:pt idx="35">
                  <c:v>6.0743399428660114E-5</c:v>
                </c:pt>
                <c:pt idx="36">
                  <c:v>6.244597652254527E-5</c:v>
                </c:pt>
                <c:pt idx="37">
                  <c:v>6.4149807899424035E-5</c:v>
                </c:pt>
                <c:pt idx="38">
                  <c:v>6.5854927458836791E-5</c:v>
                </c:pt>
                <c:pt idx="39">
                  <c:v>6.7561369100323912E-5</c:v>
                </c:pt>
                <c:pt idx="40">
                  <c:v>6.9269166723425745E-5</c:v>
                </c:pt>
                <c:pt idx="41">
                  <c:v>7.0978354227682679E-5</c:v>
                </c:pt>
                <c:pt idx="42">
                  <c:v>7.2688965512635072E-5</c:v>
                </c:pt>
                <c:pt idx="43">
                  <c:v>7.4401034477823287E-5</c:v>
                </c:pt>
                <c:pt idx="44">
                  <c:v>7.6114595022787698E-5</c:v>
                </c:pt>
                <c:pt idx="45">
                  <c:v>7.7829681047068678E-5</c:v>
                </c:pt>
                <c:pt idx="46">
                  <c:v>7.9546326450206589E-5</c:v>
                </c:pt>
                <c:pt idx="47">
                  <c:v>8.1264565131741805E-5</c:v>
                </c:pt>
                <c:pt idx="48">
                  <c:v>8.2984430991214685E-5</c:v>
                </c:pt>
                <c:pt idx="49">
                  <c:v>8.4705957928165606E-5</c:v>
                </c:pt>
                <c:pt idx="50">
                  <c:v>8.6429179842134927E-5</c:v>
                </c:pt>
                <c:pt idx="51">
                  <c:v>8.8154130632663022E-5</c:v>
                </c:pt>
                <c:pt idx="52">
                  <c:v>8.9880844199290253E-5</c:v>
                </c:pt>
                <c:pt idx="53">
                  <c:v>9.1609354441556993E-5</c:v>
                </c:pt>
                <c:pt idx="54">
                  <c:v>9.3339695259003617E-5</c:v>
                </c:pt>
                <c:pt idx="55">
                  <c:v>9.5071900551170485E-5</c:v>
                </c:pt>
                <c:pt idx="56">
                  <c:v>9.6806004217597972E-5</c:v>
                </c:pt>
                <c:pt idx="57">
                  <c:v>9.8542040157826438E-5</c:v>
                </c:pt>
                <c:pt idx="58">
                  <c:v>1.0028004227139626E-4</c:v>
                </c:pt>
                <c:pt idx="59">
                  <c:v>1.0202004445784779E-4</c:v>
                </c:pt>
                <c:pt idx="60">
                  <c:v>1.0376208061672142E-4</c:v>
                </c:pt>
                <c:pt idx="61">
                  <c:v>1.0550618464755749E-4</c:v>
                </c:pt>
                <c:pt idx="62">
                  <c:v>1.0725239044989638E-4</c:v>
                </c:pt>
                <c:pt idx="63">
                  <c:v>1.0900073192327846E-4</c:v>
                </c:pt>
                <c:pt idx="64">
                  <c:v>1.107512429672441E-4</c:v>
                </c:pt>
                <c:pt idx="65">
                  <c:v>1.1250395748133367E-4</c:v>
                </c:pt>
                <c:pt idx="66">
                  <c:v>1.1425890936508753E-4</c:v>
                </c:pt>
                <c:pt idx="67">
                  <c:v>1.1601613251804605E-4</c:v>
                </c:pt>
                <c:pt idx="68">
                  <c:v>1.1777566083974961E-4</c:v>
                </c:pt>
                <c:pt idx="69">
                  <c:v>1.1953752822973856E-4</c:v>
                </c:pt>
                <c:pt idx="70">
                  <c:v>1.2130176858755328E-4</c:v>
                </c:pt>
                <c:pt idx="71">
                  <c:v>1.2306841581273415E-4</c:v>
                </c:pt>
                <c:pt idx="72">
                  <c:v>1.2483750380482149E-4</c:v>
                </c:pt>
                <c:pt idx="73">
                  <c:v>1.2660906646335573E-4</c:v>
                </c:pt>
                <c:pt idx="74">
                  <c:v>1.2838313768787719E-4</c:v>
                </c:pt>
                <c:pt idx="75">
                  <c:v>1.3015975137792627E-4</c:v>
                </c:pt>
                <c:pt idx="76">
                  <c:v>1.3193894143304332E-4</c:v>
                </c:pt>
                <c:pt idx="77">
                  <c:v>1.337207417527687E-4</c:v>
                </c:pt>
                <c:pt idx="78">
                  <c:v>1.3550518623664282E-4</c:v>
                </c:pt>
                <c:pt idx="79">
                  <c:v>1.3729230878420601E-4</c:v>
                </c:pt>
                <c:pt idx="80">
                  <c:v>1.3908214329499865E-4</c:v>
                </c:pt>
                <c:pt idx="81">
                  <c:v>1.4087472366856109E-4</c:v>
                </c:pt>
                <c:pt idx="82">
                  <c:v>1.4267008380443373E-4</c:v>
                </c:pt>
                <c:pt idx="83">
                  <c:v>1.4446825760215692E-4</c:v>
                </c:pt>
                <c:pt idx="84">
                  <c:v>1.4626927896127103E-4</c:v>
                </c:pt>
                <c:pt idx="85">
                  <c:v>1.4807318178131643E-4</c:v>
                </c:pt>
                <c:pt idx="86">
                  <c:v>1.4987999996183348E-4</c:v>
                </c:pt>
                <c:pt idx="87">
                  <c:v>1.5168976740236254E-4</c:v>
                </c:pt>
                <c:pt idx="88">
                  <c:v>1.5350251800244399E-4</c:v>
                </c:pt>
                <c:pt idx="89">
                  <c:v>1.5531828566161821E-4</c:v>
                </c:pt>
                <c:pt idx="90">
                  <c:v>1.5713710427942557E-4</c:v>
                </c:pt>
                <c:pt idx="91">
                  <c:v>1.5895900775540642E-4</c:v>
                </c:pt>
                <c:pt idx="92">
                  <c:v>1.6078402998910112E-4</c:v>
                </c:pt>
                <c:pt idx="93">
                  <c:v>1.6261220488005007E-4</c:v>
                </c:pt>
                <c:pt idx="94">
                  <c:v>1.6444356632779362E-4</c:v>
                </c:pt>
                <c:pt idx="95">
                  <c:v>1.6627814823187213E-4</c:v>
                </c:pt>
                <c:pt idx="96">
                  <c:v>1.6811598449182599E-4</c:v>
                </c:pt>
                <c:pt idx="97">
                  <c:v>1.6995710900719556E-4</c:v>
                </c:pt>
                <c:pt idx="98">
                  <c:v>1.7180155567752119E-4</c:v>
                </c:pt>
                <c:pt idx="99">
                  <c:v>1.7364935840234326E-4</c:v>
                </c:pt>
                <c:pt idx="100">
                  <c:v>1.7550055108120214E-4</c:v>
                </c:pt>
                <c:pt idx="101">
                  <c:v>1.7735516761363819E-4</c:v>
                </c:pt>
                <c:pt idx="102">
                  <c:v>1.7921324189919179E-4</c:v>
                </c:pt>
                <c:pt idx="103">
                  <c:v>1.8107480783740332E-4</c:v>
                </c:pt>
                <c:pt idx="104">
                  <c:v>1.8293989932781311E-4</c:v>
                </c:pt>
                <c:pt idx="105">
                  <c:v>1.8480855026996158E-4</c:v>
                </c:pt>
                <c:pt idx="106">
                  <c:v>1.8668079456338906E-4</c:v>
                </c:pt>
                <c:pt idx="107">
                  <c:v>1.8855666610763592E-4</c:v>
                </c:pt>
                <c:pt idx="108">
                  <c:v>1.9043619880224254E-4</c:v>
                </c:pt>
                <c:pt idx="109">
                  <c:v>1.9231942654674927E-4</c:v>
                </c:pt>
                <c:pt idx="110">
                  <c:v>1.9420638324069649E-4</c:v>
                </c:pt>
                <c:pt idx="111">
                  <c:v>1.9609710278362458E-4</c:v>
                </c:pt>
                <c:pt idx="112">
                  <c:v>1.979916190750739E-4</c:v>
                </c:pt>
                <c:pt idx="113">
                  <c:v>1.9988996601458481E-4</c:v>
                </c:pt>
                <c:pt idx="114">
                  <c:v>2.0179217750169768E-4</c:v>
                </c:pt>
                <c:pt idx="115">
                  <c:v>2.0369828743595287E-4</c:v>
                </c:pt>
                <c:pt idx="116">
                  <c:v>2.0560832971689078E-4</c:v>
                </c:pt>
                <c:pt idx="117">
                  <c:v>2.0752233824405174E-4</c:v>
                </c:pt>
                <c:pt idx="118">
                  <c:v>2.0944034691697616E-4</c:v>
                </c:pt>
                <c:pt idx="119">
                  <c:v>2.1136238963520438E-4</c:v>
                </c:pt>
                <c:pt idx="120">
                  <c:v>2.1328850029827675E-4</c:v>
                </c:pt>
                <c:pt idx="121">
                  <c:v>2.1521871280573367E-4</c:v>
                </c:pt>
                <c:pt idx="122">
                  <c:v>2.1715306105711549E-4</c:v>
                </c:pt>
                <c:pt idx="123">
                  <c:v>2.1909157895196258E-4</c:v>
                </c:pt>
                <c:pt idx="124">
                  <c:v>2.2103430038981532E-4</c:v>
                </c:pt>
                <c:pt idx="125">
                  <c:v>2.2298125927021407E-4</c:v>
                </c:pt>
                <c:pt idx="126">
                  <c:v>2.249324894926992E-4</c:v>
                </c:pt>
                <c:pt idx="127">
                  <c:v>2.268880249568111E-4</c:v>
                </c:pt>
                <c:pt idx="128">
                  <c:v>2.2884789956209011E-4</c:v>
                </c:pt>
                <c:pt idx="129">
                  <c:v>2.3081214720807659E-4</c:v>
                </c:pt>
                <c:pt idx="130">
                  <c:v>2.3278080179431094E-4</c:v>
                </c:pt>
                <c:pt idx="131">
                  <c:v>2.3475389722033349E-4</c:v>
                </c:pt>
                <c:pt idx="132">
                  <c:v>2.3673146738568463E-4</c:v>
                </c:pt>
                <c:pt idx="133">
                  <c:v>2.3871354618990474E-4</c:v>
                </c:pt>
                <c:pt idx="134">
                  <c:v>2.4070016753253417E-4</c:v>
                </c:pt>
                <c:pt idx="135">
                  <c:v>2.4269136531311329E-4</c:v>
                </c:pt>
                <c:pt idx="136">
                  <c:v>2.446871734311825E-4</c:v>
                </c:pt>
                <c:pt idx="137">
                  <c:v>2.4668762578628211E-4</c:v>
                </c:pt>
                <c:pt idx="138">
                  <c:v>2.4869275627795255E-4</c:v>
                </c:pt>
                <c:pt idx="139">
                  <c:v>2.5070259880573411E-4</c:v>
                </c:pt>
                <c:pt idx="140">
                  <c:v>2.527171872691672E-4</c:v>
                </c:pt>
                <c:pt idx="141">
                  <c:v>2.5473655556779222E-4</c:v>
                </c:pt>
                <c:pt idx="142">
                  <c:v>2.5676073760114951E-4</c:v>
                </c:pt>
                <c:pt idx="143">
                  <c:v>2.5878976726877943E-4</c:v>
                </c:pt>
                <c:pt idx="144">
                  <c:v>2.6082367847022237E-4</c:v>
                </c:pt>
                <c:pt idx="145">
                  <c:v>2.6286250510501867E-4</c:v>
                </c:pt>
                <c:pt idx="146">
                  <c:v>2.649062810727087E-4</c:v>
                </c:pt>
                <c:pt idx="147">
                  <c:v>2.6695504027283285E-4</c:v>
                </c:pt>
                <c:pt idx="148">
                  <c:v>2.6900881660493146E-4</c:v>
                </c:pt>
                <c:pt idx="149">
                  <c:v>2.7106764396854494E-4</c:v>
                </c:pt>
                <c:pt idx="150">
                  <c:v>2.7313155626321363E-4</c:v>
                </c:pt>
                <c:pt idx="151">
                  <c:v>2.7520058738847789E-4</c:v>
                </c:pt>
                <c:pt idx="152">
                  <c:v>2.772747712438781E-4</c:v>
                </c:pt>
                <c:pt idx="153">
                  <c:v>2.7935414172895463E-4</c:v>
                </c:pt>
                <c:pt idx="154">
                  <c:v>2.8143873274324787E-4</c:v>
                </c:pt>
                <c:pt idx="155">
                  <c:v>2.8352857818629817E-4</c:v>
                </c:pt>
                <c:pt idx="156">
                  <c:v>2.8562371195764587E-4</c:v>
                </c:pt>
                <c:pt idx="157">
                  <c:v>2.8772416795683138E-4</c:v>
                </c:pt>
                <c:pt idx="158">
                  <c:v>2.8982998008339505E-4</c:v>
                </c:pt>
                <c:pt idx="159">
                  <c:v>2.9194118223687722E-4</c:v>
                </c:pt>
                <c:pt idx="160">
                  <c:v>2.9405780831681829E-4</c:v>
                </c:pt>
                <c:pt idx="161">
                  <c:v>2.9617989222275866E-4</c:v>
                </c:pt>
                <c:pt idx="162">
                  <c:v>2.9830746785423863E-4</c:v>
                </c:pt>
                <c:pt idx="163">
                  <c:v>3.004405691107986E-4</c:v>
                </c:pt>
                <c:pt idx="164">
                  <c:v>3.0257922989197897E-4</c:v>
                </c:pt>
                <c:pt idx="165">
                  <c:v>3.0472348409732003E-4</c:v>
                </c:pt>
                <c:pt idx="166">
                  <c:v>3.0687336562636224E-4</c:v>
                </c:pt>
                <c:pt idx="167">
                  <c:v>3.0902890837864589E-4</c:v>
                </c:pt>
                <c:pt idx="168">
                  <c:v>3.1119014625371138E-4</c:v>
                </c:pt>
                <c:pt idx="169">
                  <c:v>3.1335711315109906E-4</c:v>
                </c:pt>
                <c:pt idx="170">
                  <c:v>3.1552984297034933E-4</c:v>
                </c:pt>
                <c:pt idx="171">
                  <c:v>3.1770836961100255E-4</c:v>
                </c:pt>
                <c:pt idx="172">
                  <c:v>3.198927269725991E-4</c:v>
                </c:pt>
                <c:pt idx="173">
                  <c:v>3.2208294895467933E-4</c:v>
                </c:pt>
                <c:pt idx="174">
                  <c:v>3.242790694567836E-4</c:v>
                </c:pt>
                <c:pt idx="175">
                  <c:v>3.2648112237845231E-4</c:v>
                </c:pt>
                <c:pt idx="176">
                  <c:v>3.286891416192258E-4</c:v>
                </c:pt>
                <c:pt idx="177">
                  <c:v>3.3090316107864441E-4</c:v>
                </c:pt>
                <c:pt idx="178">
                  <c:v>3.3312321465624856E-4</c:v>
                </c:pt>
                <c:pt idx="179">
                  <c:v>3.3534933625157859E-4</c:v>
                </c:pt>
                <c:pt idx="180">
                  <c:v>3.3753732419834455E-4</c:v>
                </c:pt>
                <c:pt idx="181">
                  <c:v>3.396873197322818E-4</c:v>
                </c:pt>
                <c:pt idx="182">
                  <c:v>3.4179946408912585E-4</c:v>
                </c:pt>
                <c:pt idx="183">
                  <c:v>3.4387389850461204E-4</c:v>
                </c:pt>
                <c:pt idx="184">
                  <c:v>3.4591076421447583E-4</c:v>
                </c:pt>
                <c:pt idx="185">
                  <c:v>3.4791020245445261E-4</c:v>
                </c:pt>
                <c:pt idx="186">
                  <c:v>3.4987235446027785E-4</c:v>
                </c:pt>
                <c:pt idx="187">
                  <c:v>3.5179736146768694E-4</c:v>
                </c:pt>
                <c:pt idx="188">
                  <c:v>3.5368536471241534E-4</c:v>
                </c:pt>
                <c:pt idx="189">
                  <c:v>3.5553650543019845E-4</c:v>
                </c:pt>
                <c:pt idx="190">
                  <c:v>3.5735092485677166E-4</c:v>
                </c:pt>
                <c:pt idx="191">
                  <c:v>3.5912876422787045E-4</c:v>
                </c:pt>
                <c:pt idx="192">
                  <c:v>3.6087016477923025E-4</c:v>
                </c:pt>
                <c:pt idx="193">
                  <c:v>3.6257526774658642E-4</c:v>
                </c:pt>
                <c:pt idx="194">
                  <c:v>3.6424421436567441E-4</c:v>
                </c:pt>
                <c:pt idx="195">
                  <c:v>3.6587714587222968E-4</c:v>
                </c:pt>
                <c:pt idx="196">
                  <c:v>3.6747420350198757E-4</c:v>
                </c:pt>
                <c:pt idx="197">
                  <c:v>3.690355284906836E-4</c:v>
                </c:pt>
                <c:pt idx="198">
                  <c:v>3.705612620740531E-4</c:v>
                </c:pt>
                <c:pt idx="199">
                  <c:v>3.7205154548783153E-4</c:v>
                </c:pt>
                <c:pt idx="200">
                  <c:v>3.7350651996775436E-4</c:v>
                </c:pt>
                <c:pt idx="201">
                  <c:v>3.7492632674955697E-4</c:v>
                </c:pt>
                <c:pt idx="202">
                  <c:v>3.7631110706897478E-4</c:v>
                </c:pt>
                <c:pt idx="203">
                  <c:v>3.7766100216174317E-4</c:v>
                </c:pt>
                <c:pt idx="204">
                  <c:v>3.7897615326359761E-4</c:v>
                </c:pt>
                <c:pt idx="205">
                  <c:v>3.8025670161027355E-4</c:v>
                </c:pt>
                <c:pt idx="206">
                  <c:v>3.815027884375064E-4</c:v>
                </c:pt>
                <c:pt idx="207">
                  <c:v>3.8271455498103154E-4</c:v>
                </c:pt>
                <c:pt idx="208">
                  <c:v>3.8389214247658445E-4</c:v>
                </c:pt>
                <c:pt idx="209">
                  <c:v>3.8503569215990051E-4</c:v>
                </c:pt>
                <c:pt idx="210">
                  <c:v>3.8614534526671513E-4</c:v>
                </c:pt>
                <c:pt idx="211">
                  <c:v>3.8722124303276377E-4</c:v>
                </c:pt>
                <c:pt idx="212">
                  <c:v>3.8826352669378182E-4</c:v>
                </c:pt>
                <c:pt idx="213">
                  <c:v>3.8927233748550473E-4</c:v>
                </c:pt>
                <c:pt idx="214">
                  <c:v>3.9024781664366792E-4</c:v>
                </c:pt>
                <c:pt idx="215">
                  <c:v>3.9119010540400678E-4</c:v>
                </c:pt>
                <c:pt idx="216">
                  <c:v>3.9209934500225677E-4</c:v>
                </c:pt>
                <c:pt idx="217">
                  <c:v>3.9297567667415334E-4</c:v>
                </c:pt>
                <c:pt idx="218">
                  <c:v>3.9381924165543184E-4</c:v>
                </c:pt>
                <c:pt idx="219">
                  <c:v>3.9463018118182771E-4</c:v>
                </c:pt>
                <c:pt idx="220">
                  <c:v>3.9540863648907643E-4</c:v>
                </c:pt>
                <c:pt idx="221">
                  <c:v>3.9615474881291338E-4</c:v>
                </c:pt>
                <c:pt idx="222">
                  <c:v>3.9686865938907398E-4</c:v>
                </c:pt>
                <c:pt idx="223">
                  <c:v>3.9755050945329367E-4</c:v>
                </c:pt>
                <c:pt idx="224">
                  <c:v>3.9820044024130785E-4</c:v>
                </c:pt>
                <c:pt idx="225">
                  <c:v>3.9881859298885193E-4</c:v>
                </c:pt>
                <c:pt idx="226">
                  <c:v>3.9940510893166135E-4</c:v>
                </c:pt>
                <c:pt idx="227">
                  <c:v>3.9996012930547153E-4</c:v>
                </c:pt>
                <c:pt idx="228">
                  <c:v>4.0048379534601792E-4</c:v>
                </c:pt>
                <c:pt idx="229">
                  <c:v>4.0097624828903591E-4</c:v>
                </c:pt>
                <c:pt idx="230">
                  <c:v>4.0143762937026097E-4</c:v>
                </c:pt>
                <c:pt idx="231">
                  <c:v>4.0186807982542849E-4</c:v>
                </c:pt>
                <c:pt idx="232">
                  <c:v>4.0226774089027387E-4</c:v>
                </c:pt>
                <c:pt idx="233">
                  <c:v>4.0263675380053257E-4</c:v>
                </c:pt>
                <c:pt idx="234">
                  <c:v>4.0297525979193999E-4</c:v>
                </c:pt>
                <c:pt idx="235">
                  <c:v>4.0328340010023153E-4</c:v>
                </c:pt>
                <c:pt idx="236">
                  <c:v>4.0356131596114265E-4</c:v>
                </c:pt>
                <c:pt idx="237">
                  <c:v>4.0380914861040874E-4</c:v>
                </c:pt>
                <c:pt idx="238">
                  <c:v>4.0402703928376526E-4</c:v>
                </c:pt>
                <c:pt idx="239">
                  <c:v>4.0421512921694761E-4</c:v>
                </c:pt>
                <c:pt idx="240">
                  <c:v>4.0437355964569125E-4</c:v>
                </c:pt>
                <c:pt idx="241">
                  <c:v>4.0450247180573158E-4</c:v>
                </c:pt>
                <c:pt idx="242">
                  <c:v>4.0460200693280399E-4</c:v>
                </c:pt>
                <c:pt idx="243">
                  <c:v>4.0467230626264395E-4</c:v>
                </c:pt>
                <c:pt idx="244">
                  <c:v>4.0471351103098685E-4</c:v>
                </c:pt>
                <c:pt idx="245">
                  <c:v>4.047257624735681E-4</c:v>
                </c:pt>
                <c:pt idx="246">
                  <c:v>4.0470920182612315E-4</c:v>
                </c:pt>
                <c:pt idx="247">
                  <c:v>4.0466397032438745E-4</c:v>
                </c:pt>
                <c:pt idx="248">
                  <c:v>4.0459020920409635E-4</c:v>
                </c:pt>
                <c:pt idx="249">
                  <c:v>4.0448805970098536E-4</c:v>
                </c:pt>
                <c:pt idx="250">
                  <c:v>4.0435766305078983E-4</c:v>
                </c:pt>
                <c:pt idx="251">
                  <c:v>4.0419916048924521E-4</c:v>
                </c:pt>
                <c:pt idx="252">
                  <c:v>4.040126932520869E-4</c:v>
                </c:pt>
                <c:pt idx="253">
                  <c:v>4.0379840257505036E-4</c:v>
                </c:pt>
                <c:pt idx="254">
                  <c:v>4.0355642969387099E-4</c:v>
                </c:pt>
                <c:pt idx="255">
                  <c:v>4.0328691584428424E-4</c:v>
                </c:pt>
                <c:pt idx="256">
                  <c:v>4.0299000226202552E-4</c:v>
                </c:pt>
                <c:pt idx="257">
                  <c:v>4.0266583018283022E-4</c:v>
                </c:pt>
                <c:pt idx="258">
                  <c:v>4.023145408424338E-4</c:v>
                </c:pt>
                <c:pt idx="259">
                  <c:v>4.0193627547657166E-4</c:v>
                </c:pt>
                <c:pt idx="260">
                  <c:v>4.0153117532097925E-4</c:v>
                </c:pt>
                <c:pt idx="261">
                  <c:v>4.0109938161139198E-4</c:v>
                </c:pt>
                <c:pt idx="262">
                  <c:v>4.0064103558354525E-4</c:v>
                </c:pt>
                <c:pt idx="263">
                  <c:v>4.0015627847317451E-4</c:v>
                </c:pt>
                <c:pt idx="264">
                  <c:v>3.9964525151601517E-4</c:v>
                </c:pt>
                <c:pt idx="265">
                  <c:v>3.9910809594780267E-4</c:v>
                </c:pt>
                <c:pt idx="266">
                  <c:v>3.9854495300427236E-4</c:v>
                </c:pt>
                <c:pt idx="267">
                  <c:v>3.9795596392115976E-4</c:v>
                </c:pt>
                <c:pt idx="268">
                  <c:v>3.9734126993420027E-4</c:v>
                </c:pt>
                <c:pt idx="269">
                  <c:v>3.9670101227912927E-4</c:v>
                </c:pt>
                <c:pt idx="270">
                  <c:v>3.9603533219168219E-4</c:v>
                </c:pt>
                <c:pt idx="271">
                  <c:v>3.9534437090759446E-4</c:v>
                </c:pt>
                <c:pt idx="272">
                  <c:v>3.9462826966260155E-4</c:v>
                </c:pt>
                <c:pt idx="273">
                  <c:v>3.9388716969243886E-4</c:v>
                </c:pt>
                <c:pt idx="274">
                  <c:v>3.9312121223284178E-4</c:v>
                </c:pt>
                <c:pt idx="275">
                  <c:v>3.9233053851954572E-4</c:v>
                </c:pt>
                <c:pt idx="276">
                  <c:v>3.9151528978828614E-4</c:v>
                </c:pt>
                <c:pt idx="277">
                  <c:v>3.9067560727479848E-4</c:v>
                </c:pt>
                <c:pt idx="278">
                  <c:v>3.8981163221481815E-4</c:v>
                </c:pt>
                <c:pt idx="279">
                  <c:v>3.8892350584408055E-4</c:v>
                </c:pt>
                <c:pt idx="280">
                  <c:v>3.8801136939832108E-4</c:v>
                </c:pt>
                <c:pt idx="281">
                  <c:v>3.8707536411327519E-4</c:v>
                </c:pt>
                <c:pt idx="282">
                  <c:v>3.8611563122467835E-4</c:v>
                </c:pt>
                <c:pt idx="283">
                  <c:v>3.8513231196826594E-4</c:v>
                </c:pt>
                <c:pt idx="284">
                  <c:v>3.8412554757977338E-4</c:v>
                </c:pt>
                <c:pt idx="285">
                  <c:v>3.8309547929493611E-4</c:v>
                </c:pt>
                <c:pt idx="286">
                  <c:v>3.8204224834948955E-4</c:v>
                </c:pt>
                <c:pt idx="287">
                  <c:v>3.8096599597916907E-4</c:v>
                </c:pt>
                <c:pt idx="288">
                  <c:v>3.7986686341971016E-4</c:v>
                </c:pt>
                <c:pt idx="289">
                  <c:v>3.7874499190684819E-4</c:v>
                </c:pt>
                <c:pt idx="290">
                  <c:v>3.7760052267631864E-4</c:v>
                </c:pt>
                <c:pt idx="291">
                  <c:v>3.7643359696385689E-4</c:v>
                </c:pt>
                <c:pt idx="292">
                  <c:v>3.7524435600519836E-4</c:v>
                </c:pt>
                <c:pt idx="293">
                  <c:v>3.7403294103607849E-4</c:v>
                </c:pt>
                <c:pt idx="294">
                  <c:v>3.7279949329223268E-4</c:v>
                </c:pt>
                <c:pt idx="295">
                  <c:v>3.715441540093964E-4</c:v>
                </c:pt>
                <c:pt idx="296">
                  <c:v>3.7026706442330504E-4</c:v>
                </c:pt>
                <c:pt idx="297">
                  <c:v>3.68968365769694E-4</c:v>
                </c:pt>
                <c:pt idx="298">
                  <c:v>3.6764819928429874E-4</c:v>
                </c:pt>
                <c:pt idx="299">
                  <c:v>3.6630670620285471E-4</c:v>
                </c:pt>
                <c:pt idx="300">
                  <c:v>3.6494402776109726E-4</c:v>
                </c:pt>
                <c:pt idx="301">
                  <c:v>3.6356030519476185E-4</c:v>
                </c:pt>
                <c:pt idx="302">
                  <c:v>3.6215567973958392E-4</c:v>
                </c:pt>
                <c:pt idx="303">
                  <c:v>3.6073029263129888E-4</c:v>
                </c:pt>
                <c:pt idx="304">
                  <c:v>3.5928428510564214E-4</c:v>
                </c:pt>
                <c:pt idx="305">
                  <c:v>3.5781779839834914E-4</c:v>
                </c:pt>
                <c:pt idx="306">
                  <c:v>3.5633097374515528E-4</c:v>
                </c:pt>
                <c:pt idx="307">
                  <c:v>3.5482395238179597E-4</c:v>
                </c:pt>
                <c:pt idx="308">
                  <c:v>3.5329687554400667E-4</c:v>
                </c:pt>
                <c:pt idx="309">
                  <c:v>3.5174988446752276E-4</c:v>
                </c:pt>
                <c:pt idx="310">
                  <c:v>3.5018312038807972E-4</c:v>
                </c:pt>
                <c:pt idx="311">
                  <c:v>3.4859672454141293E-4</c:v>
                </c:pt>
                <c:pt idx="312">
                  <c:v>3.4699083816325786E-4</c:v>
                </c:pt>
                <c:pt idx="313">
                  <c:v>3.4536560248934984E-4</c:v>
                </c:pt>
                <c:pt idx="314">
                  <c:v>3.437211587554244E-4</c:v>
                </c:pt>
                <c:pt idx="315">
                  <c:v>3.4205764819721687E-4</c:v>
                </c:pt>
                <c:pt idx="316">
                  <c:v>3.4037521205046277E-4</c:v>
                </c:pt>
                <c:pt idx="317">
                  <c:v>3.3867399155089743E-4</c:v>
                </c:pt>
                <c:pt idx="318">
                  <c:v>3.3695412793425633E-4</c:v>
                </c:pt>
                <c:pt idx="319">
                  <c:v>3.3521576243627485E-4</c:v>
                </c:pt>
                <c:pt idx="320">
                  <c:v>3.3345903629268845E-4</c:v>
                </c:pt>
                <c:pt idx="321">
                  <c:v>3.3168409073923254E-4</c:v>
                </c:pt>
                <c:pt idx="322">
                  <c:v>3.2989106701164256E-4</c:v>
                </c:pt>
                <c:pt idx="323">
                  <c:v>3.2808010634565393E-4</c:v>
                </c:pt>
                <c:pt idx="324">
                  <c:v>3.2625134997700203E-4</c:v>
                </c:pt>
                <c:pt idx="325">
                  <c:v>3.2440493914142232E-4</c:v>
                </c:pt>
                <c:pt idx="326">
                  <c:v>3.2254101507465021E-4</c:v>
                </c:pt>
                <c:pt idx="327">
                  <c:v>3.206597190124211E-4</c:v>
                </c:pt>
                <c:pt idx="328">
                  <c:v>3.1876119219047044E-4</c:v>
                </c:pt>
                <c:pt idx="329">
                  <c:v>3.1684557584453363E-4</c:v>
                </c:pt>
                <c:pt idx="330">
                  <c:v>3.1491301121034613E-4</c:v>
                </c:pt>
                <c:pt idx="331">
                  <c:v>3.1296363952364333E-4</c:v>
                </c:pt>
                <c:pt idx="332">
                  <c:v>3.109976020201607E-4</c:v>
                </c:pt>
                <c:pt idx="333">
                  <c:v>3.0901503993563363E-4</c:v>
                </c:pt>
                <c:pt idx="334">
                  <c:v>3.0701609450579752E-4</c:v>
                </c:pt>
                <c:pt idx="335">
                  <c:v>3.0500090696638783E-4</c:v>
                </c:pt>
                <c:pt idx="336">
                  <c:v>3.0296961855313996E-4</c:v>
                </c:pt>
                <c:pt idx="337">
                  <c:v>3.0092237050178937E-4</c:v>
                </c:pt>
                <c:pt idx="338">
                  <c:v>2.9885930404807145E-4</c:v>
                </c:pt>
                <c:pt idx="339">
                  <c:v>2.9678056042772161E-4</c:v>
                </c:pt>
                <c:pt idx="340">
                  <c:v>2.9468628087647529E-4</c:v>
                </c:pt>
                <c:pt idx="341">
                  <c:v>2.9257660663006791E-4</c:v>
                </c:pt>
                <c:pt idx="342">
                  <c:v>2.9045167892423487E-4</c:v>
                </c:pt>
                <c:pt idx="343">
                  <c:v>2.8831163899471161E-4</c:v>
                </c:pt>
                <c:pt idx="344">
                  <c:v>2.8615662807723359E-4</c:v>
                </c:pt>
                <c:pt idx="345">
                  <c:v>2.8398678740753616E-4</c:v>
                </c:pt>
                <c:pt idx="346">
                  <c:v>2.8180225822135483E-4</c:v>
                </c:pt>
                <c:pt idx="347">
                  <c:v>2.7960318175442495E-4</c:v>
                </c:pt>
                <c:pt idx="348">
                  <c:v>2.7738969924248196E-4</c:v>
                </c:pt>
                <c:pt idx="349">
                  <c:v>2.7516195192126133E-4</c:v>
                </c:pt>
                <c:pt idx="350">
                  <c:v>2.729200810264984E-4</c:v>
                </c:pt>
                <c:pt idx="351">
                  <c:v>2.7066422779392863E-4</c:v>
                </c:pt>
                <c:pt idx="352">
                  <c:v>2.6839453345928746E-4</c:v>
                </c:pt>
                <c:pt idx="353">
                  <c:v>2.6611113925831031E-4</c:v>
                </c:pt>
                <c:pt idx="354">
                  <c:v>2.6381418642673258E-4</c:v>
                </c:pt>
                <c:pt idx="355">
                  <c:v>2.6150381620028971E-4</c:v>
                </c:pt>
                <c:pt idx="356">
                  <c:v>2.5918016981471711E-4</c:v>
                </c:pt>
                <c:pt idx="357">
                  <c:v>2.5684338850575023E-4</c:v>
                </c:pt>
                <c:pt idx="358">
                  <c:v>2.5449361350912448E-4</c:v>
                </c:pt>
                <c:pt idx="359">
                  <c:v>2.5213098606057525E-4</c:v>
                </c:pt>
                <c:pt idx="360">
                  <c:v>2.49755647395838E-4</c:v>
                </c:pt>
                <c:pt idx="361">
                  <c:v>2.4736773875064813E-4</c:v>
                </c:pt>
                <c:pt idx="362">
                  <c:v>2.449674013607411E-4</c:v>
                </c:pt>
                <c:pt idx="363">
                  <c:v>2.425547764618523E-4</c:v>
                </c:pt>
                <c:pt idx="364">
                  <c:v>2.4013000528971717E-4</c:v>
                </c:pt>
                <c:pt idx="365">
                  <c:v>2.376932290800711E-4</c:v>
                </c:pt>
                <c:pt idx="366">
                  <c:v>2.3524458906864956E-4</c:v>
                </c:pt>
                <c:pt idx="367">
                  <c:v>2.3278422649118793E-4</c:v>
                </c:pt>
                <c:pt idx="368">
                  <c:v>2.3031228258342166E-4</c:v>
                </c:pt>
                <c:pt idx="369">
                  <c:v>2.2782889858108615E-4</c:v>
                </c:pt>
                <c:pt idx="370">
                  <c:v>2.2533421571991686E-4</c:v>
                </c:pt>
                <c:pt idx="371">
                  <c:v>2.2282837523564917E-4</c:v>
                </c:pt>
                <c:pt idx="372">
                  <c:v>2.2031151836401851E-4</c:v>
                </c:pt>
                <c:pt idx="373">
                  <c:v>2.1778378634076031E-4</c:v>
                </c:pt>
                <c:pt idx="374">
                  <c:v>2.1524532040161E-4</c:v>
                </c:pt>
                <c:pt idx="375">
                  <c:v>2.1269626178230301E-4</c:v>
                </c:pt>
                <c:pt idx="376">
                  <c:v>2.1013675171857474E-4</c:v>
                </c:pt>
                <c:pt idx="377">
                  <c:v>2.0756693144616064E-4</c:v>
                </c:pt>
                <c:pt idx="378">
                  <c:v>2.0498694220079611E-4</c:v>
                </c:pt>
                <c:pt idx="379">
                  <c:v>2.0239692521821658E-4</c:v>
                </c:pt>
                <c:pt idx="380">
                  <c:v>1.9979702173415745E-4</c:v>
                </c:pt>
                <c:pt idx="381">
                  <c:v>1.9718737298435418E-4</c:v>
                </c:pt>
                <c:pt idx="382">
                  <c:v>1.9456812020454217E-4</c:v>
                </c:pt>
                <c:pt idx="383">
                  <c:v>1.9193940463045685E-4</c:v>
                </c:pt>
                <c:pt idx="384">
                  <c:v>1.8930136749783363E-4</c:v>
                </c:pt>
                <c:pt idx="385">
                  <c:v>1.8665415004240796E-4</c:v>
                </c:pt>
                <c:pt idx="386">
                  <c:v>1.8399789349991523E-4</c:v>
                </c:pt>
                <c:pt idx="387">
                  <c:v>1.813327391060909E-4</c:v>
                </c:pt>
                <c:pt idx="388">
                  <c:v>1.7865882809667036E-4</c:v>
                </c:pt>
                <c:pt idx="389">
                  <c:v>1.7597630170738905E-4</c:v>
                </c:pt>
                <c:pt idx="390">
                  <c:v>1.7328530117398237E-4</c:v>
                </c:pt>
                <c:pt idx="391">
                  <c:v>1.7058596773218576E-4</c:v>
                </c:pt>
                <c:pt idx="392">
                  <c:v>1.6787844261773464E-4</c:v>
                </c:pt>
                <c:pt idx="393">
                  <c:v>1.6516286706636446E-4</c:v>
                </c:pt>
                <c:pt idx="394">
                  <c:v>1.6243938231381061E-4</c:v>
                </c:pt>
                <c:pt idx="395">
                  <c:v>1.597081295958085E-4</c:v>
                </c:pt>
                <c:pt idx="396">
                  <c:v>1.5696925014809359E-4</c:v>
                </c:pt>
                <c:pt idx="397">
                  <c:v>1.5422288520640126E-4</c:v>
                </c:pt>
                <c:pt idx="398">
                  <c:v>1.5146917600646697E-4</c:v>
                </c:pt>
                <c:pt idx="399">
                  <c:v>1.4870826378402612E-4</c:v>
                </c:pt>
                <c:pt idx="400">
                  <c:v>1.4594028977481414E-4</c:v>
                </c:pt>
                <c:pt idx="401">
                  <c:v>1.4316539521456648E-4</c:v>
                </c:pt>
                <c:pt idx="402">
                  <c:v>1.4038372133901852E-4</c:v>
                </c:pt>
                <c:pt idx="403">
                  <c:v>1.3759540938390569E-4</c:v>
                </c:pt>
                <c:pt idx="404">
                  <c:v>1.3480060058496343E-4</c:v>
                </c:pt>
                <c:pt idx="405">
                  <c:v>1.3199943617792716E-4</c:v>
                </c:pt>
                <c:pt idx="406">
                  <c:v>1.291920573985323E-4</c:v>
                </c:pt>
                <c:pt idx="407">
                  <c:v>1.2637860548251427E-4</c:v>
                </c:pt>
                <c:pt idx="408">
                  <c:v>1.2355922166560848E-4</c:v>
                </c:pt>
                <c:pt idx="409">
                  <c:v>1.2073404718355037E-4</c:v>
                </c:pt>
                <c:pt idx="410">
                  <c:v>1.1790322327207537E-4</c:v>
                </c:pt>
                <c:pt idx="411">
                  <c:v>1.1506689116691889E-4</c:v>
                </c:pt>
                <c:pt idx="412">
                  <c:v>1.1222519210381635E-4</c:v>
                </c:pt>
                <c:pt idx="413">
                  <c:v>1.0937826731850317E-4</c:v>
                </c:pt>
                <c:pt idx="414">
                  <c:v>1.0652625804671478E-4</c:v>
                </c:pt>
                <c:pt idx="415">
                  <c:v>1.036693055241866E-4</c:v>
                </c:pt>
                <c:pt idx="416">
                  <c:v>1.0080755098665405E-4</c:v>
                </c:pt>
                <c:pt idx="417">
                  <c:v>9.7941135669852553E-5</c:v>
                </c:pt>
                <c:pt idx="418">
                  <c:v>9.5070200809517543E-5</c:v>
                </c:pt>
                <c:pt idx="419">
                  <c:v>9.2194887641384432E-5</c:v>
                </c:pt>
                <c:pt idx="420">
                  <c:v>8.9315337401188648E-5</c:v>
                </c:pt>
                <c:pt idx="421">
                  <c:v>8.6431691324665604E-5</c:v>
                </c:pt>
                <c:pt idx="422">
                  <c:v>8.354409064755073E-5</c:v>
                </c:pt>
                <c:pt idx="423">
                  <c:v>8.0652676605579452E-5</c:v>
                </c:pt>
                <c:pt idx="424">
                  <c:v>7.7757590434487185E-5</c:v>
                </c:pt>
                <c:pt idx="425">
                  <c:v>7.4858973370009357E-5</c:v>
                </c:pt>
                <c:pt idx="426">
                  <c:v>7.1956966647881382E-5</c:v>
                </c:pt>
                <c:pt idx="427">
                  <c:v>6.9051711503838689E-5</c:v>
                </c:pt>
                <c:pt idx="428">
                  <c:v>6.6143349173616704E-5</c:v>
                </c:pt>
                <c:pt idx="429">
                  <c:v>6.3232020892950842E-5</c:v>
                </c:pt>
                <c:pt idx="430">
                  <c:v>6.0317867897576532E-5</c:v>
                </c:pt>
                <c:pt idx="431">
                  <c:v>5.7401031423229194E-5</c:v>
                </c:pt>
                <c:pt idx="432">
                  <c:v>5.4481652705644249E-5</c:v>
                </c:pt>
                <c:pt idx="433">
                  <c:v>5.1559872980557118E-5</c:v>
                </c:pt>
                <c:pt idx="434">
                  <c:v>4.8635833483703229E-5</c:v>
                </c:pt>
                <c:pt idx="435">
                  <c:v>4.5709675450818004E-5</c:v>
                </c:pt>
                <c:pt idx="436">
                  <c:v>4.2781540117636864E-5</c:v>
                </c:pt>
                <c:pt idx="437">
                  <c:v>3.9851568719895229E-5</c:v>
                </c:pt>
                <c:pt idx="438">
                  <c:v>3.691990249332852E-5</c:v>
                </c:pt>
                <c:pt idx="439">
                  <c:v>3.3986682673672166E-5</c:v>
                </c:pt>
                <c:pt idx="440">
                  <c:v>3.1052050496661587E-5</c:v>
                </c:pt>
                <c:pt idx="441">
                  <c:v>2.8116147198032205E-5</c:v>
                </c:pt>
                <c:pt idx="442">
                  <c:v>2.5179114013519441E-5</c:v>
                </c:pt>
                <c:pt idx="443">
                  <c:v>2.2241092178858723E-5</c:v>
                </c:pt>
                <c:pt idx="444">
                  <c:v>1.9302222929785467E-5</c:v>
                </c:pt>
                <c:pt idx="445">
                  <c:v>1.63626475020351E-5</c:v>
                </c:pt>
                <c:pt idx="446">
                  <c:v>1.3422507131343043E-5</c:v>
                </c:pt>
                <c:pt idx="447">
                  <c:v>1.0481943053444719E-5</c:v>
                </c:pt>
                <c:pt idx="448">
                  <c:v>7.54109650407555E-6</c:v>
                </c:pt>
                <c:pt idx="449">
                  <c:v>4.6001087189709588E-6</c:v>
                </c:pt>
                <c:pt idx="450">
                  <c:v>1.6591209338663685E-6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3.32E-6</c:v>
                </c:pt>
                <c:pt idx="1">
                  <c:v>3.3198467635049607E-6</c:v>
                </c:pt>
                <c:pt idx="2">
                  <c:v>3.3195402905148817E-6</c:v>
                </c:pt>
                <c:pt idx="3">
                  <c:v>3.3190805810297633E-6</c:v>
                </c:pt>
                <c:pt idx="4">
                  <c:v>3.3184676350496053E-6</c:v>
                </c:pt>
                <c:pt idx="5">
                  <c:v>3.3177014525744084E-6</c:v>
                </c:pt>
                <c:pt idx="6">
                  <c:v>3.3167820336041713E-6</c:v>
                </c:pt>
                <c:pt idx="7">
                  <c:v>3.3157093781388954E-6</c:v>
                </c:pt>
                <c:pt idx="8">
                  <c:v>3.3144834861785798E-6</c:v>
                </c:pt>
                <c:pt idx="9">
                  <c:v>3.3131043577232248E-6</c:v>
                </c:pt>
                <c:pt idx="10">
                  <c:v>3.3115719927728301E-6</c:v>
                </c:pt>
                <c:pt idx="11">
                  <c:v>3.3098863913273962E-6</c:v>
                </c:pt>
                <c:pt idx="12">
                  <c:v>3.3080475533869229E-6</c:v>
                </c:pt>
                <c:pt idx="13">
                  <c:v>3.3060554789514099E-6</c:v>
                </c:pt>
                <c:pt idx="14">
                  <c:v>3.3039101680208576E-6</c:v>
                </c:pt>
                <c:pt idx="15">
                  <c:v>3.3016116205952656E-6</c:v>
                </c:pt>
                <c:pt idx="16">
                  <c:v>3.2991598366746347E-6</c:v>
                </c:pt>
                <c:pt idx="17">
                  <c:v>3.2965548162589637E-6</c:v>
                </c:pt>
                <c:pt idx="18">
                  <c:v>3.2937965593482538E-6</c:v>
                </c:pt>
                <c:pt idx="19">
                  <c:v>3.2908850659425042E-6</c:v>
                </c:pt>
                <c:pt idx="20">
                  <c:v>3.2878203360417153E-6</c:v>
                </c:pt>
                <c:pt idx="21">
                  <c:v>3.2846023696458866E-6</c:v>
                </c:pt>
                <c:pt idx="22">
                  <c:v>3.2812311667550187E-6</c:v>
                </c:pt>
                <c:pt idx="23">
                  <c:v>3.2777067273691115E-6</c:v>
                </c:pt>
                <c:pt idx="24">
                  <c:v>3.2740290514881645E-6</c:v>
                </c:pt>
                <c:pt idx="25">
                  <c:v>3.2701981391121783E-6</c:v>
                </c:pt>
                <c:pt idx="26">
                  <c:v>3.2662139902411523E-6</c:v>
                </c:pt>
                <c:pt idx="27">
                  <c:v>3.2620766048750874E-6</c:v>
                </c:pt>
                <c:pt idx="28">
                  <c:v>3.2577859830139824E-6</c:v>
                </c:pt>
                <c:pt idx="29">
                  <c:v>3.2533421246578386E-6</c:v>
                </c:pt>
                <c:pt idx="30">
                  <c:v>3.248745029806655E-6</c:v>
                </c:pt>
                <c:pt idx="31">
                  <c:v>3.2439946984604321E-6</c:v>
                </c:pt>
                <c:pt idx="32">
                  <c:v>3.2390911306191695E-6</c:v>
                </c:pt>
                <c:pt idx="33">
                  <c:v>3.2340343262828676E-6</c:v>
                </c:pt>
                <c:pt idx="34">
                  <c:v>3.2288242854515264E-6</c:v>
                </c:pt>
                <c:pt idx="35">
                  <c:v>3.2234610081251455E-6</c:v>
                </c:pt>
                <c:pt idx="36">
                  <c:v>3.2179444943037252E-6</c:v>
                </c:pt>
                <c:pt idx="37">
                  <c:v>3.2122747439872653E-6</c:v>
                </c:pt>
                <c:pt idx="38">
                  <c:v>3.2064517571757665E-6</c:v>
                </c:pt>
                <c:pt idx="39">
                  <c:v>3.2004755338692275E-6</c:v>
                </c:pt>
                <c:pt idx="40">
                  <c:v>3.1943460740676497E-6</c:v>
                </c:pt>
                <c:pt idx="41">
                  <c:v>3.1880633777710321E-6</c:v>
                </c:pt>
                <c:pt idx="42">
                  <c:v>3.1816274449793753E-6</c:v>
                </c:pt>
                <c:pt idx="43">
                  <c:v>3.1750382756926787E-6</c:v>
                </c:pt>
                <c:pt idx="44">
                  <c:v>3.1682958699109428E-6</c:v>
                </c:pt>
                <c:pt idx="45">
                  <c:v>3.1614002276341676E-6</c:v>
                </c:pt>
                <c:pt idx="46">
                  <c:v>3.1543513488623527E-6</c:v>
                </c:pt>
                <c:pt idx="47">
                  <c:v>3.1471492335954986E-6</c:v>
                </c:pt>
                <c:pt idx="48">
                  <c:v>3.1397938818336051E-6</c:v>
                </c:pt>
                <c:pt idx="49">
                  <c:v>3.1322852935766719E-6</c:v>
                </c:pt>
                <c:pt idx="50">
                  <c:v>3.1246234688246994E-6</c:v>
                </c:pt>
                <c:pt idx="51">
                  <c:v>3.1168084075776871E-6</c:v>
                </c:pt>
                <c:pt idx="52">
                  <c:v>3.1088401098356356E-6</c:v>
                </c:pt>
                <c:pt idx="53">
                  <c:v>3.1007185755985448E-6</c:v>
                </c:pt>
                <c:pt idx="54">
                  <c:v>3.0924438048664142E-6</c:v>
                </c:pt>
                <c:pt idx="55">
                  <c:v>3.0840157976392444E-6</c:v>
                </c:pt>
                <c:pt idx="56">
                  <c:v>3.0754345539170352E-6</c:v>
                </c:pt>
                <c:pt idx="57">
                  <c:v>3.0667000736997864E-6</c:v>
                </c:pt>
                <c:pt idx="58">
                  <c:v>3.0578123569874982E-6</c:v>
                </c:pt>
                <c:pt idx="59">
                  <c:v>3.0487714037801708E-6</c:v>
                </c:pt>
                <c:pt idx="60">
                  <c:v>3.0395772140778036E-6</c:v>
                </c:pt>
                <c:pt idx="61">
                  <c:v>3.0302297878803971E-6</c:v>
                </c:pt>
                <c:pt idx="62">
                  <c:v>3.0207291251879509E-6</c:v>
                </c:pt>
                <c:pt idx="63">
                  <c:v>3.0110752260004654E-6</c:v>
                </c:pt>
                <c:pt idx="64">
                  <c:v>3.0012680903179406E-6</c:v>
                </c:pt>
                <c:pt idx="65">
                  <c:v>2.9913077181403765E-6</c:v>
                </c:pt>
                <c:pt idx="66">
                  <c:v>2.9811941094677727E-6</c:v>
                </c:pt>
                <c:pt idx="67">
                  <c:v>2.9709272643001296E-6</c:v>
                </c:pt>
                <c:pt idx="68">
                  <c:v>2.9605071826374468E-6</c:v>
                </c:pt>
                <c:pt idx="69">
                  <c:v>2.9499338644797247E-6</c:v>
                </c:pt>
                <c:pt idx="70">
                  <c:v>2.9392073098269628E-6</c:v>
                </c:pt>
                <c:pt idx="71">
                  <c:v>2.9283275186791617E-6</c:v>
                </c:pt>
                <c:pt idx="72">
                  <c:v>2.9172944910363212E-6</c:v>
                </c:pt>
                <c:pt idx="73">
                  <c:v>2.9061082268984415E-6</c:v>
                </c:pt>
                <c:pt idx="74">
                  <c:v>2.894768726265522E-6</c:v>
                </c:pt>
                <c:pt idx="75">
                  <c:v>2.8832759891375633E-6</c:v>
                </c:pt>
                <c:pt idx="76">
                  <c:v>2.8716300155145648E-6</c:v>
                </c:pt>
                <c:pt idx="77">
                  <c:v>2.859830805396527E-6</c:v>
                </c:pt>
                <c:pt idx="78">
                  <c:v>2.8478783587834499E-6</c:v>
                </c:pt>
                <c:pt idx="79">
                  <c:v>2.8357726756753331E-6</c:v>
                </c:pt>
                <c:pt idx="80">
                  <c:v>2.823513756072177E-6</c:v>
                </c:pt>
                <c:pt idx="81">
                  <c:v>2.8111015999739816E-6</c:v>
                </c:pt>
                <c:pt idx="82">
                  <c:v>2.7985362073807465E-6</c:v>
                </c:pt>
                <c:pt idx="83">
                  <c:v>2.7858175782924721E-6</c:v>
                </c:pt>
                <c:pt idx="84">
                  <c:v>2.772945712709158E-6</c:v>
                </c:pt>
                <c:pt idx="85">
                  <c:v>2.759920610630805E-6</c:v>
                </c:pt>
                <c:pt idx="86">
                  <c:v>2.7467422720574122E-6</c:v>
                </c:pt>
                <c:pt idx="87">
                  <c:v>2.7334106969889798E-6</c:v>
                </c:pt>
                <c:pt idx="88">
                  <c:v>2.719925885425508E-6</c:v>
                </c:pt>
                <c:pt idx="89">
                  <c:v>2.706287837366997E-6</c:v>
                </c:pt>
                <c:pt idx="90">
                  <c:v>2.6924965528134462E-6</c:v>
                </c:pt>
                <c:pt idx="91">
                  <c:v>2.6785520317648562E-6</c:v>
                </c:pt>
                <c:pt idx="92">
                  <c:v>2.6644542742212268E-6</c:v>
                </c:pt>
                <c:pt idx="93">
                  <c:v>2.6502032801825577E-6</c:v>
                </c:pt>
                <c:pt idx="94">
                  <c:v>2.6357990496488493E-6</c:v>
                </c:pt>
                <c:pt idx="95">
                  <c:v>2.6212415826201017E-6</c:v>
                </c:pt>
                <c:pt idx="96">
                  <c:v>2.6065308790963143E-6</c:v>
                </c:pt>
                <c:pt idx="97">
                  <c:v>2.5916669390774871E-6</c:v>
                </c:pt>
                <c:pt idx="98">
                  <c:v>2.5766497625636211E-6</c:v>
                </c:pt>
                <c:pt idx="99">
                  <c:v>2.5614793495547154E-6</c:v>
                </c:pt>
                <c:pt idx="100">
                  <c:v>2.5461557000507704E-6</c:v>
                </c:pt>
                <c:pt idx="101">
                  <c:v>2.5306788140517857E-6</c:v>
                </c:pt>
                <c:pt idx="102">
                  <c:v>2.5150486915577616E-6</c:v>
                </c:pt>
                <c:pt idx="103">
                  <c:v>2.4992653325686983E-6</c:v>
                </c:pt>
                <c:pt idx="104">
                  <c:v>2.4833287370845953E-6</c:v>
                </c:pt>
                <c:pt idx="105">
                  <c:v>2.4672389051054529E-6</c:v>
                </c:pt>
                <c:pt idx="106">
                  <c:v>2.4509958366312713E-6</c:v>
                </c:pt>
                <c:pt idx="107">
                  <c:v>2.4345995316620499E-6</c:v>
                </c:pt>
                <c:pt idx="108">
                  <c:v>2.4180499901977888E-6</c:v>
                </c:pt>
                <c:pt idx="109">
                  <c:v>2.4013472122384888E-6</c:v>
                </c:pt>
                <c:pt idx="110">
                  <c:v>2.3844911977841492E-6</c:v>
                </c:pt>
                <c:pt idx="111">
                  <c:v>2.3674819468347702E-6</c:v>
                </c:pt>
                <c:pt idx="112">
                  <c:v>2.3503194593903515E-6</c:v>
                </c:pt>
                <c:pt idx="113">
                  <c:v>2.3330037354508935E-6</c:v>
                </c:pt>
                <c:pt idx="114">
                  <c:v>2.3155347750163962E-6</c:v>
                </c:pt>
                <c:pt idx="115">
                  <c:v>2.2979125780868591E-6</c:v>
                </c:pt>
                <c:pt idx="116">
                  <c:v>2.2801371446622828E-6</c:v>
                </c:pt>
                <c:pt idx="117">
                  <c:v>2.2622084747426668E-6</c:v>
                </c:pt>
                <c:pt idx="118">
                  <c:v>2.2441265683280119E-6</c:v>
                </c:pt>
                <c:pt idx="119">
                  <c:v>2.2258914254183172E-6</c:v>
                </c:pt>
                <c:pt idx="120">
                  <c:v>2.2075030460135829E-6</c:v>
                </c:pt>
                <c:pt idx="121">
                  <c:v>2.1889614301138097E-6</c:v>
                </c:pt>
                <c:pt idx="122">
                  <c:v>2.1702665777189963E-6</c:v>
                </c:pt>
                <c:pt idx="123">
                  <c:v>2.1514184888291436E-6</c:v>
                </c:pt>
                <c:pt idx="124">
                  <c:v>2.1324171634442516E-6</c:v>
                </c:pt>
                <c:pt idx="125">
                  <c:v>2.1132626015643204E-6</c:v>
                </c:pt>
                <c:pt idx="126">
                  <c:v>2.0939548031893494E-6</c:v>
                </c:pt>
                <c:pt idx="127">
                  <c:v>2.0744937683193391E-6</c:v>
                </c:pt>
                <c:pt idx="128">
                  <c:v>2.0548794969542895E-6</c:v>
                </c:pt>
                <c:pt idx="129">
                  <c:v>2.0351119890942002E-6</c:v>
                </c:pt>
                <c:pt idx="130">
                  <c:v>2.0151912447390716E-6</c:v>
                </c:pt>
                <c:pt idx="131">
                  <c:v>1.9951172638889037E-6</c:v>
                </c:pt>
                <c:pt idx="132">
                  <c:v>1.9748900465436961E-6</c:v>
                </c:pt>
                <c:pt idx="133">
                  <c:v>1.9545095927034487E-6</c:v>
                </c:pt>
                <c:pt idx="134">
                  <c:v>1.9339759023681625E-6</c:v>
                </c:pt>
                <c:pt idx="135">
                  <c:v>1.9132889755378366E-6</c:v>
                </c:pt>
                <c:pt idx="136">
                  <c:v>1.8924488122124713E-6</c:v>
                </c:pt>
                <c:pt idx="137">
                  <c:v>1.8714554123920664E-6</c:v>
                </c:pt>
                <c:pt idx="138">
                  <c:v>1.8503087760766221E-6</c:v>
                </c:pt>
                <c:pt idx="139">
                  <c:v>1.8290089032661386E-6</c:v>
                </c:pt>
                <c:pt idx="140">
                  <c:v>1.8075557939606153E-6</c:v>
                </c:pt>
                <c:pt idx="141">
                  <c:v>1.7859494481600527E-6</c:v>
                </c:pt>
                <c:pt idx="142">
                  <c:v>1.7641898658644507E-6</c:v>
                </c:pt>
                <c:pt idx="143">
                  <c:v>1.7422770470738091E-6</c:v>
                </c:pt>
                <c:pt idx="144">
                  <c:v>1.7202109917881282E-6</c:v>
                </c:pt>
                <c:pt idx="145">
                  <c:v>1.697991700007408E-6</c:v>
                </c:pt>
                <c:pt idx="146">
                  <c:v>1.6756191717316479E-6</c:v>
                </c:pt>
                <c:pt idx="147">
                  <c:v>1.6530934069608487E-6</c:v>
                </c:pt>
                <c:pt idx="148">
                  <c:v>1.6304144056950097E-6</c:v>
                </c:pt>
                <c:pt idx="149">
                  <c:v>1.6075821679341317E-6</c:v>
                </c:pt>
                <c:pt idx="150">
                  <c:v>1.5845966936782142E-6</c:v>
                </c:pt>
                <c:pt idx="151">
                  <c:v>1.561457982927257E-6</c:v>
                </c:pt>
                <c:pt idx="152">
                  <c:v>1.5381660356812602E-6</c:v>
                </c:pt>
                <c:pt idx="153">
                  <c:v>1.5147208519402244E-6</c:v>
                </c:pt>
                <c:pt idx="154">
                  <c:v>1.4911224317041488E-6</c:v>
                </c:pt>
                <c:pt idx="155">
                  <c:v>1.4673707749730342E-6</c:v>
                </c:pt>
                <c:pt idx="156">
                  <c:v>1.4434658817468796E-6</c:v>
                </c:pt>
                <c:pt idx="157">
                  <c:v>1.4194077520256857E-6</c:v>
                </c:pt>
                <c:pt idx="158">
                  <c:v>1.3951963858094523E-6</c:v>
                </c:pt>
                <c:pt idx="159">
                  <c:v>1.3708317830981799E-6</c:v>
                </c:pt>
                <c:pt idx="160">
                  <c:v>1.3463139438918677E-6</c:v>
                </c:pt>
                <c:pt idx="161">
                  <c:v>1.3216428681905162E-6</c:v>
                </c:pt>
                <c:pt idx="162">
                  <c:v>1.296818555994125E-6</c:v>
                </c:pt>
                <c:pt idx="163">
                  <c:v>1.2718410073026945E-6</c:v>
                </c:pt>
                <c:pt idx="164">
                  <c:v>1.2467102221162247E-6</c:v>
                </c:pt>
                <c:pt idx="165">
                  <c:v>1.2214262004347151E-6</c:v>
                </c:pt>
                <c:pt idx="166">
                  <c:v>1.1959889422581659E-6</c:v>
                </c:pt>
                <c:pt idx="167">
                  <c:v>1.1703984475865778E-6</c:v>
                </c:pt>
                <c:pt idx="168">
                  <c:v>1.1446547164199499E-6</c:v>
                </c:pt>
                <c:pt idx="169">
                  <c:v>1.1187577487582828E-6</c:v>
                </c:pt>
                <c:pt idx="170">
                  <c:v>1.0927075446015759E-6</c:v>
                </c:pt>
                <c:pt idx="171">
                  <c:v>1.0665041039498297E-6</c:v>
                </c:pt>
                <c:pt idx="172">
                  <c:v>1.0401474268030439E-6</c:v>
                </c:pt>
                <c:pt idx="173">
                  <c:v>1.0136375131612187E-6</c:v>
                </c:pt>
                <c:pt idx="174">
                  <c:v>9.8697436302435463E-7</c:v>
                </c:pt>
                <c:pt idx="175">
                  <c:v>9.6015797639245043E-7</c:v>
                </c:pt>
                <c:pt idx="176">
                  <c:v>9.3318835326550694E-7</c:v>
                </c:pt>
                <c:pt idx="177">
                  <c:v>9.0606549364352415E-7</c:v>
                </c:pt>
                <c:pt idx="178">
                  <c:v>8.7878939752650163E-7</c:v>
                </c:pt>
                <c:pt idx="179">
                  <c:v>8.5136006491444024E-7</c:v>
                </c:pt>
                <c:pt idx="180">
                  <c:v>8.2377749580733871E-7</c:v>
                </c:pt>
                <c:pt idx="181">
                  <c:v>7.9629708436359685E-7</c:v>
                </c:pt>
                <c:pt idx="182">
                  <c:v>7.6891883058321466E-7</c:v>
                </c:pt>
                <c:pt idx="183">
                  <c:v>7.4164273446619257E-7</c:v>
                </c:pt>
                <c:pt idx="184">
                  <c:v>7.1446879601252973E-7</c:v>
                </c:pt>
                <c:pt idx="185">
                  <c:v>6.8739701522222656E-7</c:v>
                </c:pt>
                <c:pt idx="186">
                  <c:v>6.6042739209528306E-7</c:v>
                </c:pt>
                <c:pt idx="187">
                  <c:v>6.3355992663169924E-7</c:v>
                </c:pt>
                <c:pt idx="188">
                  <c:v>6.0679461883147509E-7</c:v>
                </c:pt>
                <c:pt idx="189">
                  <c:v>5.8013146869461019E-7</c:v>
                </c:pt>
                <c:pt idx="190">
                  <c:v>5.5357047622110538E-7</c:v>
                </c:pt>
                <c:pt idx="191">
                  <c:v>5.2711164141096025E-7</c:v>
                </c:pt>
                <c:pt idx="192">
                  <c:v>5.0075496426417479E-7</c:v>
                </c:pt>
                <c:pt idx="193">
                  <c:v>4.7450044478074859E-7</c:v>
                </c:pt>
                <c:pt idx="194">
                  <c:v>4.4834808296068205E-7</c:v>
                </c:pt>
                <c:pt idx="195">
                  <c:v>4.2229787880397519E-7</c:v>
                </c:pt>
                <c:pt idx="196">
                  <c:v>3.96349832310628E-7</c:v>
                </c:pt>
                <c:pt idx="197">
                  <c:v>3.7050394348064048E-7</c:v>
                </c:pt>
                <c:pt idx="198">
                  <c:v>3.4476021231401306E-7</c:v>
                </c:pt>
                <c:pt idx="199">
                  <c:v>3.1911863881074489E-7</c:v>
                </c:pt>
                <c:pt idx="200">
                  <c:v>2.9357922297083597E-7</c:v>
                </c:pt>
                <c:pt idx="201">
                  <c:v>2.6814196479428757E-7</c:v>
                </c:pt>
                <c:pt idx="202">
                  <c:v>2.4280686428109799E-7</c:v>
                </c:pt>
                <c:pt idx="203">
                  <c:v>2.1757392143126809E-7</c:v>
                </c:pt>
                <c:pt idx="204">
                  <c:v>1.9244313624479786E-7</c:v>
                </c:pt>
                <c:pt idx="205">
                  <c:v>1.674145087216873E-7</c:v>
                </c:pt>
                <c:pt idx="206">
                  <c:v>1.4248803886193642E-7</c:v>
                </c:pt>
                <c:pt idx="207">
                  <c:v>1.1766372666554563E-7</c:v>
                </c:pt>
                <c:pt idx="208">
                  <c:v>9.2941572132514515E-8</c:v>
                </c:pt>
                <c:pt idx="209">
                  <c:v>6.832157526284265E-8</c:v>
                </c:pt>
                <c:pt idx="210">
                  <c:v>4.3803736056530881E-8</c:v>
                </c:pt>
                <c:pt idx="211">
                  <c:v>1.9388054513578362E-8</c:v>
                </c:pt>
                <c:pt idx="212">
                  <c:v>-4.925469366014484E-9</c:v>
                </c:pt>
                <c:pt idx="213">
                  <c:v>-2.9136835582247657E-8</c:v>
                </c:pt>
                <c:pt idx="214">
                  <c:v>-5.3246044135121581E-8</c:v>
                </c:pt>
                <c:pt idx="215">
                  <c:v>-7.7253095024635408E-8</c:v>
                </c:pt>
                <c:pt idx="216">
                  <c:v>-1.0115798825078999E-7</c:v>
                </c:pt>
                <c:pt idx="217">
                  <c:v>-1.2496072381358489E-7</c:v>
                </c:pt>
                <c:pt idx="218">
                  <c:v>-1.4866130171302012E-7</c:v>
                </c:pt>
                <c:pt idx="219">
                  <c:v>-1.7225972194909611E-7</c:v>
                </c:pt>
                <c:pt idx="220">
                  <c:v>-1.9575598452181199E-7</c:v>
                </c:pt>
                <c:pt idx="221">
                  <c:v>-2.1915008943116863E-7</c:v>
                </c:pt>
                <c:pt idx="222">
                  <c:v>-2.4244203667716517E-7</c:v>
                </c:pt>
                <c:pt idx="223">
                  <c:v>-2.6563182625980161E-7</c:v>
                </c:pt>
                <c:pt idx="224">
                  <c:v>-2.8871945817907881E-7</c:v>
                </c:pt>
                <c:pt idx="225">
                  <c:v>-3.1170493243499633E-7</c:v>
                </c:pt>
                <c:pt idx="226">
                  <c:v>-3.3458824902755418E-7</c:v>
                </c:pt>
                <c:pt idx="227">
                  <c:v>-3.5736940795675277E-7</c:v>
                </c:pt>
                <c:pt idx="228">
                  <c:v>-3.8004840922259128E-7</c:v>
                </c:pt>
                <c:pt idx="229">
                  <c:v>-4.0262525282507053E-7</c:v>
                </c:pt>
                <c:pt idx="230">
                  <c:v>-4.2509993876419011E-7</c:v>
                </c:pt>
                <c:pt idx="231">
                  <c:v>-4.4747246703995002E-7</c:v>
                </c:pt>
                <c:pt idx="232">
                  <c:v>-4.6974283765235067E-7</c:v>
                </c:pt>
                <c:pt idx="233">
                  <c:v>-4.9191105060139123E-7</c:v>
                </c:pt>
                <c:pt idx="234">
                  <c:v>-5.1397710588707255E-7</c:v>
                </c:pt>
                <c:pt idx="235">
                  <c:v>-5.3594100350939419E-7</c:v>
                </c:pt>
                <c:pt idx="236">
                  <c:v>-5.5780274346835573E-7</c:v>
                </c:pt>
                <c:pt idx="237">
                  <c:v>-5.7956232576395717E-7</c:v>
                </c:pt>
                <c:pt idx="238">
                  <c:v>-6.0121975039619937E-7</c:v>
                </c:pt>
                <c:pt idx="239">
                  <c:v>-6.2277501736508232E-7</c:v>
                </c:pt>
                <c:pt idx="240">
                  <c:v>-6.4422812667060517E-7</c:v>
                </c:pt>
                <c:pt idx="241">
                  <c:v>-6.6557907831276877E-7</c:v>
                </c:pt>
                <c:pt idx="242">
                  <c:v>-6.8682787229157227E-7</c:v>
                </c:pt>
                <c:pt idx="243">
                  <c:v>-7.0797450860701653E-7</c:v>
                </c:pt>
                <c:pt idx="244">
                  <c:v>-7.2901898725910153E-7</c:v>
                </c:pt>
                <c:pt idx="245">
                  <c:v>-7.4996130824782644E-7</c:v>
                </c:pt>
                <c:pt idx="246">
                  <c:v>-7.708014715731921E-7</c:v>
                </c:pt>
                <c:pt idx="247">
                  <c:v>-7.9153947723519766E-7</c:v>
                </c:pt>
                <c:pt idx="248">
                  <c:v>-8.1217532523384398E-7</c:v>
                </c:pt>
                <c:pt idx="249">
                  <c:v>-8.3270901556913104E-7</c:v>
                </c:pt>
                <c:pt idx="250">
                  <c:v>-8.5314054824105716E-7</c:v>
                </c:pt>
                <c:pt idx="251">
                  <c:v>-8.7346992324962403E-7</c:v>
                </c:pt>
                <c:pt idx="252">
                  <c:v>-8.9369714059483166E-7</c:v>
                </c:pt>
                <c:pt idx="253">
                  <c:v>-9.1382220027667918E-7</c:v>
                </c:pt>
                <c:pt idx="254">
                  <c:v>-9.3384510229516746E-7</c:v>
                </c:pt>
                <c:pt idx="255">
                  <c:v>-9.5376584665029564E-7</c:v>
                </c:pt>
                <c:pt idx="256">
                  <c:v>-9.7358443334206457E-7</c:v>
                </c:pt>
                <c:pt idx="257">
                  <c:v>-9.9330086237047425E-7</c:v>
                </c:pt>
                <c:pt idx="258">
                  <c:v>-1.0129151337355238E-6</c:v>
                </c:pt>
                <c:pt idx="259">
                  <c:v>-1.0324272474372142E-6</c:v>
                </c:pt>
                <c:pt idx="260">
                  <c:v>-1.0518372034755444E-6</c:v>
                </c:pt>
                <c:pt idx="261">
                  <c:v>-1.0711450018505154E-6</c:v>
                </c:pt>
                <c:pt idx="262">
                  <c:v>-1.0903506425621271E-6</c:v>
                </c:pt>
                <c:pt idx="263">
                  <c:v>-1.1094541256103788E-6</c:v>
                </c:pt>
                <c:pt idx="264">
                  <c:v>-1.1284554509952703E-6</c:v>
                </c:pt>
                <c:pt idx="265">
                  <c:v>-1.1473546187168026E-6</c:v>
                </c:pt>
                <c:pt idx="266">
                  <c:v>-1.1661516287749748E-6</c:v>
                </c:pt>
                <c:pt idx="267">
                  <c:v>-1.1848464811697878E-6</c:v>
                </c:pt>
                <c:pt idx="268">
                  <c:v>-1.2034391759012406E-6</c:v>
                </c:pt>
                <c:pt idx="269">
                  <c:v>-1.2219297129693342E-6</c:v>
                </c:pt>
                <c:pt idx="270">
                  <c:v>-1.2403180923740686E-6</c:v>
                </c:pt>
                <c:pt idx="271">
                  <c:v>-1.2586043141154428E-6</c:v>
                </c:pt>
                <c:pt idx="272">
                  <c:v>-1.2767883781934579E-6</c:v>
                </c:pt>
                <c:pt idx="273">
                  <c:v>-1.2948702846081128E-6</c:v>
                </c:pt>
                <c:pt idx="274">
                  <c:v>-1.3128500333594084E-6</c:v>
                </c:pt>
                <c:pt idx="275">
                  <c:v>-1.3307276244473448E-6</c:v>
                </c:pt>
                <c:pt idx="276">
                  <c:v>-1.3485030578719212E-6</c:v>
                </c:pt>
                <c:pt idx="277">
                  <c:v>-1.3661763336331382E-6</c:v>
                </c:pt>
                <c:pt idx="278">
                  <c:v>-1.3837474517309952E-6</c:v>
                </c:pt>
                <c:pt idx="279">
                  <c:v>-1.4012164121654921E-6</c:v>
                </c:pt>
                <c:pt idx="280">
                  <c:v>-1.4185832149366297E-6</c:v>
                </c:pt>
                <c:pt idx="281">
                  <c:v>-1.4358478600444081E-6</c:v>
                </c:pt>
                <c:pt idx="282">
                  <c:v>-1.4530103474888264E-6</c:v>
                </c:pt>
                <c:pt idx="283">
                  <c:v>-1.4700706772698846E-6</c:v>
                </c:pt>
                <c:pt idx="284">
                  <c:v>-1.4870288493875835E-6</c:v>
                </c:pt>
                <c:pt idx="285">
                  <c:v>-1.5038848638419232E-6</c:v>
                </c:pt>
                <c:pt idx="286">
                  <c:v>-1.5206387206329036E-6</c:v>
                </c:pt>
                <c:pt idx="287">
                  <c:v>-1.5372904197605239E-6</c:v>
                </c:pt>
                <c:pt idx="288">
                  <c:v>-1.5538399612247842E-6</c:v>
                </c:pt>
                <c:pt idx="289">
                  <c:v>-1.5702873450256852E-6</c:v>
                </c:pt>
                <c:pt idx="290">
                  <c:v>-1.5866325711632269E-6</c:v>
                </c:pt>
                <c:pt idx="291">
                  <c:v>-1.6028756396374094E-6</c:v>
                </c:pt>
                <c:pt idx="292">
                  <c:v>-1.6190165504482318E-6</c:v>
                </c:pt>
                <c:pt idx="293">
                  <c:v>-1.6350553035956933E-6</c:v>
                </c:pt>
                <c:pt idx="294">
                  <c:v>-1.6509918990797963E-6</c:v>
                </c:pt>
                <c:pt idx="295">
                  <c:v>-1.6668263369005393E-6</c:v>
                </c:pt>
                <c:pt idx="296">
                  <c:v>-1.6825586170579221E-6</c:v>
                </c:pt>
                <c:pt idx="297">
                  <c:v>-1.6981887395519466E-6</c:v>
                </c:pt>
                <c:pt idx="298">
                  <c:v>-1.7137167043826101E-6</c:v>
                </c:pt>
                <c:pt idx="299">
                  <c:v>-1.7291425115499152E-6</c:v>
                </c:pt>
                <c:pt idx="300">
                  <c:v>-1.7444661610538602E-6</c:v>
                </c:pt>
                <c:pt idx="301">
                  <c:v>-1.7596876528944451E-6</c:v>
                </c:pt>
                <c:pt idx="302">
                  <c:v>-1.7748069870716717E-6</c:v>
                </c:pt>
                <c:pt idx="303">
                  <c:v>-1.7898241635855372E-6</c:v>
                </c:pt>
                <c:pt idx="304">
                  <c:v>-1.8047391824360444E-6</c:v>
                </c:pt>
                <c:pt idx="305">
                  <c:v>-1.8195520436231915E-6</c:v>
                </c:pt>
                <c:pt idx="306">
                  <c:v>-1.8342627471469785E-6</c:v>
                </c:pt>
                <c:pt idx="307">
                  <c:v>-1.8488712930074062E-6</c:v>
                </c:pt>
                <c:pt idx="308">
                  <c:v>-1.8633776812044738E-6</c:v>
                </c:pt>
                <c:pt idx="309">
                  <c:v>-1.8777819117381813E-6</c:v>
                </c:pt>
                <c:pt idx="310">
                  <c:v>-1.8920839846085305E-6</c:v>
                </c:pt>
                <c:pt idx="311">
                  <c:v>-1.9062838998155187E-6</c:v>
                </c:pt>
                <c:pt idx="312">
                  <c:v>-1.9203816573591485E-6</c:v>
                </c:pt>
                <c:pt idx="313">
                  <c:v>-1.9343772572394181E-6</c:v>
                </c:pt>
                <c:pt idx="314">
                  <c:v>-1.9482706994563277E-6</c:v>
                </c:pt>
                <c:pt idx="315">
                  <c:v>-1.9620619840098789E-6</c:v>
                </c:pt>
                <c:pt idx="316">
                  <c:v>-1.9757511109000692E-6</c:v>
                </c:pt>
                <c:pt idx="317">
                  <c:v>-1.989338080126901E-6</c:v>
                </c:pt>
                <c:pt idx="318">
                  <c:v>-2.0028228916903728E-6</c:v>
                </c:pt>
                <c:pt idx="319">
                  <c:v>-2.0162055455904844E-6</c:v>
                </c:pt>
                <c:pt idx="320">
                  <c:v>-2.0294860418272377E-6</c:v>
                </c:pt>
                <c:pt idx="321">
                  <c:v>-2.04266438040063E-6</c:v>
                </c:pt>
                <c:pt idx="322">
                  <c:v>-2.055740561310663E-6</c:v>
                </c:pt>
                <c:pt idx="323">
                  <c:v>-2.068714584557336E-6</c:v>
                </c:pt>
                <c:pt idx="324">
                  <c:v>-2.0815864501406497E-6</c:v>
                </c:pt>
                <c:pt idx="325">
                  <c:v>-2.0943561580606033E-6</c:v>
                </c:pt>
                <c:pt idx="326">
                  <c:v>-2.1070237083171977E-6</c:v>
                </c:pt>
                <c:pt idx="327">
                  <c:v>-2.1195891009104328E-6</c:v>
                </c:pt>
                <c:pt idx="328">
                  <c:v>-2.1320523358403078E-6</c:v>
                </c:pt>
                <c:pt idx="329">
                  <c:v>-2.1444134131068236E-6</c:v>
                </c:pt>
                <c:pt idx="330">
                  <c:v>-2.1566723327099792E-6</c:v>
                </c:pt>
                <c:pt idx="331">
                  <c:v>-2.1688290946497757E-6</c:v>
                </c:pt>
                <c:pt idx="332">
                  <c:v>-2.1808836989262128E-6</c:v>
                </c:pt>
                <c:pt idx="333">
                  <c:v>-2.1928361455392899E-6</c:v>
                </c:pt>
                <c:pt idx="334">
                  <c:v>-2.2046864344890077E-6</c:v>
                </c:pt>
                <c:pt idx="335">
                  <c:v>-2.2164345657753655E-6</c:v>
                </c:pt>
                <c:pt idx="336">
                  <c:v>-2.228080539398364E-6</c:v>
                </c:pt>
                <c:pt idx="337">
                  <c:v>-2.2396243553580015E-6</c:v>
                </c:pt>
                <c:pt idx="338">
                  <c:v>-2.2510660136542806E-6</c:v>
                </c:pt>
                <c:pt idx="339">
                  <c:v>-2.2624055142871997E-6</c:v>
                </c:pt>
                <c:pt idx="340">
                  <c:v>-2.2736428572567586E-6</c:v>
                </c:pt>
                <c:pt idx="341">
                  <c:v>-2.2847780425629592E-6</c:v>
                </c:pt>
                <c:pt idx="342">
                  <c:v>-2.2958110702057988E-6</c:v>
                </c:pt>
                <c:pt idx="343">
                  <c:v>-2.30674194018528E-6</c:v>
                </c:pt>
                <c:pt idx="344">
                  <c:v>-2.317570652501401E-6</c:v>
                </c:pt>
                <c:pt idx="345">
                  <c:v>-2.3282972071541621E-6</c:v>
                </c:pt>
                <c:pt idx="346">
                  <c:v>-2.3389216041435647E-6</c:v>
                </c:pt>
                <c:pt idx="347">
                  <c:v>-2.3494438434696063E-6</c:v>
                </c:pt>
                <c:pt idx="348">
                  <c:v>-2.3598639251322896E-6</c:v>
                </c:pt>
                <c:pt idx="349">
                  <c:v>-2.3701818491316127E-6</c:v>
                </c:pt>
                <c:pt idx="350">
                  <c:v>-2.3803976154675758E-6</c:v>
                </c:pt>
                <c:pt idx="351">
                  <c:v>-2.3905112241401787E-6</c:v>
                </c:pt>
                <c:pt idx="352">
                  <c:v>-2.4005226751494225E-6</c:v>
                </c:pt>
                <c:pt idx="353">
                  <c:v>-2.4104319684953069E-6</c:v>
                </c:pt>
                <c:pt idx="354">
                  <c:v>-2.4202391041778313E-6</c:v>
                </c:pt>
                <c:pt idx="355">
                  <c:v>-2.4299440821969964E-6</c:v>
                </c:pt>
                <c:pt idx="356">
                  <c:v>-2.4395469025528014E-6</c:v>
                </c:pt>
                <c:pt idx="357">
                  <c:v>-2.4490475652452472E-6</c:v>
                </c:pt>
                <c:pt idx="358">
                  <c:v>-2.4584460702743337E-6</c:v>
                </c:pt>
                <c:pt idx="359">
                  <c:v>-2.4677424176400602E-6</c:v>
                </c:pt>
                <c:pt idx="360">
                  <c:v>-2.4769366073424273E-6</c:v>
                </c:pt>
                <c:pt idx="361">
                  <c:v>-2.4860286393814344E-6</c:v>
                </c:pt>
                <c:pt idx="362">
                  <c:v>-2.4950185137570822E-6</c:v>
                </c:pt>
                <c:pt idx="363">
                  <c:v>-2.5039062304693708E-6</c:v>
                </c:pt>
                <c:pt idx="364">
                  <c:v>-2.5126917895182985E-6</c:v>
                </c:pt>
                <c:pt idx="365">
                  <c:v>-2.5213751909038669E-6</c:v>
                </c:pt>
                <c:pt idx="366">
                  <c:v>-2.529956434626076E-6</c:v>
                </c:pt>
                <c:pt idx="367">
                  <c:v>-2.538435520684925E-6</c:v>
                </c:pt>
                <c:pt idx="368">
                  <c:v>-2.5468124490804148E-6</c:v>
                </c:pt>
                <c:pt idx="369">
                  <c:v>-2.5550872198125445E-6</c:v>
                </c:pt>
                <c:pt idx="370">
                  <c:v>-2.563259832881315E-6</c:v>
                </c:pt>
                <c:pt idx="371">
                  <c:v>-2.5713302882867262E-6</c:v>
                </c:pt>
                <c:pt idx="372">
                  <c:v>-2.5792985860287773E-6</c:v>
                </c:pt>
                <c:pt idx="373">
                  <c:v>-2.5871647261074691E-6</c:v>
                </c:pt>
                <c:pt idx="374">
                  <c:v>-2.5949287085228009E-6</c:v>
                </c:pt>
                <c:pt idx="375">
                  <c:v>-2.6025905332747734E-6</c:v>
                </c:pt>
                <c:pt idx="376">
                  <c:v>-2.6101502003633867E-6</c:v>
                </c:pt>
                <c:pt idx="377">
                  <c:v>-2.6176077097886398E-6</c:v>
                </c:pt>
                <c:pt idx="378">
                  <c:v>-2.6249630615505337E-6</c:v>
                </c:pt>
                <c:pt idx="379">
                  <c:v>-2.6322162556490667E-6</c:v>
                </c:pt>
                <c:pt idx="380">
                  <c:v>-2.6393672920842404E-6</c:v>
                </c:pt>
                <c:pt idx="381">
                  <c:v>-2.6464161708560549E-6</c:v>
                </c:pt>
                <c:pt idx="382">
                  <c:v>-2.6533628919645101E-6</c:v>
                </c:pt>
                <c:pt idx="383">
                  <c:v>-2.6602074554096052E-6</c:v>
                </c:pt>
                <c:pt idx="384">
                  <c:v>-2.6669498611913403E-6</c:v>
                </c:pt>
                <c:pt idx="385">
                  <c:v>-2.673590109309716E-6</c:v>
                </c:pt>
                <c:pt idx="386">
                  <c:v>-2.6801281997647326E-6</c:v>
                </c:pt>
                <c:pt idx="387">
                  <c:v>-2.6865641325563898E-6</c:v>
                </c:pt>
                <c:pt idx="388">
                  <c:v>-2.692897907684687E-6</c:v>
                </c:pt>
                <c:pt idx="389">
                  <c:v>-2.6991295251496241E-6</c:v>
                </c:pt>
                <c:pt idx="390">
                  <c:v>-2.7052589849512019E-6</c:v>
                </c:pt>
                <c:pt idx="391">
                  <c:v>-2.7112862870894205E-6</c:v>
                </c:pt>
                <c:pt idx="392">
                  <c:v>-2.7172114315642799E-6</c:v>
                </c:pt>
                <c:pt idx="393">
                  <c:v>-2.7230344183757783E-6</c:v>
                </c:pt>
                <c:pt idx="394">
                  <c:v>-2.7287552475239174E-6</c:v>
                </c:pt>
                <c:pt idx="395">
                  <c:v>-2.7343739190086965E-6</c:v>
                </c:pt>
                <c:pt idx="396">
                  <c:v>-2.7398904328301163E-6</c:v>
                </c:pt>
                <c:pt idx="397">
                  <c:v>-2.7453047889881768E-6</c:v>
                </c:pt>
                <c:pt idx="398">
                  <c:v>-2.7506169874828773E-6</c:v>
                </c:pt>
                <c:pt idx="399">
                  <c:v>-2.7558270283142185E-6</c:v>
                </c:pt>
                <c:pt idx="400">
                  <c:v>-2.7609349114821996E-6</c:v>
                </c:pt>
                <c:pt idx="401">
                  <c:v>-2.7659406369868214E-6</c:v>
                </c:pt>
                <c:pt idx="402">
                  <c:v>-2.770844204828084E-6</c:v>
                </c:pt>
                <c:pt idx="403">
                  <c:v>-2.7756456150059865E-6</c:v>
                </c:pt>
                <c:pt idx="404">
                  <c:v>-2.7803448675205298E-6</c:v>
                </c:pt>
                <c:pt idx="405">
                  <c:v>-2.784941962371713E-6</c:v>
                </c:pt>
                <c:pt idx="406">
                  <c:v>-2.789436899559536E-6</c:v>
                </c:pt>
                <c:pt idx="407">
                  <c:v>-2.7938296790840007E-6</c:v>
                </c:pt>
                <c:pt idx="408">
                  <c:v>-2.7981203009451044E-6</c:v>
                </c:pt>
                <c:pt idx="409">
                  <c:v>-2.8023087651428497E-6</c:v>
                </c:pt>
                <c:pt idx="410">
                  <c:v>-2.806395071677235E-6</c:v>
                </c:pt>
                <c:pt idx="411">
                  <c:v>-2.8103792205482609E-6</c:v>
                </c:pt>
                <c:pt idx="412">
                  <c:v>-2.814261211755926E-6</c:v>
                </c:pt>
                <c:pt idx="413">
                  <c:v>-2.8180410453002335E-6</c:v>
                </c:pt>
                <c:pt idx="414">
                  <c:v>-2.82171872118118E-6</c:v>
                </c:pt>
                <c:pt idx="415">
                  <c:v>-2.8252942393987656E-6</c:v>
                </c:pt>
                <c:pt idx="416">
                  <c:v>-2.8287675999529936E-6</c:v>
                </c:pt>
                <c:pt idx="417">
                  <c:v>-2.8321388028438607E-6</c:v>
                </c:pt>
                <c:pt idx="418">
                  <c:v>-2.8354078480713685E-6</c:v>
                </c:pt>
                <c:pt idx="419">
                  <c:v>-2.8385747356355163E-6</c:v>
                </c:pt>
                <c:pt idx="420">
                  <c:v>-2.8416394655363056E-6</c:v>
                </c:pt>
                <c:pt idx="421">
                  <c:v>-2.844602037773734E-6</c:v>
                </c:pt>
                <c:pt idx="422">
                  <c:v>-2.847462452347804E-6</c:v>
                </c:pt>
                <c:pt idx="423">
                  <c:v>-2.8502207092585139E-6</c:v>
                </c:pt>
                <c:pt idx="424">
                  <c:v>-2.8528768085058646E-6</c:v>
                </c:pt>
                <c:pt idx="425">
                  <c:v>-2.8554307500898543E-6</c:v>
                </c:pt>
                <c:pt idx="426">
                  <c:v>-2.8578825340104864E-6</c:v>
                </c:pt>
                <c:pt idx="427">
                  <c:v>-2.8602321602677576E-6</c:v>
                </c:pt>
                <c:pt idx="428">
                  <c:v>-2.8624796288616696E-6</c:v>
                </c:pt>
                <c:pt idx="429">
                  <c:v>-2.8646249397922215E-6</c:v>
                </c:pt>
                <c:pt idx="430">
                  <c:v>-2.8666680930594132E-6</c:v>
                </c:pt>
                <c:pt idx="431">
                  <c:v>-2.8686090886632466E-6</c:v>
                </c:pt>
                <c:pt idx="432">
                  <c:v>-2.870447926603719E-6</c:v>
                </c:pt>
                <c:pt idx="433">
                  <c:v>-2.8721846068808322E-6</c:v>
                </c:pt>
                <c:pt idx="434">
                  <c:v>-2.8738191294945861E-6</c:v>
                </c:pt>
                <c:pt idx="435">
                  <c:v>-2.8753514944449808E-6</c:v>
                </c:pt>
                <c:pt idx="436">
                  <c:v>-2.8767817017320145E-6</c:v>
                </c:pt>
                <c:pt idx="437">
                  <c:v>-2.8781097513556898E-6</c:v>
                </c:pt>
                <c:pt idx="438">
                  <c:v>-2.879335643316005E-6</c:v>
                </c:pt>
                <c:pt idx="439">
                  <c:v>-2.880459377612961E-6</c:v>
                </c:pt>
                <c:pt idx="440">
                  <c:v>-2.8814809542465569E-6</c:v>
                </c:pt>
                <c:pt idx="441">
                  <c:v>-2.8824003732167944E-6</c:v>
                </c:pt>
                <c:pt idx="442">
                  <c:v>-2.8832176345236709E-6</c:v>
                </c:pt>
                <c:pt idx="443">
                  <c:v>-2.8839327381671874E-6</c:v>
                </c:pt>
                <c:pt idx="444">
                  <c:v>-2.8845456841473445E-6</c:v>
                </c:pt>
                <c:pt idx="445">
                  <c:v>-2.8850564724641416E-6</c:v>
                </c:pt>
                <c:pt idx="446">
                  <c:v>-2.8854651031175803E-6</c:v>
                </c:pt>
                <c:pt idx="447">
                  <c:v>-2.8857715761076581E-6</c:v>
                </c:pt>
                <c:pt idx="448">
                  <c:v>-2.8859758914343774E-6</c:v>
                </c:pt>
                <c:pt idx="449">
                  <c:v>-2.8860780490977367E-6</c:v>
                </c:pt>
                <c:pt idx="450">
                  <c:v>-2.8860780490977367E-6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3.32E-6</c:v>
                </c:pt>
                <c:pt idx="1">
                  <c:v>6.6398467635049611E-6</c:v>
                </c:pt>
                <c:pt idx="2">
                  <c:v>9.9593870540198423E-6</c:v>
                </c:pt>
                <c:pt idx="3">
                  <c:v>1.3278467635049606E-5</c:v>
                </c:pt>
                <c:pt idx="4">
                  <c:v>1.6596935270099213E-5</c:v>
                </c:pt>
                <c:pt idx="5">
                  <c:v>1.9914636722673622E-5</c:v>
                </c:pt>
                <c:pt idx="6">
                  <c:v>2.3231418756277794E-5</c:v>
                </c:pt>
                <c:pt idx="7">
                  <c:v>2.654712813441669E-5</c:v>
                </c:pt>
                <c:pt idx="8">
                  <c:v>2.9861611620595269E-5</c:v>
                </c:pt>
                <c:pt idx="9">
                  <c:v>3.3174715978318494E-5</c:v>
                </c:pt>
                <c:pt idx="10">
                  <c:v>3.6486287971091325E-5</c:v>
                </c:pt>
                <c:pt idx="11">
                  <c:v>3.9796174362418719E-5</c:v>
                </c:pt>
                <c:pt idx="12">
                  <c:v>4.3104221915805643E-5</c:v>
                </c:pt>
                <c:pt idx="13">
                  <c:v>4.6410277394757051E-5</c:v>
                </c:pt>
                <c:pt idx="14">
                  <c:v>4.971418756277791E-5</c:v>
                </c:pt>
                <c:pt idx="15">
                  <c:v>5.3015799183373172E-5</c:v>
                </c:pt>
                <c:pt idx="16">
                  <c:v>5.6314959020047806E-5</c:v>
                </c:pt>
                <c:pt idx="17">
                  <c:v>5.9611513836306771E-5</c:v>
                </c:pt>
                <c:pt idx="18">
                  <c:v>6.2905310395655029E-5</c:v>
                </c:pt>
                <c:pt idx="19">
                  <c:v>6.6196195461597538E-5</c:v>
                </c:pt>
                <c:pt idx="20">
                  <c:v>6.9484015797639253E-5</c:v>
                </c:pt>
                <c:pt idx="21">
                  <c:v>7.2768618167285134E-5</c:v>
                </c:pt>
                <c:pt idx="22">
                  <c:v>7.6049849334040154E-5</c:v>
                </c:pt>
                <c:pt idx="23">
                  <c:v>7.9327556061409261E-5</c:v>
                </c:pt>
                <c:pt idx="24">
                  <c:v>8.2601585112897428E-5</c:v>
                </c:pt>
                <c:pt idx="25">
                  <c:v>8.5871783252009602E-5</c:v>
                </c:pt>
                <c:pt idx="26">
                  <c:v>8.9137997242250757E-5</c:v>
                </c:pt>
                <c:pt idx="27">
                  <c:v>9.2400073847125839E-5</c:v>
                </c:pt>
                <c:pt idx="28">
                  <c:v>9.5657859830139823E-5</c:v>
                </c:pt>
                <c:pt idx="29">
                  <c:v>9.8911201954797668E-5</c:v>
                </c:pt>
                <c:pt idx="30">
                  <c:v>1.0215994698460432E-4</c:v>
                </c:pt>
                <c:pt idx="31">
                  <c:v>1.0540394168306476E-4</c:v>
                </c:pt>
                <c:pt idx="32">
                  <c:v>1.0864303281368392E-4</c:v>
                </c:pt>
                <c:pt idx="33">
                  <c:v>1.1187706713996679E-4</c:v>
                </c:pt>
                <c:pt idx="34">
                  <c:v>1.1510589142541832E-4</c:v>
                </c:pt>
                <c:pt idx="35">
                  <c:v>1.1832935243354346E-4</c:v>
                </c:pt>
                <c:pt idx="36">
                  <c:v>1.2154729692784719E-4</c:v>
                </c:pt>
                <c:pt idx="37">
                  <c:v>1.2475957167183444E-4</c:v>
                </c:pt>
                <c:pt idx="38">
                  <c:v>1.279660234290102E-4</c:v>
                </c:pt>
                <c:pt idx="39">
                  <c:v>1.3116649896287942E-4</c:v>
                </c:pt>
                <c:pt idx="40">
                  <c:v>1.3436084503694708E-4</c:v>
                </c:pt>
                <c:pt idx="41">
                  <c:v>1.375489084147181E-4</c:v>
                </c:pt>
                <c:pt idx="42">
                  <c:v>1.4073053585969748E-4</c:v>
                </c:pt>
                <c:pt idx="43">
                  <c:v>1.4390557413539016E-4</c:v>
                </c:pt>
                <c:pt idx="44">
                  <c:v>1.470738700053011E-4</c:v>
                </c:pt>
                <c:pt idx="45">
                  <c:v>1.5023527023293526E-4</c:v>
                </c:pt>
                <c:pt idx="46">
                  <c:v>1.5338962158179762E-4</c:v>
                </c:pt>
                <c:pt idx="47">
                  <c:v>1.5653677081539313E-4</c:v>
                </c:pt>
                <c:pt idx="48">
                  <c:v>1.5967656469722673E-4</c:v>
                </c:pt>
                <c:pt idx="49">
                  <c:v>1.628088499908034E-4</c:v>
                </c:pt>
                <c:pt idx="50">
                  <c:v>1.6593347345962811E-4</c:v>
                </c:pt>
                <c:pt idx="51">
                  <c:v>1.6905028186720581E-4</c:v>
                </c:pt>
                <c:pt idx="52">
                  <c:v>1.7215912197704144E-4</c:v>
                </c:pt>
                <c:pt idx="53">
                  <c:v>1.7525984055263998E-4</c:v>
                </c:pt>
                <c:pt idx="54">
                  <c:v>1.783522843575064E-4</c:v>
                </c:pt>
                <c:pt idx="55">
                  <c:v>1.8143630015514565E-4</c:v>
                </c:pt>
                <c:pt idx="56">
                  <c:v>1.8451173470906268E-4</c:v>
                </c:pt>
                <c:pt idx="57">
                  <c:v>1.8757843478276246E-4</c:v>
                </c:pt>
                <c:pt idx="58">
                  <c:v>1.9063624713974996E-4</c:v>
                </c:pt>
                <c:pt idx="59">
                  <c:v>1.9368501854353013E-4</c:v>
                </c:pt>
                <c:pt idx="60">
                  <c:v>1.9672459575760794E-4</c:v>
                </c:pt>
                <c:pt idx="61">
                  <c:v>1.9975482554548835E-4</c:v>
                </c:pt>
                <c:pt idx="62">
                  <c:v>2.0277555467067629E-4</c:v>
                </c:pt>
                <c:pt idx="63">
                  <c:v>2.0578662989667674E-4</c:v>
                </c:pt>
                <c:pt idx="64">
                  <c:v>2.0878789798699468E-4</c:v>
                </c:pt>
                <c:pt idx="65">
                  <c:v>2.1177920570513505E-4</c:v>
                </c:pt>
                <c:pt idx="66">
                  <c:v>2.1476039981460282E-4</c:v>
                </c:pt>
                <c:pt idx="67">
                  <c:v>2.1773132707890295E-4</c:v>
                </c:pt>
                <c:pt idx="68">
                  <c:v>2.206918342615404E-4</c:v>
                </c:pt>
                <c:pt idx="69">
                  <c:v>2.2364176812602013E-4</c:v>
                </c:pt>
                <c:pt idx="70">
                  <c:v>2.265809754358471E-4</c:v>
                </c:pt>
                <c:pt idx="71">
                  <c:v>2.2950930295452627E-4</c:v>
                </c:pt>
                <c:pt idx="72">
                  <c:v>2.324265974455626E-4</c:v>
                </c:pt>
                <c:pt idx="73">
                  <c:v>2.3533270567246105E-4</c:v>
                </c:pt>
                <c:pt idx="74">
                  <c:v>2.3822747439872658E-4</c:v>
                </c:pt>
                <c:pt idx="75">
                  <c:v>2.4111075038786415E-4</c:v>
                </c:pt>
                <c:pt idx="76">
                  <c:v>2.4398238040337873E-4</c:v>
                </c:pt>
                <c:pt idx="77">
                  <c:v>2.4684221120877523E-4</c:v>
                </c:pt>
                <c:pt idx="78">
                  <c:v>2.4969008956755867E-4</c:v>
                </c:pt>
                <c:pt idx="79">
                  <c:v>2.5252586224323398E-4</c:v>
                </c:pt>
                <c:pt idx="80">
                  <c:v>2.5534937599930616E-4</c:v>
                </c:pt>
                <c:pt idx="81">
                  <c:v>2.5816047759928012E-4</c:v>
                </c:pt>
                <c:pt idx="82">
                  <c:v>2.6095901380666084E-4</c:v>
                </c:pt>
                <c:pt idx="83">
                  <c:v>2.6374483138495334E-4</c:v>
                </c:pt>
                <c:pt idx="84">
                  <c:v>2.665177770976625E-4</c:v>
                </c:pt>
                <c:pt idx="85">
                  <c:v>2.6927769770829332E-4</c:v>
                </c:pt>
                <c:pt idx="86">
                  <c:v>2.7202443998035076E-4</c:v>
                </c:pt>
                <c:pt idx="87">
                  <c:v>2.7475785067733975E-4</c:v>
                </c:pt>
                <c:pt idx="88">
                  <c:v>2.7747777656276525E-4</c:v>
                </c:pt>
                <c:pt idx="89">
                  <c:v>2.8018406440013225E-4</c:v>
                </c:pt>
                <c:pt idx="90">
                  <c:v>2.8287656095294571E-4</c:v>
                </c:pt>
                <c:pt idx="91">
                  <c:v>2.8555511298471056E-4</c:v>
                </c:pt>
                <c:pt idx="92">
                  <c:v>2.8821956725893182E-4</c:v>
                </c:pt>
                <c:pt idx="93">
                  <c:v>2.9086977053911436E-4</c:v>
                </c:pt>
                <c:pt idx="94">
                  <c:v>2.935055695887632E-4</c:v>
                </c:pt>
                <c:pt idx="95">
                  <c:v>2.9612681117138328E-4</c:v>
                </c:pt>
                <c:pt idx="96">
                  <c:v>2.987333420504796E-4</c:v>
                </c:pt>
                <c:pt idx="97">
                  <c:v>3.0132500898955711E-4</c:v>
                </c:pt>
                <c:pt idx="98">
                  <c:v>3.0390165875212075E-4</c:v>
                </c:pt>
                <c:pt idx="99">
                  <c:v>3.0646313810167548E-4</c:v>
                </c:pt>
                <c:pt idx="100">
                  <c:v>3.0900929380172623E-4</c:v>
                </c:pt>
                <c:pt idx="101">
                  <c:v>3.1153997261577801E-4</c:v>
                </c:pt>
                <c:pt idx="102">
                  <c:v>3.1405502130733577E-4</c:v>
                </c:pt>
                <c:pt idx="103">
                  <c:v>3.1655428663990444E-4</c:v>
                </c:pt>
                <c:pt idx="104">
                  <c:v>3.1903761537698905E-4</c:v>
                </c:pt>
                <c:pt idx="105">
                  <c:v>3.2150485428209452E-4</c:v>
                </c:pt>
                <c:pt idx="106">
                  <c:v>3.2395585011872581E-4</c:v>
                </c:pt>
                <c:pt idx="107">
                  <c:v>3.2639044965038786E-4</c:v>
                </c:pt>
                <c:pt idx="108">
                  <c:v>3.2880849964058562E-4</c:v>
                </c:pt>
                <c:pt idx="109">
                  <c:v>3.3120984685282409E-4</c:v>
                </c:pt>
                <c:pt idx="110">
                  <c:v>3.3359433805060822E-4</c:v>
                </c:pt>
                <c:pt idx="111">
                  <c:v>3.3596181999744301E-4</c:v>
                </c:pt>
                <c:pt idx="112">
                  <c:v>3.3831213945683335E-4</c:v>
                </c:pt>
                <c:pt idx="113">
                  <c:v>3.4064514319228424E-4</c:v>
                </c:pt>
                <c:pt idx="114">
                  <c:v>3.4296067796730064E-4</c:v>
                </c:pt>
                <c:pt idx="115">
                  <c:v>3.4525859054538747E-4</c:v>
                </c:pt>
                <c:pt idx="116">
                  <c:v>3.4753872769004976E-4</c:v>
                </c:pt>
                <c:pt idx="117">
                  <c:v>3.4980093616479243E-4</c:v>
                </c:pt>
                <c:pt idx="118">
                  <c:v>3.5204506273312045E-4</c:v>
                </c:pt>
                <c:pt idx="119">
                  <c:v>3.5427095415853875E-4</c:v>
                </c:pt>
                <c:pt idx="120">
                  <c:v>3.5647845720455235E-4</c:v>
                </c:pt>
                <c:pt idx="121">
                  <c:v>3.5866741863466617E-4</c:v>
                </c:pt>
                <c:pt idx="122">
                  <c:v>3.6083768521238518E-4</c:v>
                </c:pt>
                <c:pt idx="123">
                  <c:v>3.6298910370121431E-4</c:v>
                </c:pt>
                <c:pt idx="124">
                  <c:v>3.6512152086465858E-4</c:v>
                </c:pt>
                <c:pt idx="125">
                  <c:v>3.6723478346622292E-4</c:v>
                </c:pt>
                <c:pt idx="126">
                  <c:v>3.6932873826941228E-4</c:v>
                </c:pt>
                <c:pt idx="127">
                  <c:v>3.7140323203773161E-4</c:v>
                </c:pt>
                <c:pt idx="128">
                  <c:v>3.7345811153468591E-4</c:v>
                </c:pt>
                <c:pt idx="129">
                  <c:v>3.7549322352378012E-4</c:v>
                </c:pt>
                <c:pt idx="130">
                  <c:v>3.775084147685192E-4</c:v>
                </c:pt>
                <c:pt idx="131">
                  <c:v>3.7950353203240809E-4</c:v>
                </c:pt>
                <c:pt idx="132">
                  <c:v>3.814784220789518E-4</c:v>
                </c:pt>
                <c:pt idx="133">
                  <c:v>3.8343293167165525E-4</c:v>
                </c:pt>
                <c:pt idx="134">
                  <c:v>3.8536690757402342E-4</c:v>
                </c:pt>
                <c:pt idx="135">
                  <c:v>3.8728019654956123E-4</c:v>
                </c:pt>
                <c:pt idx="136">
                  <c:v>3.891726453617737E-4</c:v>
                </c:pt>
                <c:pt idx="137">
                  <c:v>3.9104410077416576E-4</c:v>
                </c:pt>
                <c:pt idx="138">
                  <c:v>3.9289440955024238E-4</c:v>
                </c:pt>
                <c:pt idx="139">
                  <c:v>3.9472341845350853E-4</c:v>
                </c:pt>
                <c:pt idx="140">
                  <c:v>3.9653097424746913E-4</c:v>
                </c:pt>
                <c:pt idx="141">
                  <c:v>3.9831692369562917E-4</c:v>
                </c:pt>
                <c:pt idx="142">
                  <c:v>4.0008111356149364E-4</c:v>
                </c:pt>
                <c:pt idx="143">
                  <c:v>4.0182339060856746E-4</c:v>
                </c:pt>
                <c:pt idx="144">
                  <c:v>4.035436016003556E-4</c:v>
                </c:pt>
                <c:pt idx="145">
                  <c:v>4.0524159330036303E-4</c:v>
                </c:pt>
                <c:pt idx="146">
                  <c:v>4.0691721247209468E-4</c:v>
                </c:pt>
                <c:pt idx="147">
                  <c:v>4.0857030587905551E-4</c:v>
                </c:pt>
                <c:pt idx="148">
                  <c:v>4.1020072028475051E-4</c:v>
                </c:pt>
                <c:pt idx="149">
                  <c:v>4.1180830245268464E-4</c:v>
                </c:pt>
                <c:pt idx="150">
                  <c:v>4.1339289914636284E-4</c:v>
                </c:pt>
                <c:pt idx="151">
                  <c:v>4.149543571292901E-4</c:v>
                </c:pt>
                <c:pt idx="152">
                  <c:v>4.1649252316497138E-4</c:v>
                </c:pt>
                <c:pt idx="153">
                  <c:v>4.1800724401691163E-4</c:v>
                </c:pt>
                <c:pt idx="154">
                  <c:v>4.1949836644861578E-4</c:v>
                </c:pt>
                <c:pt idx="155">
                  <c:v>4.209657372235888E-4</c:v>
                </c:pt>
                <c:pt idx="156">
                  <c:v>4.2240920310533566E-4</c:v>
                </c:pt>
                <c:pt idx="157">
                  <c:v>4.2382861085736134E-4</c:v>
                </c:pt>
                <c:pt idx="158">
                  <c:v>4.2522380724317082E-4</c:v>
                </c:pt>
                <c:pt idx="159">
                  <c:v>4.26594639026269E-4</c:v>
                </c:pt>
                <c:pt idx="160">
                  <c:v>4.2794095297016087E-4</c:v>
                </c:pt>
                <c:pt idx="161">
                  <c:v>4.2926259583835139E-4</c:v>
                </c:pt>
                <c:pt idx="162">
                  <c:v>4.3055941439434551E-4</c:v>
                </c:pt>
                <c:pt idx="163">
                  <c:v>4.3183125540164821E-4</c:v>
                </c:pt>
                <c:pt idx="164">
                  <c:v>4.3307796562376446E-4</c:v>
                </c:pt>
                <c:pt idx="165">
                  <c:v>4.342993918241992E-4</c:v>
                </c:pt>
                <c:pt idx="166">
                  <c:v>4.3549538076645736E-4</c:v>
                </c:pt>
                <c:pt idx="167">
                  <c:v>4.3666577921404396E-4</c:v>
                </c:pt>
                <c:pt idx="168">
                  <c:v>4.3781043393046389E-4</c:v>
                </c:pt>
                <c:pt idx="169">
                  <c:v>4.3892919167922215E-4</c:v>
                </c:pt>
                <c:pt idx="170">
                  <c:v>4.4002189922382373E-4</c:v>
                </c:pt>
                <c:pt idx="171">
                  <c:v>4.4108840332777354E-4</c:v>
                </c:pt>
                <c:pt idx="172">
                  <c:v>4.4212855075457657E-4</c:v>
                </c:pt>
                <c:pt idx="173">
                  <c:v>4.4314218826773776E-4</c:v>
                </c:pt>
                <c:pt idx="174">
                  <c:v>4.4412916263076213E-4</c:v>
                </c:pt>
                <c:pt idx="175">
                  <c:v>4.4508932060715456E-4</c:v>
                </c:pt>
                <c:pt idx="176">
                  <c:v>4.4602250896042005E-4</c:v>
                </c:pt>
                <c:pt idx="177">
                  <c:v>4.4692857445406356E-4</c:v>
                </c:pt>
                <c:pt idx="178">
                  <c:v>4.4780736385159007E-4</c:v>
                </c:pt>
                <c:pt idx="179">
                  <c:v>4.4865872391650449E-4</c:v>
                </c:pt>
                <c:pt idx="180">
                  <c:v>4.4948250141231181E-4</c:v>
                </c:pt>
                <c:pt idx="181">
                  <c:v>4.5027879849667538E-4</c:v>
                </c:pt>
                <c:pt idx="182">
                  <c:v>4.5104771732725862E-4</c:v>
                </c:pt>
                <c:pt idx="183">
                  <c:v>4.5178936006172481E-4</c:v>
                </c:pt>
                <c:pt idx="184">
                  <c:v>4.5250382885773737E-4</c:v>
                </c:pt>
                <c:pt idx="185">
                  <c:v>4.5319122587295958E-4</c:v>
                </c:pt>
                <c:pt idx="186">
                  <c:v>4.5385165326505486E-4</c:v>
                </c:pt>
                <c:pt idx="187">
                  <c:v>4.5448521319168655E-4</c:v>
                </c:pt>
                <c:pt idx="188">
                  <c:v>4.5509200781051801E-4</c:v>
                </c:pt>
                <c:pt idx="189">
                  <c:v>4.5567213927921263E-4</c:v>
                </c:pt>
                <c:pt idx="190">
                  <c:v>4.5622570975543372E-4</c:v>
                </c:pt>
                <c:pt idx="191">
                  <c:v>4.5675282139684469E-4</c:v>
                </c:pt>
                <c:pt idx="192">
                  <c:v>4.5725357636110887E-4</c:v>
                </c:pt>
                <c:pt idx="193">
                  <c:v>4.5772807680588963E-4</c:v>
                </c:pt>
                <c:pt idx="194">
                  <c:v>4.5817642488885031E-4</c:v>
                </c:pt>
                <c:pt idx="195">
                  <c:v>4.5859872276765427E-4</c:v>
                </c:pt>
                <c:pt idx="196">
                  <c:v>4.589950725999649E-4</c:v>
                </c:pt>
                <c:pt idx="197">
                  <c:v>4.5936557654344557E-4</c:v>
                </c:pt>
                <c:pt idx="198">
                  <c:v>4.5971033675575956E-4</c:v>
                </c:pt>
                <c:pt idx="199">
                  <c:v>4.6002945539457029E-4</c:v>
                </c:pt>
                <c:pt idx="200">
                  <c:v>4.6032303461754115E-4</c:v>
                </c:pt>
                <c:pt idx="201">
                  <c:v>4.6059117658233545E-4</c:v>
                </c:pt>
                <c:pt idx="202">
                  <c:v>4.6083398344661653E-4</c:v>
                </c:pt>
                <c:pt idx="203">
                  <c:v>4.6105155736804779E-4</c:v>
                </c:pt>
                <c:pt idx="204">
                  <c:v>4.612440005042926E-4</c:v>
                </c:pt>
                <c:pt idx="205">
                  <c:v>4.614114150130143E-4</c:v>
                </c:pt>
                <c:pt idx="206">
                  <c:v>4.6155390305187624E-4</c:v>
                </c:pt>
                <c:pt idx="207">
                  <c:v>4.6167156677854178E-4</c:v>
                </c:pt>
                <c:pt idx="208">
                  <c:v>4.6176450835067431E-4</c:v>
                </c:pt>
                <c:pt idx="209">
                  <c:v>4.6183282992593713E-4</c:v>
                </c:pt>
                <c:pt idx="210">
                  <c:v>4.6187663366199365E-4</c:v>
                </c:pt>
                <c:pt idx="211">
                  <c:v>4.6189602171650722E-4</c:v>
                </c:pt>
                <c:pt idx="212">
                  <c:v>4.618910962471412E-4</c:v>
                </c:pt>
                <c:pt idx="213">
                  <c:v>4.6186195941155898E-4</c:v>
                </c:pt>
                <c:pt idx="214">
                  <c:v>4.6180871336742386E-4</c:v>
                </c:pt>
                <c:pt idx="215">
                  <c:v>4.6173146027239924E-4</c:v>
                </c:pt>
                <c:pt idx="216">
                  <c:v>4.6163030228414843E-4</c:v>
                </c:pt>
                <c:pt idx="217">
                  <c:v>4.6150534156033483E-4</c:v>
                </c:pt>
                <c:pt idx="218">
                  <c:v>4.6135668025862179E-4</c:v>
                </c:pt>
                <c:pt idx="219">
                  <c:v>4.6118442053667271E-4</c:v>
                </c:pt>
                <c:pt idx="220">
                  <c:v>4.609886645521509E-4</c:v>
                </c:pt>
                <c:pt idx="221">
                  <c:v>4.6076951446271975E-4</c:v>
                </c:pt>
                <c:pt idx="222">
                  <c:v>4.6052707242604256E-4</c:v>
                </c:pt>
                <c:pt idx="223">
                  <c:v>4.6026144059978274E-4</c:v>
                </c:pt>
                <c:pt idx="224">
                  <c:v>4.5997272114160363E-4</c:v>
                </c:pt>
                <c:pt idx="225">
                  <c:v>4.5966101620916865E-4</c:v>
                </c:pt>
                <c:pt idx="226">
                  <c:v>4.5932642796014109E-4</c:v>
                </c:pt>
                <c:pt idx="227">
                  <c:v>4.5896905855218436E-4</c:v>
                </c:pt>
                <c:pt idx="228">
                  <c:v>4.5858901014296174E-4</c:v>
                </c:pt>
                <c:pt idx="229">
                  <c:v>4.5818638489013666E-4</c:v>
                </c:pt>
                <c:pt idx="230">
                  <c:v>4.5776128495137244E-4</c:v>
                </c:pt>
                <c:pt idx="231">
                  <c:v>4.5731381248433252E-4</c:v>
                </c:pt>
                <c:pt idx="232">
                  <c:v>4.5684406964668017E-4</c:v>
                </c:pt>
                <c:pt idx="233">
                  <c:v>4.563521585960788E-4</c:v>
                </c:pt>
                <c:pt idx="234">
                  <c:v>4.5583818149019171E-4</c:v>
                </c:pt>
                <c:pt idx="235">
                  <c:v>4.5530224048668231E-4</c:v>
                </c:pt>
                <c:pt idx="236">
                  <c:v>4.5474443774321395E-4</c:v>
                </c:pt>
                <c:pt idx="237">
                  <c:v>4.5416487541744997E-4</c:v>
                </c:pt>
                <c:pt idx="238">
                  <c:v>4.5356365566705378E-4</c:v>
                </c:pt>
                <c:pt idx="239">
                  <c:v>4.5294088064968868E-4</c:v>
                </c:pt>
                <c:pt idx="240">
                  <c:v>4.5229665252301808E-4</c:v>
                </c:pt>
                <c:pt idx="241">
                  <c:v>4.5163107344470531E-4</c:v>
                </c:pt>
                <c:pt idx="242">
                  <c:v>4.5094424557241375E-4</c:v>
                </c:pt>
                <c:pt idx="243">
                  <c:v>4.5023627106380673E-4</c:v>
                </c:pt>
                <c:pt idx="244">
                  <c:v>4.495072520765476E-4</c:v>
                </c:pt>
                <c:pt idx="245">
                  <c:v>4.4875729076829978E-4</c:v>
                </c:pt>
                <c:pt idx="246">
                  <c:v>4.4798648929672661E-4</c:v>
                </c:pt>
                <c:pt idx="247">
                  <c:v>4.4719494981949138E-4</c:v>
                </c:pt>
                <c:pt idx="248">
                  <c:v>4.4638277449425751E-4</c:v>
                </c:pt>
                <c:pt idx="249">
                  <c:v>4.455500654786884E-4</c:v>
                </c:pt>
                <c:pt idx="250">
                  <c:v>4.4469692493044735E-4</c:v>
                </c:pt>
                <c:pt idx="251">
                  <c:v>4.438234550071977E-4</c:v>
                </c:pt>
                <c:pt idx="252">
                  <c:v>4.4292975786660286E-4</c:v>
                </c:pt>
                <c:pt idx="253">
                  <c:v>4.4201593566632619E-4</c:v>
                </c:pt>
                <c:pt idx="254">
                  <c:v>4.4108209056403102E-4</c:v>
                </c:pt>
                <c:pt idx="255">
                  <c:v>4.4012832471738072E-4</c:v>
                </c:pt>
                <c:pt idx="256">
                  <c:v>4.3915474028403864E-4</c:v>
                </c:pt>
                <c:pt idx="257">
                  <c:v>4.3816143942166817E-4</c:v>
                </c:pt>
                <c:pt idx="258">
                  <c:v>4.3714852428793267E-4</c:v>
                </c:pt>
                <c:pt idx="259">
                  <c:v>4.3611609704049544E-4</c:v>
                </c:pt>
                <c:pt idx="260">
                  <c:v>4.3506425983701988E-4</c:v>
                </c:pt>
                <c:pt idx="261">
                  <c:v>4.3399311483516934E-4</c:v>
                </c:pt>
                <c:pt idx="262">
                  <c:v>4.3290276419260724E-4</c:v>
                </c:pt>
                <c:pt idx="263">
                  <c:v>4.3179331006699685E-4</c:v>
                </c:pt>
                <c:pt idx="264">
                  <c:v>4.3066485461600159E-4</c:v>
                </c:pt>
                <c:pt idx="265">
                  <c:v>4.2951749999728481E-4</c:v>
                </c:pt>
                <c:pt idx="266">
                  <c:v>4.2835134836850981E-4</c:v>
                </c:pt>
                <c:pt idx="267">
                  <c:v>4.2716650188734005E-4</c:v>
                </c:pt>
                <c:pt idx="268">
                  <c:v>4.2596306271143881E-4</c:v>
                </c:pt>
                <c:pt idx="269">
                  <c:v>4.2474113299846946E-4</c:v>
                </c:pt>
                <c:pt idx="270">
                  <c:v>4.235008149060954E-4</c:v>
                </c:pt>
                <c:pt idx="271">
                  <c:v>4.2224221059197997E-4</c:v>
                </c:pt>
                <c:pt idx="272">
                  <c:v>4.2096542221378654E-4</c:v>
                </c:pt>
                <c:pt idx="273">
                  <c:v>4.1967055192917844E-4</c:v>
                </c:pt>
                <c:pt idx="274">
                  <c:v>4.1835770189581903E-4</c:v>
                </c:pt>
                <c:pt idx="275">
                  <c:v>4.1702697427137167E-4</c:v>
                </c:pt>
                <c:pt idx="276">
                  <c:v>4.1567847121349975E-4</c:v>
                </c:pt>
                <c:pt idx="277">
                  <c:v>4.1431229487986663E-4</c:v>
                </c:pt>
                <c:pt idx="278">
                  <c:v>4.1292854742813566E-4</c:v>
                </c:pt>
                <c:pt idx="279">
                  <c:v>4.1152733101597019E-4</c:v>
                </c:pt>
                <c:pt idx="280">
                  <c:v>4.1010874780103356E-4</c:v>
                </c:pt>
                <c:pt idx="281">
                  <c:v>4.0867289994098914E-4</c:v>
                </c:pt>
                <c:pt idx="282">
                  <c:v>4.0721988959350032E-4</c:v>
                </c:pt>
                <c:pt idx="283">
                  <c:v>4.0574981891623046E-4</c:v>
                </c:pt>
                <c:pt idx="284">
                  <c:v>4.0426279006684285E-4</c:v>
                </c:pt>
                <c:pt idx="285">
                  <c:v>4.0275890520300096E-4</c:v>
                </c:pt>
                <c:pt idx="286">
                  <c:v>4.0123826648236807E-4</c:v>
                </c:pt>
                <c:pt idx="287">
                  <c:v>3.9970097606260754E-4</c:v>
                </c:pt>
                <c:pt idx="288">
                  <c:v>3.9814713610138278E-4</c:v>
                </c:pt>
                <c:pt idx="289">
                  <c:v>3.9657684875635707E-4</c:v>
                </c:pt>
                <c:pt idx="290">
                  <c:v>3.9499021618519384E-4</c:v>
                </c:pt>
                <c:pt idx="291">
                  <c:v>3.9338734054555641E-4</c:v>
                </c:pt>
                <c:pt idx="292">
                  <c:v>3.9176832399510816E-4</c:v>
                </c:pt>
                <c:pt idx="293">
                  <c:v>3.9013326869151248E-4</c:v>
                </c:pt>
                <c:pt idx="294">
                  <c:v>3.8848227679243267E-4</c:v>
                </c:pt>
                <c:pt idx="295">
                  <c:v>3.8681545045553213E-4</c:v>
                </c:pt>
                <c:pt idx="296">
                  <c:v>3.8513289183847422E-4</c:v>
                </c:pt>
                <c:pt idx="297">
                  <c:v>3.8343470309892228E-4</c:v>
                </c:pt>
                <c:pt idx="298">
                  <c:v>3.8172098639453967E-4</c:v>
                </c:pt>
                <c:pt idx="299">
                  <c:v>3.7999184388298973E-4</c:v>
                </c:pt>
                <c:pt idx="300">
                  <c:v>3.7824737772193588E-4</c:v>
                </c:pt>
                <c:pt idx="301">
                  <c:v>3.7648769006904146E-4</c:v>
                </c:pt>
                <c:pt idx="302">
                  <c:v>3.7471288308196977E-4</c:v>
                </c:pt>
                <c:pt idx="303">
                  <c:v>3.7292305891838422E-4</c:v>
                </c:pt>
                <c:pt idx="304">
                  <c:v>3.7111831973594815E-4</c:v>
                </c:pt>
                <c:pt idx="305">
                  <c:v>3.6929876769232497E-4</c:v>
                </c:pt>
                <c:pt idx="306">
                  <c:v>3.6746450494517797E-4</c:v>
                </c:pt>
                <c:pt idx="307">
                  <c:v>3.6561563365217057E-4</c:v>
                </c:pt>
                <c:pt idx="308">
                  <c:v>3.6375225597096611E-4</c:v>
                </c:pt>
                <c:pt idx="309">
                  <c:v>3.6187447405922795E-4</c:v>
                </c:pt>
                <c:pt idx="310">
                  <c:v>3.5998239007461943E-4</c:v>
                </c:pt>
                <c:pt idx="311">
                  <c:v>3.580761061748039E-4</c:v>
                </c:pt>
                <c:pt idx="312">
                  <c:v>3.5615572451744477E-4</c:v>
                </c:pt>
                <c:pt idx="313">
                  <c:v>3.5422134726020534E-4</c:v>
                </c:pt>
                <c:pt idx="314">
                  <c:v>3.5227307656074901E-4</c:v>
                </c:pt>
                <c:pt idx="315">
                  <c:v>3.5031101457673914E-4</c:v>
                </c:pt>
                <c:pt idx="316">
                  <c:v>3.4833526346583906E-4</c:v>
                </c:pt>
                <c:pt idx="317">
                  <c:v>3.4634592538571214E-4</c:v>
                </c:pt>
                <c:pt idx="318">
                  <c:v>3.4434310249402178E-4</c:v>
                </c:pt>
                <c:pt idx="319">
                  <c:v>3.4232689694843127E-4</c:v>
                </c:pt>
                <c:pt idx="320">
                  <c:v>3.4029741090660403E-4</c:v>
                </c:pt>
                <c:pt idx="321">
                  <c:v>3.3825474652620339E-4</c:v>
                </c:pt>
                <c:pt idx="322">
                  <c:v>3.3619900596489272E-4</c:v>
                </c:pt>
                <c:pt idx="323">
                  <c:v>3.3413029138033536E-4</c:v>
                </c:pt>
                <c:pt idx="324">
                  <c:v>3.3204870493019472E-4</c:v>
                </c:pt>
                <c:pt idx="325">
                  <c:v>3.2995434877213409E-4</c:v>
                </c:pt>
                <c:pt idx="326">
                  <c:v>3.2784732506381688E-4</c:v>
                </c:pt>
                <c:pt idx="327">
                  <c:v>3.2572773596290644E-4</c:v>
                </c:pt>
                <c:pt idx="328">
                  <c:v>3.2359568362706612E-4</c:v>
                </c:pt>
                <c:pt idx="329">
                  <c:v>3.2145127021395928E-4</c:v>
                </c:pt>
                <c:pt idx="330">
                  <c:v>3.1929459788124931E-4</c:v>
                </c:pt>
                <c:pt idx="331">
                  <c:v>3.1712576878659951E-4</c:v>
                </c:pt>
                <c:pt idx="332">
                  <c:v>3.1494488508767329E-4</c:v>
                </c:pt>
                <c:pt idx="333">
                  <c:v>3.12752048942134E-4</c:v>
                </c:pt>
                <c:pt idx="334">
                  <c:v>3.1054736250764499E-4</c:v>
                </c:pt>
                <c:pt idx="335">
                  <c:v>3.0833092794186961E-4</c:v>
                </c:pt>
                <c:pt idx="336">
                  <c:v>3.0610284740247126E-4</c:v>
                </c:pt>
                <c:pt idx="337">
                  <c:v>3.0386322304711325E-4</c:v>
                </c:pt>
                <c:pt idx="338">
                  <c:v>3.0161215703345897E-4</c:v>
                </c:pt>
                <c:pt idx="339">
                  <c:v>2.9934975151917179E-4</c:v>
                </c:pt>
                <c:pt idx="340">
                  <c:v>2.9707610866191504E-4</c:v>
                </c:pt>
                <c:pt idx="341">
                  <c:v>2.9479133061935208E-4</c:v>
                </c:pt>
                <c:pt idx="342">
                  <c:v>2.9249551954914626E-4</c:v>
                </c:pt>
                <c:pt idx="343">
                  <c:v>2.9018877760896098E-4</c:v>
                </c:pt>
                <c:pt idx="344">
                  <c:v>2.878712069564596E-4</c:v>
                </c:pt>
                <c:pt idx="345">
                  <c:v>2.8554290974930541E-4</c:v>
                </c:pt>
                <c:pt idx="346">
                  <c:v>2.8320398814516182E-4</c:v>
                </c:pt>
                <c:pt idx="347">
                  <c:v>2.8085454430169224E-4</c:v>
                </c:pt>
                <c:pt idx="348">
                  <c:v>2.7849468037655995E-4</c:v>
                </c:pt>
                <c:pt idx="349">
                  <c:v>2.7612449852742831E-4</c:v>
                </c:pt>
                <c:pt idx="350">
                  <c:v>2.7374410091196073E-4</c:v>
                </c:pt>
                <c:pt idx="351">
                  <c:v>2.7135358968782055E-4</c:v>
                </c:pt>
                <c:pt idx="352">
                  <c:v>2.6895306701267113E-4</c:v>
                </c:pt>
                <c:pt idx="353">
                  <c:v>2.6654263504417581E-4</c:v>
                </c:pt>
                <c:pt idx="354">
                  <c:v>2.6412239593999795E-4</c:v>
                </c:pt>
                <c:pt idx="355">
                  <c:v>2.6169245185780096E-4</c:v>
                </c:pt>
                <c:pt idx="356">
                  <c:v>2.5925290495524818E-4</c:v>
                </c:pt>
                <c:pt idx="357">
                  <c:v>2.5680385739000291E-4</c:v>
                </c:pt>
                <c:pt idx="358">
                  <c:v>2.5434541131972855E-4</c:v>
                </c:pt>
                <c:pt idx="359">
                  <c:v>2.5187766890208852E-4</c:v>
                </c:pt>
                <c:pt idx="360">
                  <c:v>2.494007322947461E-4</c:v>
                </c:pt>
                <c:pt idx="361">
                  <c:v>2.4691470365536465E-4</c:v>
                </c:pt>
                <c:pt idx="362">
                  <c:v>2.4441968514160757E-4</c:v>
                </c:pt>
                <c:pt idx="363">
                  <c:v>2.4191577891113819E-4</c:v>
                </c:pt>
                <c:pt idx="364">
                  <c:v>2.3940308712161988E-4</c:v>
                </c:pt>
                <c:pt idx="365">
                  <c:v>2.3688171193071602E-4</c:v>
                </c:pt>
                <c:pt idx="366">
                  <c:v>2.3435175549608994E-4</c:v>
                </c:pt>
                <c:pt idx="367">
                  <c:v>2.3181331997540502E-4</c:v>
                </c:pt>
                <c:pt idx="368">
                  <c:v>2.2926650752632459E-4</c:v>
                </c:pt>
                <c:pt idx="369">
                  <c:v>2.2671142030651205E-4</c:v>
                </c:pt>
                <c:pt idx="370">
                  <c:v>2.2414816047363074E-4</c:v>
                </c:pt>
                <c:pt idx="371">
                  <c:v>2.2157683018534402E-4</c:v>
                </c:pt>
                <c:pt idx="372">
                  <c:v>2.1899753159931523E-4</c:v>
                </c:pt>
                <c:pt idx="373">
                  <c:v>2.1641036687320775E-4</c:v>
                </c:pt>
                <c:pt idx="374">
                  <c:v>2.1381543816468494E-4</c:v>
                </c:pt>
                <c:pt idx="375">
                  <c:v>2.1121284763141017E-4</c:v>
                </c:pt>
                <c:pt idx="376">
                  <c:v>2.0860269743104679E-4</c:v>
                </c:pt>
                <c:pt idx="377">
                  <c:v>2.0598508972125815E-4</c:v>
                </c:pt>
                <c:pt idx="378">
                  <c:v>2.033601266597076E-4</c:v>
                </c:pt>
                <c:pt idx="379">
                  <c:v>2.0072791040405853E-4</c:v>
                </c:pt>
                <c:pt idx="380">
                  <c:v>1.9808854311197428E-4</c:v>
                </c:pt>
                <c:pt idx="381">
                  <c:v>1.9544212694111822E-4</c:v>
                </c:pt>
                <c:pt idx="382">
                  <c:v>1.9278876404915372E-4</c:v>
                </c:pt>
                <c:pt idx="383">
                  <c:v>1.9012855659374412E-4</c:v>
                </c:pt>
                <c:pt idx="384">
                  <c:v>1.8746160673255278E-4</c:v>
                </c:pt>
                <c:pt idx="385">
                  <c:v>1.8478801662324306E-4</c:v>
                </c:pt>
                <c:pt idx="386">
                  <c:v>1.8210788842347832E-4</c:v>
                </c:pt>
                <c:pt idx="387">
                  <c:v>1.7942132429092194E-4</c:v>
                </c:pt>
                <c:pt idx="388">
                  <c:v>1.7672842638323725E-4</c:v>
                </c:pt>
                <c:pt idx="389">
                  <c:v>1.7402929685808761E-4</c:v>
                </c:pt>
                <c:pt idx="390">
                  <c:v>1.7132403787313642E-4</c:v>
                </c:pt>
                <c:pt idx="391">
                  <c:v>1.6861275158604701E-4</c:v>
                </c:pt>
                <c:pt idx="392">
                  <c:v>1.6589554015448274E-4</c:v>
                </c:pt>
                <c:pt idx="393">
                  <c:v>1.6317250573610697E-4</c:v>
                </c:pt>
                <c:pt idx="394">
                  <c:v>1.6044375048858306E-4</c:v>
                </c:pt>
                <c:pt idx="395">
                  <c:v>1.5770937656957437E-4</c:v>
                </c:pt>
                <c:pt idx="396">
                  <c:v>1.5496948613674425E-4</c:v>
                </c:pt>
                <c:pt idx="397">
                  <c:v>1.5222418134775608E-4</c:v>
                </c:pt>
                <c:pt idx="398">
                  <c:v>1.4947356436027321E-4</c:v>
                </c:pt>
                <c:pt idx="399">
                  <c:v>1.4671773733195898E-4</c:v>
                </c:pt>
                <c:pt idx="400">
                  <c:v>1.4395680242047679E-4</c:v>
                </c:pt>
                <c:pt idx="401">
                  <c:v>1.4119086178348997E-4</c:v>
                </c:pt>
                <c:pt idx="402">
                  <c:v>1.3842001757866188E-4</c:v>
                </c:pt>
                <c:pt idx="403">
                  <c:v>1.356443719636559E-4</c:v>
                </c:pt>
                <c:pt idx="404">
                  <c:v>1.3286402709613537E-4</c:v>
                </c:pt>
                <c:pt idx="405">
                  <c:v>1.3007908513376366E-4</c:v>
                </c:pt>
                <c:pt idx="406">
                  <c:v>1.2728964823420413E-4</c:v>
                </c:pt>
                <c:pt idx="407">
                  <c:v>1.2449581855512014E-4</c:v>
                </c:pt>
                <c:pt idx="408">
                  <c:v>1.2169769825417503E-4</c:v>
                </c:pt>
                <c:pt idx="409">
                  <c:v>1.1889538948903218E-4</c:v>
                </c:pt>
                <c:pt idx="410">
                  <c:v>1.1608899441735494E-4</c:v>
                </c:pt>
                <c:pt idx="411">
                  <c:v>1.1327861519680669E-4</c:v>
                </c:pt>
                <c:pt idx="412">
                  <c:v>1.1046435398505076E-4</c:v>
                </c:pt>
                <c:pt idx="413">
                  <c:v>1.0764631293975053E-4</c:v>
                </c:pt>
                <c:pt idx="414">
                  <c:v>1.0482459421856935E-4</c:v>
                </c:pt>
                <c:pt idx="415">
                  <c:v>1.0199929997917058E-4</c:v>
                </c:pt>
                <c:pt idx="416">
                  <c:v>9.9170532379217588E-5</c:v>
                </c:pt>
                <c:pt idx="417">
                  <c:v>9.6338393576373733E-5</c:v>
                </c:pt>
                <c:pt idx="418">
                  <c:v>9.3502985728302369E-5</c:v>
                </c:pt>
                <c:pt idx="419">
                  <c:v>9.0664410992666859E-5</c:v>
                </c:pt>
                <c:pt idx="420">
                  <c:v>8.7822771527130554E-5</c:v>
                </c:pt>
                <c:pt idx="421">
                  <c:v>8.497816948935682E-5</c:v>
                </c:pt>
                <c:pt idx="422">
                  <c:v>8.213070703700902E-5</c:v>
                </c:pt>
                <c:pt idx="423">
                  <c:v>7.9280486327750504E-5</c:v>
                </c:pt>
                <c:pt idx="424">
                  <c:v>7.6427609519244639E-5</c:v>
                </c:pt>
                <c:pt idx="425">
                  <c:v>7.3572178769154786E-5</c:v>
                </c:pt>
                <c:pt idx="426">
                  <c:v>7.0714296235144299E-5</c:v>
                </c:pt>
                <c:pt idx="427">
                  <c:v>6.785406407487654E-5</c:v>
                </c:pt>
                <c:pt idx="428">
                  <c:v>6.4991584446014874E-5</c:v>
                </c:pt>
                <c:pt idx="429">
                  <c:v>6.2126959506222652E-5</c:v>
                </c:pt>
                <c:pt idx="430">
                  <c:v>5.9260291413163239E-5</c:v>
                </c:pt>
                <c:pt idx="431">
                  <c:v>5.6391682324499991E-5</c:v>
                </c:pt>
                <c:pt idx="432">
                  <c:v>5.3521234397896273E-5</c:v>
                </c:pt>
                <c:pt idx="433">
                  <c:v>5.0649049791015443E-5</c:v>
                </c:pt>
                <c:pt idx="434">
                  <c:v>4.7775230661520858E-5</c:v>
                </c:pt>
                <c:pt idx="435">
                  <c:v>4.4899879167075876E-5</c:v>
                </c:pt>
                <c:pt idx="436">
                  <c:v>4.2023097465343861E-5</c:v>
                </c:pt>
                <c:pt idx="437">
                  <c:v>3.9144987713988171E-5</c:v>
                </c:pt>
                <c:pt idx="438">
                  <c:v>3.6265652070672163E-5</c:v>
                </c:pt>
                <c:pt idx="439">
                  <c:v>3.3385192693059201E-5</c:v>
                </c:pt>
                <c:pt idx="440">
                  <c:v>3.0503711738812644E-5</c:v>
                </c:pt>
                <c:pt idx="441">
                  <c:v>2.7621311365595848E-5</c:v>
                </c:pt>
                <c:pt idx="442">
                  <c:v>2.4738093731072179E-5</c:v>
                </c:pt>
                <c:pt idx="443">
                  <c:v>2.1854160992904993E-5</c:v>
                </c:pt>
                <c:pt idx="444">
                  <c:v>1.8969615308757648E-5</c:v>
                </c:pt>
                <c:pt idx="445">
                  <c:v>1.6084558836293505E-5</c:v>
                </c:pt>
                <c:pt idx="446">
                  <c:v>1.3199093733175925E-5</c:v>
                </c:pt>
                <c:pt idx="447">
                  <c:v>1.0313322157068267E-5</c:v>
                </c:pt>
                <c:pt idx="448">
                  <c:v>7.4273462656338894E-6</c:v>
                </c:pt>
                <c:pt idx="449">
                  <c:v>4.5412682165361523E-6</c:v>
                </c:pt>
                <c:pt idx="450">
                  <c:v>1.6551901674384156E-6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7.4415988099929008E-6</c:v>
                </c:pt>
                <c:pt idx="2">
                  <c:v>1.1162094666308495E-5</c:v>
                </c:pt>
                <c:pt idx="3">
                  <c:v>1.4882226276609399E-5</c:v>
                </c:pt>
                <c:pt idx="4">
                  <c:v>1.8601872246230979E-5</c:v>
                </c:pt>
                <c:pt idx="5">
                  <c:v>2.232091119823491E-5</c:v>
                </c:pt>
                <c:pt idx="6">
                  <c:v>2.603922177784832E-5</c:v>
                </c:pt>
                <c:pt idx="7">
                  <c:v>2.9756682656908047E-5</c:v>
                </c:pt>
                <c:pt idx="8">
                  <c:v>3.3473172538310932E-5</c:v>
                </c:pt>
                <c:pt idx="9">
                  <c:v>3.7188570160471283E-5</c:v>
                </c:pt>
                <c:pt idx="10">
                  <c:v>4.0902754301786331E-5</c:v>
                </c:pt>
                <c:pt idx="11">
                  <c:v>4.4615603785110992E-5</c:v>
                </c:pt>
                <c:pt idx="12">
                  <c:v>4.8326997482242696E-5</c:v>
                </c:pt>
                <c:pt idx="13">
                  <c:v>5.203681431841742E-5</c:v>
                </c:pt>
                <c:pt idx="14">
                  <c:v>5.574493327681803E-5</c:v>
                </c:pt>
                <c:pt idx="15">
                  <c:v>5.9451233403095805E-5</c:v>
                </c:pt>
                <c:pt idx="16">
                  <c:v>6.3155593809906344E-5</c:v>
                </c:pt>
                <c:pt idx="17">
                  <c:v>6.6857893681460839E-5</c:v>
                </c:pt>
                <c:pt idx="18">
                  <c:v>7.055801227809366E-5</c:v>
                </c:pt>
                <c:pt idx="19">
                  <c:v>7.4255828940847536E-5</c:v>
                </c:pt>
                <c:pt idx="20">
                  <c:v>7.7951223096077243E-5</c:v>
                </c:pt>
                <c:pt idx="21">
                  <c:v>8.1644074260072802E-5</c:v>
                </c:pt>
                <c:pt idx="22">
                  <c:v>8.5334262043703502E-5</c:v>
                </c:pt>
                <c:pt idx="23">
                  <c:v>8.9021666157083516E-5</c:v>
                </c:pt>
                <c:pt idx="24">
                  <c:v>9.2706166414260535E-5</c:v>
                </c:pt>
                <c:pt idx="25">
                  <c:v>9.6387642737928212E-5</c:v>
                </c:pt>
                <c:pt idx="26">
                  <c:v>1.0006597516416369E-4</c:v>
                </c:pt>
                <c:pt idx="27">
                  <c:v>1.0374104384719139E-4</c:v>
                </c:pt>
                <c:pt idx="28">
                  <c:v>1.0741272906417394E-4</c:v>
                </c:pt>
                <c:pt idx="29">
                  <c:v>1.1108091122003153E-4</c:v>
                </c:pt>
                <c:pt idx="30">
                  <c:v>1.1474547085229099E-4</c:v>
                </c:pt>
                <c:pt idx="31">
                  <c:v>1.1840628863596534E-4</c:v>
                </c:pt>
                <c:pt idx="32">
                  <c:v>1.2206324538846533E-4</c:v>
                </c:pt>
                <c:pt idx="33">
                  <c:v>1.2571622207454403E-4</c:v>
                </c:pt>
                <c:pt idx="34">
                  <c:v>1.2936509981127553E-4</c:v>
                </c:pt>
                <c:pt idx="35">
                  <c:v>1.3300975987306902E-4</c:v>
                </c:pt>
                <c:pt idx="36">
                  <c:v>1.3665008369671979E-4</c:v>
                </c:pt>
                <c:pt idx="37">
                  <c:v>1.4028595288649752E-4</c:v>
                </c:pt>
                <c:pt idx="38">
                  <c:v>1.4391724921927407E-4</c:v>
                </c:pt>
                <c:pt idx="39">
                  <c:v>1.4754385464969136E-4</c:v>
                </c:pt>
                <c:pt idx="40">
                  <c:v>1.5116565131537078E-4</c:v>
                </c:pt>
                <c:pt idx="41">
                  <c:v>1.5478252154216542E-4</c:v>
                </c:pt>
                <c:pt idx="42">
                  <c:v>1.5839434784945658E-4</c:v>
                </c:pt>
                <c:pt idx="43">
                  <c:v>1.6200101295549521E-4</c:v>
                </c:pt>
                <c:pt idx="44">
                  <c:v>1.6560239978279055E-4</c:v>
                </c:pt>
                <c:pt idx="45">
                  <c:v>1.6919839146354649E-4</c:v>
                </c:pt>
                <c:pt idx="46">
                  <c:v>1.7278887134514743E-4</c:v>
                </c:pt>
                <c:pt idx="47">
                  <c:v>1.7637372299569463E-4</c:v>
                </c:pt>
                <c:pt idx="48">
                  <c:v>1.7995283020959493E-4</c:v>
                </c:pt>
                <c:pt idx="49">
                  <c:v>1.8352607701320291E-4</c:v>
                </c:pt>
                <c:pt idx="50">
                  <c:v>1.8709334767051769E-4</c:v>
                </c:pt>
                <c:pt idx="51">
                  <c:v>1.9065452668893637E-4</c:v>
                </c:pt>
                <c:pt idx="52">
                  <c:v>1.94209498825065E-4</c:v>
                </c:pt>
                <c:pt idx="53">
                  <c:v>1.9775814909058894E-4</c:v>
                </c:pt>
                <c:pt idx="54">
                  <c:v>2.0130036275820392E-4</c:v>
                </c:pt>
                <c:pt idx="55">
                  <c:v>2.0483602536760899E-4</c:v>
                </c:pt>
                <c:pt idx="56">
                  <c:v>2.0836502273156385E-4</c:v>
                </c:pt>
                <c:pt idx="57">
                  <c:v>2.1188724094201082E-4</c:v>
                </c:pt>
                <c:pt idx="58">
                  <c:v>2.1540256637626407E-4</c:v>
                </c:pt>
                <c:pt idx="59">
                  <c:v>2.1891088570326705E-4</c:v>
                </c:pt>
                <c:pt idx="60">
                  <c:v>2.2241208588992021E-4</c:v>
                </c:pt>
                <c:pt idx="61">
                  <c:v>2.2590605420748019E-4</c:v>
                </c:pt>
                <c:pt idx="62">
                  <c:v>2.2939267823803239E-4</c:v>
                </c:pt>
                <c:pt idx="63">
                  <c:v>2.3287184588103866E-4</c:v>
                </c:pt>
                <c:pt idx="64">
                  <c:v>2.3634344535996177E-4</c:v>
                </c:pt>
                <c:pt idx="65">
                  <c:v>2.3980736522896798E-4</c:v>
                </c:pt>
                <c:pt idx="66">
                  <c:v>2.4326349437971031E-4</c:v>
                </c:pt>
                <c:pt idx="67">
                  <c:v>2.4671172204819342E-4</c:v>
                </c:pt>
                <c:pt idx="68">
                  <c:v>2.5015193782172257E-4</c:v>
                </c:pt>
                <c:pt idx="69">
                  <c:v>2.5358403164593799E-4</c:v>
                </c:pt>
                <c:pt idx="70">
                  <c:v>2.5700789383193714E-4</c:v>
                </c:pt>
                <c:pt idx="71">
                  <c:v>2.6042341506348572E-4</c:v>
                </c:pt>
                <c:pt idx="72">
                  <c:v>2.6383048640432068E-4</c:v>
                </c:pt>
                <c:pt idx="73">
                  <c:v>2.6722899930554619E-4</c:v>
                </c:pt>
                <c:pt idx="74">
                  <c:v>2.7061884561312496E-4</c:v>
                </c:pt>
                <c:pt idx="75">
                  <c:v>2.7399991757546665E-4</c:v>
                </c:pt>
                <c:pt idx="76">
                  <c:v>2.7737210785111586E-4</c:v>
                </c:pt>
                <c:pt idx="77">
                  <c:v>2.807353095165413E-4</c:v>
                </c:pt>
                <c:pt idx="78">
                  <c:v>2.8408941607402892E-4</c:v>
                </c:pt>
                <c:pt idx="79">
                  <c:v>2.8743432145967982E-4</c:v>
                </c:pt>
                <c:pt idx="80">
                  <c:v>2.9076992005151698E-4</c:v>
                </c:pt>
                <c:pt idx="81">
                  <c:v>2.9409610667770127E-4</c:v>
                </c:pt>
                <c:pt idx="82">
                  <c:v>2.974127766248605E-4</c:v>
                </c:pt>
                <c:pt idx="83">
                  <c:v>3.0071982564653206E-4</c:v>
                </c:pt>
                <c:pt idx="84">
                  <c:v>3.0401714997172353E-4</c:v>
                </c:pt>
                <c:pt idx="85">
                  <c:v>3.0730464631359184E-4</c:v>
                </c:pt>
                <c:pt idx="86">
                  <c:v>3.1058221187824434E-4</c:v>
                </c:pt>
                <c:pt idx="87">
                  <c:v>3.1384974437366389E-4</c:v>
                </c:pt>
                <c:pt idx="88">
                  <c:v>3.1710714201876075E-4</c:v>
                </c:pt>
                <c:pt idx="89">
                  <c:v>3.2035430355255334E-4</c:v>
                </c:pt>
                <c:pt idx="90">
                  <c:v>3.2359112824348053E-4</c:v>
                </c:pt>
                <c:pt idx="91">
                  <c:v>3.2681751589884862E-4</c:v>
                </c:pt>
                <c:pt idx="92">
                  <c:v>3.3003336687441483E-4</c:v>
                </c:pt>
                <c:pt idx="93">
                  <c:v>3.3323858208411043E-4</c:v>
                </c:pt>
                <c:pt idx="94">
                  <c:v>3.3643306300990661E-4</c:v>
                </c:pt>
                <c:pt idx="95">
                  <c:v>3.3961671171182451E-4</c:v>
                </c:pt>
                <c:pt idx="96">
                  <c:v>3.4278943083809445E-4</c:v>
                </c:pt>
                <c:pt idx="97">
                  <c:v>3.4595112363546449E-4</c:v>
                </c:pt>
                <c:pt idx="98">
                  <c:v>3.4910169395966392E-4</c:v>
                </c:pt>
                <c:pt idx="99">
                  <c:v>3.522410462860228E-4</c:v>
                </c:pt>
                <c:pt idx="100">
                  <c:v>3.5536908572025117E-4</c:v>
                </c:pt>
                <c:pt idx="101">
                  <c:v>3.5848571800938098E-4</c:v>
                </c:pt>
                <c:pt idx="102">
                  <c:v>3.6159084955287424E-4</c:v>
                </c:pt>
                <c:pt idx="103">
                  <c:v>3.6468438741389978E-4</c:v>
                </c:pt>
                <c:pt idx="104">
                  <c:v>3.6776623933078197E-4</c:v>
                </c:pt>
                <c:pt idx="105">
                  <c:v>3.7083631372862575E-4</c:v>
                </c:pt>
                <c:pt idx="106">
                  <c:v>3.7389451973111963E-4</c:v>
                </c:pt>
                <c:pt idx="107">
                  <c:v>3.7694076717252124E-4</c:v>
                </c:pt>
                <c:pt idx="108">
                  <c:v>3.7997496660982841E-4</c:v>
                </c:pt>
                <c:pt idx="109">
                  <c:v>3.8299702933513945E-4</c:v>
                </c:pt>
                <c:pt idx="110">
                  <c:v>3.8600686738820563E-4</c:v>
                </c:pt>
                <c:pt idx="111">
                  <c:v>3.8900439356918032E-4</c:v>
                </c:pt>
                <c:pt idx="112">
                  <c:v>3.9198952145156767E-4</c:v>
                </c:pt>
                <c:pt idx="113">
                  <c:v>3.9496216539537519E-4</c:v>
                </c:pt>
                <c:pt idx="114">
                  <c:v>3.9792224056047328E-4</c:v>
                </c:pt>
                <c:pt idx="115">
                  <c:v>4.0086966292016612E-4</c:v>
                </c:pt>
                <c:pt idx="116">
                  <c:v>4.0380434927497777E-4</c:v>
                </c:pt>
                <c:pt idx="117">
                  <c:v>4.0672621726665692E-4</c:v>
                </c:pt>
                <c:pt idx="118">
                  <c:v>4.0963518539240503E-4</c:v>
                </c:pt>
                <c:pt idx="119">
                  <c:v>4.1253117301933128E-4</c:v>
                </c:pt>
                <c:pt idx="120">
                  <c:v>4.1541410039913889E-4</c:v>
                </c:pt>
                <c:pt idx="121">
                  <c:v>4.1828388868304711E-4</c:v>
                </c:pt>
                <c:pt idx="122">
                  <c:v>4.2114045993695226E-4</c:v>
                </c:pt>
                <c:pt idx="123">
                  <c:v>4.2398373715683363E-4</c:v>
                </c:pt>
                <c:pt idx="124">
                  <c:v>4.2681364428440714E-4</c:v>
                </c:pt>
                <c:pt idx="125">
                  <c:v>4.2963010622303234E-4</c:v>
                </c:pt>
                <c:pt idx="126">
                  <c:v>4.3243304885387664E-4</c:v>
                </c:pt>
                <c:pt idx="127">
                  <c:v>4.3522239905234155E-4</c:v>
                </c:pt>
                <c:pt idx="128">
                  <c:v>4.3799808470475573E-4</c:v>
                </c:pt>
                <c:pt idx="129">
                  <c:v>4.407600347253393E-4</c:v>
                </c:pt>
                <c:pt idx="130">
                  <c:v>4.4350817907344456E-4</c:v>
                </c:pt>
                <c:pt idx="131">
                  <c:v>4.4624244877107766E-4</c:v>
                </c:pt>
                <c:pt idx="132">
                  <c:v>4.4896277592070634E-4</c:v>
                </c:pt>
                <c:pt idx="133">
                  <c:v>4.5166909372335853E-4</c:v>
                </c:pt>
                <c:pt idx="134">
                  <c:v>4.5436133649701745E-4</c:v>
                </c:pt>
                <c:pt idx="135">
                  <c:v>4.5703943969531755E-4</c:v>
                </c:pt>
                <c:pt idx="136">
                  <c:v>4.5970333992654703E-4</c:v>
                </c:pt>
                <c:pt idx="137">
                  <c:v>4.6235297497296225E-4</c:v>
                </c:pt>
                <c:pt idx="138">
                  <c:v>4.6498828381041891E-4</c:v>
                </c:pt>
                <c:pt idx="139">
                  <c:v>4.6760920662832596E-4</c:v>
                </c:pt>
                <c:pt idx="140">
                  <c:v>4.7021568484992748E-4</c:v>
                </c:pt>
                <c:pt idx="141">
                  <c:v>4.7280766115291806E-4</c:v>
                </c:pt>
                <c:pt idx="142">
                  <c:v>4.7538507949039706E-4</c:v>
                </c:pt>
                <c:pt idx="143">
                  <c:v>4.7794788511216829E-4</c:v>
                </c:pt>
                <c:pt idx="144">
                  <c:v>4.8049602458638974E-4</c:v>
                </c:pt>
                <c:pt idx="145">
                  <c:v>4.8302944582158012E-4</c:v>
                </c:pt>
                <c:pt idx="146">
                  <c:v>4.8554809808898722E-4</c:v>
                </c:pt>
                <c:pt idx="147">
                  <c:v>4.8805193204532523E-4</c:v>
                </c:pt>
                <c:pt idx="148">
                  <c:v>4.905408997558855E-4</c:v>
                </c:pt>
                <c:pt idx="149">
                  <c:v>4.9301495471802844E-4</c:v>
                </c:pt>
                <c:pt idx="150">
                  <c:v>4.9547405188506079E-4</c:v>
                </c:pt>
                <c:pt idx="151">
                  <c:v>4.9791814769050715E-4</c:v>
                </c:pt>
                <c:pt idx="152">
                  <c:v>5.003472000727786E-4</c:v>
                </c:pt>
                <c:pt idx="153">
                  <c:v>5.0276116850024805E-4</c:v>
                </c:pt>
                <c:pt idx="154">
                  <c:v>5.0516001399673589E-4</c:v>
                </c:pt>
                <c:pt idx="155">
                  <c:v>5.0754369916741488E-4</c:v>
                </c:pt>
                <c:pt idx="156">
                  <c:v>5.0991218822513844E-4</c:v>
                </c:pt>
                <c:pt idx="157">
                  <c:v>5.1226544701719976E-4</c:v>
                </c:pt>
                <c:pt idx="158">
                  <c:v>5.1460344305252997E-4</c:v>
                </c:pt>
                <c:pt idx="159">
                  <c:v>5.1692614552933795E-4</c:v>
                </c:pt>
                <c:pt idx="160">
                  <c:v>5.1923352536320316E-4</c:v>
                </c:pt>
                <c:pt idx="161">
                  <c:v>5.2152555521562392E-4</c:v>
                </c:pt>
                <c:pt idx="162">
                  <c:v>5.2380220952303106E-4</c:v>
                </c:pt>
                <c:pt idx="163">
                  <c:v>5.2606346452627184E-4</c:v>
                </c:pt>
                <c:pt idx="164">
                  <c:v>5.283092983005709E-4</c:v>
                </c:pt>
                <c:pt idx="165">
                  <c:v>5.3053969078597596E-4</c:v>
                </c:pt>
                <c:pt idx="166">
                  <c:v>5.3275462381829474E-4</c:v>
                </c:pt>
                <c:pt idx="167">
                  <c:v>5.3495408116052885E-4</c:v>
                </c:pt>
                <c:pt idx="168">
                  <c:v>5.3713804853481315E-4</c:v>
                </c:pt>
                <c:pt idx="169">
                  <c:v>5.3930651365486585E-4</c:v>
                </c:pt>
                <c:pt idx="170">
                  <c:v>5.4145946625895668E-4</c:v>
                </c:pt>
                <c:pt idx="171">
                  <c:v>5.4359689814340007E-4</c:v>
                </c:pt>
                <c:pt idx="172">
                  <c:v>5.4571880319658037E-4</c:v>
                </c:pt>
                <c:pt idx="173">
                  <c:v>5.4782517743351454E-4</c:v>
                </c:pt>
                <c:pt idx="174">
                  <c:v>5.499160190309603E-4</c:v>
                </c:pt>
                <c:pt idx="175">
                  <c:v>5.5199132836307528E-4</c:v>
                </c:pt>
                <c:pt idx="176">
                  <c:v>5.5405110803763533E-4</c:v>
                </c:pt>
                <c:pt idx="177">
                  <c:v>5.5609536293281634E-4</c:v>
                </c:pt>
                <c:pt idx="178">
                  <c:v>5.5812410023454767E-4</c:v>
                </c:pt>
                <c:pt idx="179">
                  <c:v>5.6013732947444289E-4</c:v>
                </c:pt>
                <c:pt idx="180">
                  <c:v>5.6210849869295452E-4</c:v>
                </c:pt>
                <c:pt idx="181">
                  <c:v>5.640376508376999E-4</c:v>
                </c:pt>
                <c:pt idx="182">
                  <c:v>5.6592483331070059E-4</c:v>
                </c:pt>
                <c:pt idx="183">
                  <c:v>5.6777009778407933E-4</c:v>
                </c:pt>
                <c:pt idx="184">
                  <c:v>5.6957350002467214E-4</c:v>
                </c:pt>
                <c:pt idx="185">
                  <c:v>5.7133509972706392E-4</c:v>
                </c:pt>
                <c:pt idx="186">
                  <c:v>5.7305496035459102E-4</c:v>
                </c:pt>
                <c:pt idx="187">
                  <c:v>5.7473314898787522E-4</c:v>
                </c:pt>
                <c:pt idx="188">
                  <c:v>5.763697361804859E-4</c:v>
                </c:pt>
                <c:pt idx="189">
                  <c:v>5.7796479582134734E-4</c:v>
                </c:pt>
                <c:pt idx="190">
                  <c:v>5.7951840500353332E-4</c:v>
                </c:pt>
                <c:pt idx="191">
                  <c:v>5.8103064389911075E-4</c:v>
                </c:pt>
                <c:pt idx="192">
                  <c:v>5.8250159563971433E-4</c:v>
                </c:pt>
                <c:pt idx="193">
                  <c:v>5.8393134620255414E-4</c:v>
                </c:pt>
                <c:pt idx="194">
                  <c:v>5.8531998430157465E-4</c:v>
                </c:pt>
                <c:pt idx="195">
                  <c:v>5.8666760128349741E-4</c:v>
                </c:pt>
                <c:pt idx="196">
                  <c:v>5.8797429102850002E-4</c:v>
                </c:pt>
                <c:pt idx="197">
                  <c:v>5.8924014985529483E-4</c:v>
                </c:pt>
                <c:pt idx="198">
                  <c:v>5.9046527643038323E-4</c:v>
                </c:pt>
                <c:pt idx="199">
                  <c:v>5.9164977168127842E-4</c:v>
                </c:pt>
                <c:pt idx="200">
                  <c:v>5.9279373871349585E-4</c:v>
                </c:pt>
                <c:pt idx="201">
                  <c:v>5.9389728273112651E-4</c:v>
                </c:pt>
                <c:pt idx="202">
                  <c:v>5.9496051096081474E-4</c:v>
                </c:pt>
                <c:pt idx="203">
                  <c:v>5.9598353257897519E-4</c:v>
                </c:pt>
                <c:pt idx="204">
                  <c:v>5.9696645864208957E-4</c:v>
                </c:pt>
                <c:pt idx="205">
                  <c:v>5.9790940201993545E-4</c:v>
                </c:pt>
                <c:pt idx="206">
                  <c:v>5.9881247733160469E-4</c:v>
                </c:pt>
                <c:pt idx="207">
                  <c:v>5.9967580088417986E-4</c:v>
                </c:pt>
                <c:pt idx="208">
                  <c:v>6.0049949061394064E-4</c:v>
                </c:pt>
                <c:pt idx="209">
                  <c:v>6.0128366602998061E-4</c:v>
                </c:pt>
                <c:pt idx="210">
                  <c:v>6.0202844816012327E-4</c:v>
                </c:pt>
                <c:pt idx="211">
                  <c:v>6.0273395949902704E-4</c:v>
                </c:pt>
                <c:pt idx="212">
                  <c:v>6.0340032395838077E-4</c:v>
                </c:pt>
                <c:pt idx="213">
                  <c:v>6.0402766681908967E-4</c:v>
                </c:pt>
                <c:pt idx="214">
                  <c:v>6.0461611468536406E-4</c:v>
                </c:pt>
                <c:pt idx="215">
                  <c:v>6.0516579544062142E-4</c:v>
                </c:pt>
                <c:pt idx="216">
                  <c:v>6.0567683820512161E-4</c:v>
                </c:pt>
                <c:pt idx="217">
                  <c:v>6.0614937329525468E-4</c:v>
                </c:pt>
                <c:pt idx="218">
                  <c:v>6.0658353218441031E-4</c:v>
                </c:pt>
                <c:pt idx="219">
                  <c:v>6.069794474653559E-4</c:v>
                </c:pt>
                <c:pt idx="220">
                  <c:v>6.0733725281405723E-4</c:v>
                </c:pt>
                <c:pt idx="221">
                  <c:v>6.0765708295487924E-4</c:v>
                </c:pt>
                <c:pt idx="222">
                  <c:v>6.0793907362710479E-4</c:v>
                </c:pt>
                <c:pt idx="223">
                  <c:v>6.0818336155271516E-4</c:v>
                </c:pt>
                <c:pt idx="224">
                  <c:v>6.0839008440537786E-4</c:v>
                </c:pt>
                <c:pt idx="225">
                  <c:v>6.0855938078058832E-4</c:v>
                </c:pt>
                <c:pt idx="226">
                  <c:v>6.0869139016691783E-4</c:v>
                </c:pt>
                <c:pt idx="227">
                  <c:v>6.0878625291831937E-4</c:v>
                </c:pt>
                <c:pt idx="228">
                  <c:v>6.0884411022744782E-4</c:v>
                </c:pt>
                <c:pt idx="229">
                  <c:v>6.0886510409995001E-4</c:v>
                </c:pt>
                <c:pt idx="230">
                  <c:v>6.0884937732968623E-4</c:v>
                </c:pt>
                <c:pt idx="231">
                  <c:v>6.087970734748421E-4</c:v>
                </c:pt>
                <c:pt idx="232">
                  <c:v>6.0870833683489604E-4</c:v>
                </c:pt>
                <c:pt idx="233">
                  <c:v>6.0858331242840639E-4</c:v>
                </c:pt>
                <c:pt idx="234">
                  <c:v>6.0842214597158319E-4</c:v>
                </c:pt>
                <c:pt idx="235">
                  <c:v>6.0822498385761504E-4</c:v>
                </c:pt>
                <c:pt idx="236">
                  <c:v>6.079919731367191E-4</c:v>
                </c:pt>
                <c:pt idx="237">
                  <c:v>6.0772326149688481E-4</c:v>
                </c:pt>
                <c:pt idx="238">
                  <c:v>6.0741899724528448E-4</c:v>
                </c:pt>
                <c:pt idx="239">
                  <c:v>6.0707932929032358E-4</c:v>
                </c:pt>
                <c:pt idx="240">
                  <c:v>6.0670440712430563E-4</c:v>
                </c:pt>
                <c:pt idx="241">
                  <c:v>6.0629438080668648E-4</c:v>
                </c:pt>
                <c:pt idx="242">
                  <c:v>6.0584940094789738E-4</c:v>
                </c:pt>
                <c:pt idx="243">
                  <c:v>6.0536961869371076E-4</c:v>
                </c:pt>
                <c:pt idx="244">
                  <c:v>6.0485518571013147E-4</c:v>
                </c:pt>
                <c:pt idx="245">
                  <c:v>6.0430625416879103E-4</c:v>
                </c:pt>
                <c:pt idx="246">
                  <c:v>6.0372297673282559E-4</c:v>
                </c:pt>
                <c:pt idx="247">
                  <c:v>6.0310550654322018E-4</c:v>
                </c:pt>
                <c:pt idx="248">
                  <c:v>6.024539972056004E-4</c:v>
                </c:pt>
                <c:pt idx="249">
                  <c:v>6.017686027774558E-4</c:v>
                </c:pt>
                <c:pt idx="250">
                  <c:v>6.0104947775577676E-4</c:v>
                </c:pt>
                <c:pt idx="251">
                  <c:v>6.0029677706509191E-4</c:v>
                </c:pt>
                <c:pt idx="252">
                  <c:v>5.9951065604588909E-4</c:v>
                </c:pt>
                <c:pt idx="253">
                  <c:v>5.9869127044340665E-4</c:v>
                </c:pt>
                <c:pt idx="254">
                  <c:v>5.9783877639678102E-4</c:v>
                </c:pt>
                <c:pt idx="255">
                  <c:v>5.9695333042853772E-4</c:v>
                </c:pt>
                <c:pt idx="256">
                  <c:v>5.9603508943441308E-4</c:v>
                </c:pt>
                <c:pt idx="257">
                  <c:v>5.9508421067349456E-4</c:v>
                </c:pt>
                <c:pt idx="258">
                  <c:v>5.9410085175866866E-4</c:v>
                </c:pt>
                <c:pt idx="259">
                  <c:v>5.9308517064736443E-4</c:v>
                </c:pt>
                <c:pt idx="260">
                  <c:v>5.9203732563258287E-4</c:v>
                </c:pt>
                <c:pt idx="261">
                  <c:v>5.9095747533420171E-4</c:v>
                </c:pt>
                <c:pt idx="262">
                  <c:v>5.8984577869054518E-4</c:v>
                </c:pt>
                <c:pt idx="263">
                  <c:v>5.8870239495021129E-4</c:v>
                </c:pt>
                <c:pt idx="264">
                  <c:v>5.8752748366414391E-4</c:v>
                </c:pt>
                <c:pt idx="265">
                  <c:v>5.8632120467794614E-4</c:v>
                </c:pt>
                <c:pt idx="266">
                  <c:v>5.8508371812442204E-4</c:v>
                </c:pt>
                <c:pt idx="267">
                  <c:v>5.8381518441634104E-4</c:v>
                </c:pt>
                <c:pt idx="268">
                  <c:v>5.8251576423941711E-4</c:v>
                </c:pt>
                <c:pt idx="269">
                  <c:v>5.8118561854549478E-4</c:v>
                </c:pt>
                <c:pt idx="270">
                  <c:v>5.7982490854593591E-4</c:v>
                </c:pt>
                <c:pt idx="271">
                  <c:v>5.7843379570519872E-4</c:v>
                </c:pt>
                <c:pt idx="272">
                  <c:v>5.7701244173460463E-4</c:v>
                </c:pt>
                <c:pt idx="273">
                  <c:v>5.7556100858628483E-4</c:v>
                </c:pt>
                <c:pt idx="274">
                  <c:v>5.7407965844730115E-4</c:v>
                </c:pt>
                <c:pt idx="275">
                  <c:v>5.7256855373393671E-4</c:v>
                </c:pt>
                <c:pt idx="276">
                  <c:v>5.7102785708614782E-4</c:v>
                </c:pt>
                <c:pt idx="277">
                  <c:v>5.6945773136217416E-4</c:v>
                </c:pt>
                <c:pt idx="278">
                  <c:v>5.6785833963330214E-4</c:v>
                </c:pt>
                <c:pt idx="279">
                  <c:v>5.662298451787741E-4</c:v>
                </c:pt>
                <c:pt idx="280">
                  <c:v>5.645724114808411E-4</c:v>
                </c:pt>
                <c:pt idx="281">
                  <c:v>5.6288620221995342E-4</c:v>
                </c:pt>
                <c:pt idx="282">
                  <c:v>5.6117138127008436E-4</c:v>
                </c:pt>
                <c:pt idx="283">
                  <c:v>5.5942811269418303E-4</c:v>
                </c:pt>
                <c:pt idx="284">
                  <c:v>5.5765656073975228E-4</c:v>
                </c:pt>
                <c:pt idx="285">
                  <c:v>5.5585688983454792E-4</c:v>
                </c:pt>
                <c:pt idx="286">
                  <c:v>5.5402926458239445E-4</c:v>
                </c:pt>
                <c:pt idx="287">
                  <c:v>5.5217384975911473E-4</c:v>
                </c:pt>
                <c:pt idx="288">
                  <c:v>5.502908103085692E-4</c:v>
                </c:pt>
                <c:pt idx="289">
                  <c:v>5.4838031133880164E-4</c:v>
                </c:pt>
                <c:pt idx="290">
                  <c:v>5.464425181182877E-4</c:v>
                </c:pt>
                <c:pt idx="291">
                  <c:v>5.4447759607228379E-4</c:v>
                </c:pt>
                <c:pt idx="292">
                  <c:v>5.4248571077927213E-4</c:v>
                </c:pt>
                <c:pt idx="293">
                  <c:v>5.4046702796749994E-4</c:v>
                </c:pt>
                <c:pt idx="294">
                  <c:v>5.3842171351160947E-4</c:v>
                </c:pt>
                <c:pt idx="295">
                  <c:v>5.3634993342935571E-4</c:v>
                </c:pt>
                <c:pt idx="296">
                  <c:v>5.3425185387840984E-4</c:v>
                </c:pt>
                <c:pt idx="297">
                  <c:v>5.321276411532457E-4</c:v>
                </c:pt>
                <c:pt idx="298">
                  <c:v>5.2997746168210568E-4</c:v>
                </c:pt>
                <c:pt idx="299">
                  <c:v>5.2780148202404562E-4</c:v>
                </c:pt>
                <c:pt idx="300">
                  <c:v>5.2559986886605427E-4</c:v>
                </c:pt>
                <c:pt idx="301">
                  <c:v>5.2337278902024609E-4</c:v>
                </c:pt>
                <c:pt idx="302">
                  <c:v>5.2112040942112604E-4</c:v>
                </c:pt>
                <c:pt idx="303">
                  <c:v>5.1884289712292211E-4</c:v>
                </c:pt>
                <c:pt idx="304">
                  <c:v>5.1654041929698571E-4</c:v>
                </c:pt>
                <c:pt idx="305">
                  <c:v>5.1421314322925606E-4</c:v>
                </c:pt>
                <c:pt idx="306">
                  <c:v>5.1186123631778886E-4</c:v>
                </c:pt>
                <c:pt idx="307">
                  <c:v>5.0948486607034482E-4</c:v>
                </c:pt>
                <c:pt idx="308">
                  <c:v>5.0708420010203887E-4</c:v>
                </c:pt>
                <c:pt idx="309">
                  <c:v>5.0465940613304578E-4</c:v>
                </c:pt>
                <c:pt idx="310">
                  <c:v>5.0221065198636301E-4</c:v>
                </c:pt>
                <c:pt idx="311">
                  <c:v>4.9973810558562684E-4</c:v>
                </c:pt>
                <c:pt idx="312">
                  <c:v>4.9724193495298259E-4</c:v>
                </c:pt>
                <c:pt idx="313">
                  <c:v>4.9472230820700469E-4</c:v>
                </c:pt>
                <c:pt idx="314">
                  <c:v>4.9217939356066803E-4</c:v>
                </c:pt>
                <c:pt idx="315">
                  <c:v>4.8961335931936665E-4</c:v>
                </c:pt>
                <c:pt idx="316">
                  <c:v>4.8702437387898053E-4</c:v>
                </c:pt>
                <c:pt idx="317">
                  <c:v>4.8441260572398674E-4</c:v>
                </c:pt>
                <c:pt idx="318">
                  <c:v>4.8177822342561686E-4</c:v>
                </c:pt>
                <c:pt idx="319">
                  <c:v>4.7912139564005587E-4</c:v>
                </c:pt>
                <c:pt idx="320">
                  <c:v>4.7644229110668443E-4</c:v>
                </c:pt>
                <c:pt idx="321">
                  <c:v>4.7374107864636098E-4</c:v>
                </c:pt>
                <c:pt idx="322">
                  <c:v>4.7101792715974411E-4</c:v>
                </c:pt>
                <c:pt idx="323">
                  <c:v>4.682730056256536E-4</c:v>
                </c:pt>
                <c:pt idx="324">
                  <c:v>4.6550648309946855E-4</c:v>
                </c:pt>
                <c:pt idx="325">
                  <c:v>4.6271852871156242E-4</c:v>
                </c:pt>
                <c:pt idx="326">
                  <c:v>4.5990931166577369E-4</c:v>
                </c:pt>
                <c:pt idx="327">
                  <c:v>4.5707900123791043E-4</c:v>
                </c:pt>
                <c:pt idx="328">
                  <c:v>4.5422776677428949E-4</c:v>
                </c:pt>
                <c:pt idx="329">
                  <c:v>4.5135577769030719E-4</c:v>
                </c:pt>
                <c:pt idx="330">
                  <c:v>4.4846320346904301E-4</c:v>
                </c:pt>
                <c:pt idx="331">
                  <c:v>4.455502136598935E-4</c:v>
                </c:pt>
                <c:pt idx="332">
                  <c:v>4.4261697787723644E-4</c:v>
                </c:pt>
                <c:pt idx="333">
                  <c:v>4.3966366579912451E-4</c:v>
                </c:pt>
                <c:pt idx="334">
                  <c:v>4.3669044716600734E-4</c:v>
                </c:pt>
                <c:pt idx="335">
                  <c:v>4.3369749177948164E-4</c:v>
                </c:pt>
                <c:pt idx="336">
                  <c:v>4.3068496950106783E-4</c:v>
                </c:pt>
                <c:pt idx="337">
                  <c:v>4.2765305025101353E-4</c:v>
                </c:pt>
                <c:pt idx="338">
                  <c:v>4.2460190400712234E-4</c:v>
                </c:pt>
                <c:pt idx="339">
                  <c:v>4.2153170080360791E-4</c:v>
                </c:pt>
                <c:pt idx="340">
                  <c:v>4.1844261072997196E-4</c:v>
                </c:pt>
                <c:pt idx="341">
                  <c:v>4.1533480392990621E-4</c:v>
                </c:pt>
                <c:pt idx="342">
                  <c:v>4.1220845060021736E-4</c:v>
                </c:pt>
                <c:pt idx="343">
                  <c:v>4.0906372098977432E-4</c:v>
                </c:pt>
                <c:pt idx="344">
                  <c:v>4.0590078539847765E-4</c:v>
                </c:pt>
                <c:pt idx="345">
                  <c:v>4.0271981417624975E-4</c:v>
                </c:pt>
                <c:pt idx="346">
                  <c:v>3.9952097772204666E-4</c:v>
                </c:pt>
                <c:pt idx="347">
                  <c:v>3.9630444648288917E-4</c:v>
                </c:pt>
                <c:pt idx="348">
                  <c:v>3.9307039095291428E-4</c:v>
                </c:pt>
                <c:pt idx="349">
                  <c:v>3.8981898167244537E-4</c:v>
                </c:pt>
                <c:pt idx="350">
                  <c:v>3.8655038922708149E-4</c:v>
                </c:pt>
                <c:pt idx="351">
                  <c:v>3.8326478424680467E-4</c:v>
                </c:pt>
                <c:pt idx="352">
                  <c:v>3.7996233740510512E-4</c:v>
                </c:pt>
                <c:pt idx="353">
                  <c:v>3.7664321941812323E-4</c:v>
                </c:pt>
                <c:pt idx="354">
                  <c:v>3.7330760104380926E-4</c:v>
                </c:pt>
                <c:pt idx="355">
                  <c:v>3.699556530810989E-4</c:v>
                </c:pt>
                <c:pt idx="356">
                  <c:v>3.6658754636910478E-4</c:v>
                </c:pt>
                <c:pt idx="357">
                  <c:v>3.6320345178632416E-4</c:v>
                </c:pt>
                <c:pt idx="358">
                  <c:v>3.5980354024986124E-4</c:v>
                </c:pt>
                <c:pt idx="359">
                  <c:v>3.5638798271466464E-4</c:v>
                </c:pt>
                <c:pt idx="360">
                  <c:v>3.5295695017277924E-4</c:v>
                </c:pt>
                <c:pt idx="361">
                  <c:v>3.4951061365261205E-4</c:v>
                </c:pt>
                <c:pt idx="362">
                  <c:v>3.4604914421821221E-4</c:v>
                </c:pt>
                <c:pt idx="363">
                  <c:v>3.4257271296856355E-4</c:v>
                </c:pt>
                <c:pt idx="364">
                  <c:v>3.3908149103689146E-4</c:v>
                </c:pt>
                <c:pt idx="365">
                  <c:v>3.3557564958998126E-4</c:v>
                </c:pt>
                <c:pt idx="366">
                  <c:v>3.3205535982750968E-4</c:v>
                </c:pt>
                <c:pt idx="367">
                  <c:v>3.285207929813883E-4</c:v>
                </c:pt>
                <c:pt idx="368">
                  <c:v>3.249721203151189E-4</c:v>
                </c:pt>
                <c:pt idx="369">
                  <c:v>3.214095131231601E-4</c:v>
                </c:pt>
                <c:pt idx="370">
                  <c:v>3.1783314273030517E-4</c:v>
                </c:pt>
                <c:pt idx="371">
                  <c:v>3.1424318049107138E-4</c:v>
                </c:pt>
                <c:pt idx="372">
                  <c:v>3.1063979778909903E-4</c:v>
                </c:pt>
                <c:pt idx="373">
                  <c:v>3.0702316603656201E-4</c:v>
                </c:pt>
                <c:pt idx="374">
                  <c:v>3.033934566735874E-4</c:v>
                </c:pt>
                <c:pt idx="375">
                  <c:v>2.997508411676859E-4</c:v>
                </c:pt>
                <c:pt idx="376">
                  <c:v>2.9609549101319117E-4</c:v>
                </c:pt>
                <c:pt idx="377">
                  <c:v>2.9242757773070914E-4</c:v>
                </c:pt>
                <c:pt idx="378">
                  <c:v>2.8874727286657591E-4</c:v>
                </c:pt>
                <c:pt idx="379">
                  <c:v>2.8505474799232533E-4</c:v>
                </c:pt>
                <c:pt idx="380">
                  <c:v>2.8135017470416447E-4</c:v>
                </c:pt>
                <c:pt idx="381">
                  <c:v>2.7763372462245829E-4</c:v>
                </c:pt>
                <c:pt idx="382">
                  <c:v>2.7390556939122185E-4</c:v>
                </c:pt>
                <c:pt idx="383">
                  <c:v>2.7016588067762149E-4</c:v>
                </c:pt>
                <c:pt idx="384">
                  <c:v>2.6641483017148302E-4</c:v>
                </c:pt>
                <c:pt idx="385">
                  <c:v>2.6265258958480821E-4</c:v>
                </c:pt>
                <c:pt idx="386">
                  <c:v>2.5887933065129817E-4</c:v>
                </c:pt>
                <c:pt idx="387">
                  <c:v>2.5509522512588473E-4</c:v>
                </c:pt>
                <c:pt idx="388">
                  <c:v>2.5130044478426799E-4</c:v>
                </c:pt>
                <c:pt idx="389">
                  <c:v>2.4749516142246174E-4</c:v>
                </c:pt>
                <c:pt idx="390">
                  <c:v>2.4367954685634505E-4</c:v>
                </c:pt>
                <c:pt idx="391">
                  <c:v>2.3985377292122032E-4</c:v>
                </c:pt>
                <c:pt idx="392">
                  <c:v>2.3601801147137821E-4</c:v>
                </c:pt>
                <c:pt idx="393">
                  <c:v>2.3217243437966841E-4</c:v>
                </c:pt>
                <c:pt idx="394">
                  <c:v>2.2831721353707657E-4</c:v>
                </c:pt>
                <c:pt idx="395">
                  <c:v>2.2445252085230715E-4</c:v>
                </c:pt>
                <c:pt idx="396">
                  <c:v>2.2057852825137206E-4</c:v>
                </c:pt>
                <c:pt idx="397">
                  <c:v>2.1669540767718486E-4</c:v>
                </c:pt>
                <c:pt idx="398">
                  <c:v>2.1280333108916036E-4</c:v>
                </c:pt>
                <c:pt idx="399">
                  <c:v>2.0890247046281957E-4</c:v>
                </c:pt>
                <c:pt idx="400">
                  <c:v>2.0499299778939991E-4</c:v>
                </c:pt>
                <c:pt idx="401">
                  <c:v>2.0107508507547021E-4</c:v>
                </c:pt>
                <c:pt idx="402">
                  <c:v>1.9714890434255087E-4</c:v>
                </c:pt>
                <c:pt idx="403">
                  <c:v>1.9321462762673854E-4</c:v>
                </c:pt>
                <c:pt idx="404">
                  <c:v>1.8927242697833573E-4</c:v>
                </c:pt>
                <c:pt idx="405">
                  <c:v>1.8532247446148456E-4</c:v>
                </c:pt>
                <c:pt idx="406">
                  <c:v>1.8136494215380516E-4</c:v>
                </c:pt>
                <c:pt idx="407">
                  <c:v>1.7740000214603826E-4</c:v>
                </c:pt>
                <c:pt idx="408">
                  <c:v>1.7342782654169197E-4</c:v>
                </c:pt>
                <c:pt idx="409">
                  <c:v>1.6944858745669269E-4</c:v>
                </c:pt>
                <c:pt idx="410">
                  <c:v>1.6546245701903959E-4</c:v>
                </c:pt>
                <c:pt idx="411">
                  <c:v>1.6146960736846349E-4</c:v>
                </c:pt>
                <c:pt idx="412">
                  <c:v>1.5747021065608911E-4</c:v>
                </c:pt>
                <c:pt idx="413">
                  <c:v>1.5346443904410117E-4</c:v>
                </c:pt>
                <c:pt idx="414">
                  <c:v>1.4945246470541391E-4</c:v>
                </c:pt>
                <c:pt idx="415">
                  <c:v>1.4543445982334439E-4</c:v>
                </c:pt>
                <c:pt idx="416">
                  <c:v>1.4141059659128908E-4</c:v>
                </c:pt>
                <c:pt idx="417">
                  <c:v>1.3738104721240391E-4</c:v>
                </c:pt>
                <c:pt idx="418">
                  <c:v>1.3334598389928775E-4</c:v>
                </c:pt>
                <c:pt idx="419">
                  <c:v>1.2930557887366929E-4</c:v>
                </c:pt>
                <c:pt idx="420">
                  <c:v>1.2526000436609741E-4</c:v>
                </c:pt>
                <c:pt idx="421">
                  <c:v>1.2120943261563487E-4</c:v>
                </c:pt>
                <c:pt idx="422">
                  <c:v>1.1715403586955583E-4</c:v>
                </c:pt>
                <c:pt idx="423">
                  <c:v>1.1309398638304699E-4</c:v>
                </c:pt>
                <c:pt idx="424">
                  <c:v>1.0902945641891272E-4</c:v>
                </c:pt>
                <c:pt idx="425">
                  <c:v>1.0496061824728473E-4</c:v>
                </c:pt>
                <c:pt idx="426">
                  <c:v>1.0088764414533653E-4</c:v>
                </c:pt>
                <c:pt idx="427">
                  <c:v>9.681070639700353E-5</c:v>
                </c:pt>
                <c:pt idx="428">
                  <c:v>9.272997729270973E-5</c:v>
                </c:pt>
                <c:pt idx="429">
                  <c:v>8.8645629129102576E-5</c:v>
                </c:pt>
                <c:pt idx="430">
                  <c:v>8.4557834208797726E-5</c:v>
                </c:pt>
                <c:pt idx="431">
                  <c:v>8.0466764840136766E-5</c:v>
                </c:pt>
                <c:pt idx="432">
                  <c:v>7.6372593336962102E-5</c:v>
                </c:pt>
                <c:pt idx="433">
                  <c:v>7.2275492018414829E-5</c:v>
                </c:pt>
                <c:pt idx="434">
                  <c:v>6.8175633208764777E-5</c:v>
                </c:pt>
                <c:pt idx="435">
                  <c:v>6.4073189237286507E-5</c:v>
                </c:pt>
                <c:pt idx="436">
                  <c:v>5.9968332438202433E-5</c:v>
                </c:pt>
                <c:pt idx="437">
                  <c:v>5.5861235150726994E-5</c:v>
                </c:pt>
                <c:pt idx="438">
                  <c:v>5.1752069719267592E-5</c:v>
                </c:pt>
                <c:pt idx="439">
                  <c:v>4.7641008493876169E-5</c:v>
                </c:pt>
                <c:pt idx="440">
                  <c:v>4.3528223831116721E-5</c:v>
                </c:pt>
                <c:pt idx="441">
                  <c:v>3.9413888095652388E-5</c:v>
                </c:pt>
                <c:pt idx="442">
                  <c:v>3.5298173663139058E-5</c:v>
                </c:pt>
                <c:pt idx="443">
                  <c:v>3.1181252925633073E-5</c:v>
                </c:pt>
                <c:pt idx="444">
                  <c:v>2.7063298302191262E-5</c:v>
                </c:pt>
                <c:pt idx="445">
                  <c:v>2.2944482261189573E-5</c:v>
                </c:pt>
                <c:pt idx="446">
                  <c:v>1.8824977372313593E-5</c:v>
                </c:pt>
                <c:pt idx="447">
                  <c:v>1.4704956446420821E-5</c:v>
                </c:pt>
                <c:pt idx="448">
                  <c:v>1.058459300272836E-5</c:v>
                </c:pt>
                <c:pt idx="449">
                  <c:v>6.4640635238891394E-6</c:v>
                </c:pt>
                <c:pt idx="450">
                  <c:v>2.3435735029178031E-6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3.7207386950388196E-6</c:v>
                </c:pt>
                <c:pt idx="2">
                  <c:v>3.7204958618524416E-6</c:v>
                </c:pt>
                <c:pt idx="3">
                  <c:v>3.7201316320088906E-6</c:v>
                </c:pt>
                <c:pt idx="4">
                  <c:v>3.7196460294423142E-6</c:v>
                </c:pt>
                <c:pt idx="5">
                  <c:v>3.7190390860831418E-6</c:v>
                </c:pt>
                <c:pt idx="6">
                  <c:v>3.7183108418737211E-6</c:v>
                </c:pt>
                <c:pt idx="7">
                  <c:v>3.7174613447878998E-6</c:v>
                </c:pt>
                <c:pt idx="8">
                  <c:v>3.7164906508545411E-6</c:v>
                </c:pt>
                <c:pt idx="9">
                  <c:v>3.7153988241850191E-6</c:v>
                </c:pt>
                <c:pt idx="10">
                  <c:v>3.7141859370046918E-6</c:v>
                </c:pt>
                <c:pt idx="11">
                  <c:v>3.7128520696883868E-6</c:v>
                </c:pt>
                <c:pt idx="12">
                  <c:v>3.711397310799926E-6</c:v>
                </c:pt>
                <c:pt idx="13">
                  <c:v>3.7098217571357168E-6</c:v>
                </c:pt>
                <c:pt idx="14">
                  <c:v>3.7081255137724447E-6</c:v>
                </c:pt>
                <c:pt idx="15">
                  <c:v>3.7063086941189031E-6</c:v>
                </c:pt>
                <c:pt idx="16">
                  <c:v>3.704371419972001E-6</c:v>
                </c:pt>
                <c:pt idx="17">
                  <c:v>3.702313821576988E-6</c:v>
                </c:pt>
                <c:pt idx="18">
                  <c:v>3.7001360376919477E-6</c:v>
                </c:pt>
                <c:pt idx="19">
                  <c:v>3.6978382156566036E-6</c:v>
                </c:pt>
                <c:pt idx="20">
                  <c:v>3.6954205114654956E-6</c:v>
                </c:pt>
                <c:pt idx="21">
                  <c:v>3.6928830898455754E-6</c:v>
                </c:pt>
                <c:pt idx="22">
                  <c:v>3.6902261243382907E-6</c:v>
                </c:pt>
                <c:pt idx="23">
                  <c:v>3.6874497973862082E-6</c:v>
                </c:pt>
                <c:pt idx="24">
                  <c:v>3.6845543004242556E-6</c:v>
                </c:pt>
                <c:pt idx="25">
                  <c:v>3.6815398339756411E-6</c:v>
                </c:pt>
                <c:pt idx="26">
                  <c:v>3.6784066077525288E-6</c:v>
                </c:pt>
                <c:pt idx="27">
                  <c:v>3.6751548407615509E-6</c:v>
                </c:pt>
                <c:pt idx="28">
                  <c:v>3.6717847614142265E-6</c:v>
                </c:pt>
                <c:pt idx="29">
                  <c:v>3.6682966076423878E-6</c:v>
                </c:pt>
                <c:pt idx="30">
                  <c:v>3.6646906270186879E-6</c:v>
                </c:pt>
                <c:pt idx="31">
                  <c:v>3.6609670768822888E-6</c:v>
                </c:pt>
                <c:pt idx="32">
                  <c:v>3.6571262244698288E-6</c:v>
                </c:pt>
                <c:pt idx="33">
                  <c:v>3.6531683470517673E-6</c:v>
                </c:pt>
                <c:pt idx="34">
                  <c:v>3.6490937320742103E-6</c:v>
                </c:pt>
                <c:pt idx="35">
                  <c:v>3.6449026773063281E-6</c:v>
                </c:pt>
                <c:pt idx="36">
                  <c:v>3.6405954909934814E-6</c:v>
                </c:pt>
                <c:pt idx="37">
                  <c:v>3.6361724920161671E-6</c:v>
                </c:pt>
                <c:pt idx="38">
                  <c:v>3.6316340100549123E-6</c:v>
                </c:pt>
                <c:pt idx="39">
                  <c:v>3.6269803857612404E-6</c:v>
                </c:pt>
                <c:pt idx="40">
                  <c:v>3.6222119709348455E-6</c:v>
                </c:pt>
                <c:pt idx="41">
                  <c:v>3.6173291287071017E-6</c:v>
                </c:pt>
                <c:pt idx="42">
                  <c:v>3.612332233731064E-6</c:v>
                </c:pt>
                <c:pt idx="43">
                  <c:v>3.607221672378092E-6</c:v>
                </c:pt>
                <c:pt idx="44">
                  <c:v>3.601997842941259E-6</c:v>
                </c:pt>
                <c:pt idx="45">
                  <c:v>3.5966611558456972E-6</c:v>
                </c:pt>
                <c:pt idx="46">
                  <c:v>3.5912120338660416E-6</c:v>
                </c:pt>
                <c:pt idx="47">
                  <c:v>3.5856509123511456E-6</c:v>
                </c:pt>
                <c:pt idx="48">
                  <c:v>3.5799782394562306E-6</c:v>
                </c:pt>
                <c:pt idx="49">
                  <c:v>3.5741944763826589E-6</c:v>
                </c:pt>
                <c:pt idx="50">
                  <c:v>3.5683000976255059E-6</c:v>
                </c:pt>
                <c:pt idx="51">
                  <c:v>3.5622955912291249E-6</c:v>
                </c:pt>
                <c:pt idx="52">
                  <c:v>3.5561814590509017E-6</c:v>
                </c:pt>
                <c:pt idx="53">
                  <c:v>3.5499582170333941E-6</c:v>
                </c:pt>
                <c:pt idx="54">
                  <c:v>3.5436263954850708E-6</c:v>
                </c:pt>
                <c:pt idx="55">
                  <c:v>3.5371865393698609E-6</c:v>
                </c:pt>
                <c:pt idx="56">
                  <c:v>3.5306392086057319E-6</c:v>
                </c:pt>
                <c:pt idx="57">
                  <c:v>3.5239849783725242E-6</c:v>
                </c:pt>
                <c:pt idx="58">
                  <c:v>3.5172244394292748E-6</c:v>
                </c:pt>
                <c:pt idx="59">
                  <c:v>3.5103581984412674E-6</c:v>
                </c:pt>
                <c:pt idx="60">
                  <c:v>3.5033868783170561E-6</c:v>
                </c:pt>
                <c:pt idx="61">
                  <c:v>3.4963111185557139E-6</c:v>
                </c:pt>
                <c:pt idx="62">
                  <c:v>3.4891315756045626E-6</c:v>
                </c:pt>
                <c:pt idx="63">
                  <c:v>3.4818489232276557E-6</c:v>
                </c:pt>
                <c:pt idx="64">
                  <c:v>3.4744638528852728E-6</c:v>
                </c:pt>
                <c:pt idx="65">
                  <c:v>3.4669770741247214E-6</c:v>
                </c:pt>
                <c:pt idx="66">
                  <c:v>3.4593893149827143E-6</c:v>
                </c:pt>
                <c:pt idx="67">
                  <c:v>3.4517013223996291E-6</c:v>
                </c:pt>
                <c:pt idx="68">
                  <c:v>3.4439138626459345E-6</c:v>
                </c:pt>
                <c:pt idx="69">
                  <c:v>3.4360277217610992E-6</c:v>
                </c:pt>
                <c:pt idx="70">
                  <c:v>3.4280437060052872E-6</c:v>
                </c:pt>
                <c:pt idx="71">
                  <c:v>3.419962642324163E-6</c:v>
                </c:pt>
                <c:pt idx="72">
                  <c:v>3.4117853788271249E-6</c:v>
                </c:pt>
                <c:pt idx="73">
                  <c:v>3.4035127852793013E-6</c:v>
                </c:pt>
                <c:pt idx="74">
                  <c:v>3.3951457536076434E-6</c:v>
                </c:pt>
                <c:pt idx="75">
                  <c:v>3.3866851984214573E-6</c:v>
                </c:pt>
                <c:pt idx="76">
                  <c:v>3.3781320575477199E-6</c:v>
                </c:pt>
                <c:pt idx="77">
                  <c:v>3.3694872925815383E-6</c:v>
                </c:pt>
                <c:pt idx="78">
                  <c:v>3.360751889452097E-6</c:v>
                </c:pt>
                <c:pt idx="79">
                  <c:v>3.3519268590044691E-6</c:v>
                </c:pt>
                <c:pt idx="80">
                  <c:v>3.3430132375976491E-6</c:v>
                </c:pt>
                <c:pt idx="81">
                  <c:v>3.3340120877191743E-6</c:v>
                </c:pt>
                <c:pt idx="82">
                  <c:v>3.3249244986167144E-6</c:v>
                </c:pt>
                <c:pt idx="83">
                  <c:v>3.3157515869470011E-6</c:v>
                </c:pt>
                <c:pt idx="84">
                  <c:v>3.3064944974424678E-6</c:v>
                </c:pt>
                <c:pt idx="85">
                  <c:v>3.2971544035959913E-6</c:v>
                </c:pt>
                <c:pt idx="86">
                  <c:v>3.2877325083640938E-6</c:v>
                </c:pt>
                <c:pt idx="87">
                  <c:v>3.278230044889E-6</c:v>
                </c:pt>
                <c:pt idx="88">
                  <c:v>3.2686482772399124E-6</c:v>
                </c:pt>
                <c:pt idx="89">
                  <c:v>3.2589885011738821E-6</c:v>
                </c:pt>
                <c:pt idx="90">
                  <c:v>3.2492520449166371E-6</c:v>
                </c:pt>
                <c:pt idx="91">
                  <c:v>3.2394402699637402E-6</c:v>
                </c:pt>
                <c:pt idx="92">
                  <c:v>3.2295545719024192E-6</c:v>
                </c:pt>
                <c:pt idx="93">
                  <c:v>3.2195963812544258E-6</c:v>
                </c:pt>
                <c:pt idx="94">
                  <c:v>3.2095671643402528E-6</c:v>
                </c:pt>
                <c:pt idx="95">
                  <c:v>3.199468424165037E-6</c:v>
                </c:pt>
                <c:pt idx="96">
                  <c:v>3.1893017013264501E-6</c:v>
                </c:pt>
                <c:pt idx="97">
                  <c:v>3.1790685749448813E-6</c:v>
                </c:pt>
                <c:pt idx="98">
                  <c:v>3.1687706636161746E-6</c:v>
                </c:pt>
                <c:pt idx="99">
                  <c:v>3.1584096263871704E-6</c:v>
                </c:pt>
                <c:pt idx="100">
                  <c:v>3.1479871637542891E-6</c:v>
                </c:pt>
                <c:pt idx="101">
                  <c:v>3.1375050186853452E-6</c:v>
                </c:pt>
                <c:pt idx="102">
                  <c:v>3.1269649776647597E-6</c:v>
                </c:pt>
                <c:pt idx="103">
                  <c:v>3.1163688717623082E-6</c:v>
                </c:pt>
                <c:pt idx="104">
                  <c:v>3.105718577725491E-6</c:v>
                </c:pt>
                <c:pt idx="105">
                  <c:v>3.0950160190955832E-6</c:v>
                </c:pt>
                <c:pt idx="106">
                  <c:v>3.0842631673473603E-6</c:v>
                </c:pt>
                <c:pt idx="107">
                  <c:v>3.0734620430524563E-6</c:v>
                </c:pt>
                <c:pt idx="108">
                  <c:v>3.0626147170662414E-6</c:v>
                </c:pt>
                <c:pt idx="109">
                  <c:v>3.0517233117380578E-6</c:v>
                </c:pt>
                <c:pt idx="110">
                  <c:v>3.0407900021445649E-6</c:v>
                </c:pt>
                <c:pt idx="111">
                  <c:v>3.029817017345891E-6</c:v>
                </c:pt>
                <c:pt idx="112">
                  <c:v>3.0188066416641891E-6</c:v>
                </c:pt>
                <c:pt idx="113">
                  <c:v>3.0077612159841179E-6</c:v>
                </c:pt>
                <c:pt idx="114">
                  <c:v>2.9966831390746668E-6</c:v>
                </c:pt>
                <c:pt idx="115">
                  <c:v>2.985574868931639E-6</c:v>
                </c:pt>
                <c:pt idx="116">
                  <c:v>2.9744389241400023E-6</c:v>
                </c:pt>
                <c:pt idx="117">
                  <c:v>2.9632778852551863E-6</c:v>
                </c:pt>
                <c:pt idx="118">
                  <c:v>2.9520943962022792E-6</c:v>
                </c:pt>
                <c:pt idx="119">
                  <c:v>2.9408911656919354E-6</c:v>
                </c:pt>
                <c:pt idx="120">
                  <c:v>2.9296709686516633E-6</c:v>
                </c:pt>
                <c:pt idx="121">
                  <c:v>2.91843664767098E-6</c:v>
                </c:pt>
                <c:pt idx="122">
                  <c:v>2.907191114458776E-6</c:v>
                </c:pt>
                <c:pt idx="123">
                  <c:v>2.8959373513110268E-6</c:v>
                </c:pt>
                <c:pt idx="124">
                  <c:v>2.8846784125867962E-6</c:v>
                </c:pt>
                <c:pt idx="125">
                  <c:v>2.8734174261902836E-6</c:v>
                </c:pt>
                <c:pt idx="126">
                  <c:v>2.8621575950564212E-6</c:v>
                </c:pt>
                <c:pt idx="127">
                  <c:v>2.8509021986373138E-6</c:v>
                </c:pt>
                <c:pt idx="128">
                  <c:v>2.8396545943865515E-6</c:v>
                </c:pt>
                <c:pt idx="129">
                  <c:v>2.8284182192381692E-6</c:v>
                </c:pt>
                <c:pt idx="130">
                  <c:v>2.8171965910767597E-6</c:v>
                </c:pt>
                <c:pt idx="131">
                  <c:v>2.8059933101949302E-6</c:v>
                </c:pt>
                <c:pt idx="132">
                  <c:v>2.7948120607340206E-6</c:v>
                </c:pt>
                <c:pt idx="133">
                  <c:v>2.7836566121036581E-6</c:v>
                </c:pt>
                <c:pt idx="134">
                  <c:v>2.7725308203754056E-6</c:v>
                </c:pt>
                <c:pt idx="135">
                  <c:v>2.7614386296453995E-6</c:v>
                </c:pt>
                <c:pt idx="136">
                  <c:v>2.7503840733605304E-6</c:v>
                </c:pt>
                <c:pt idx="137">
                  <c:v>2.7393712756023345E-6</c:v>
                </c:pt>
                <c:pt idx="138">
                  <c:v>2.7284044523223829E-6</c:v>
                </c:pt>
                <c:pt idx="139">
                  <c:v>2.7174879125225656E-6</c:v>
                </c:pt>
                <c:pt idx="140">
                  <c:v>2.7066260593732521E-6</c:v>
                </c:pt>
                <c:pt idx="141">
                  <c:v>2.6958233912619131E-6</c:v>
                </c:pt>
                <c:pt idx="142">
                  <c:v>2.6850845027643463E-6</c:v>
                </c:pt>
                <c:pt idx="143">
                  <c:v>2.6744140855302536E-6</c:v>
                </c:pt>
                <c:pt idx="144">
                  <c:v>2.6638169290744641E-6</c:v>
                </c:pt>
                <c:pt idx="145">
                  <c:v>2.6532979214646929E-6</c:v>
                </c:pt>
                <c:pt idx="146">
                  <c:v>2.6428620498962917E-6</c:v>
                </c:pt>
                <c:pt idx="147">
                  <c:v>2.6325144011440446E-6</c:v>
                </c:pt>
                <c:pt idx="148">
                  <c:v>2.622260161880648E-6</c:v>
                </c:pt>
                <c:pt idx="149">
                  <c:v>2.6121046188511347E-6</c:v>
                </c:pt>
                <c:pt idx="150">
                  <c:v>2.6020531588921313E-6</c:v>
                </c:pt>
                <c:pt idx="151">
                  <c:v>2.5921112687845045E-6</c:v>
                </c:pt>
                <c:pt idx="152">
                  <c:v>2.5822845349276195E-6</c:v>
                </c:pt>
                <c:pt idx="153">
                  <c:v>2.572578642823186E-6</c:v>
                </c:pt>
                <c:pt idx="154">
                  <c:v>2.5629993763564164E-6</c:v>
                </c:pt>
                <c:pt idx="155">
                  <c:v>2.5535526168620479E-6</c:v>
                </c:pt>
                <c:pt idx="156">
                  <c:v>2.5442443419626533E-6</c:v>
                </c:pt>
                <c:pt idx="157">
                  <c:v>2.5350806241666102E-6</c:v>
                </c:pt>
                <c:pt idx="158">
                  <c:v>2.5260676292131063E-6</c:v>
                </c:pt>
                <c:pt idx="159">
                  <c:v>2.5172116141516513E-6</c:v>
                </c:pt>
                <c:pt idx="160">
                  <c:v>2.5085189251437649E-6</c:v>
                </c:pt>
                <c:pt idx="161">
                  <c:v>2.4999959949747705E-6</c:v>
                </c:pt>
                <c:pt idx="162">
                  <c:v>2.4916493402640179E-6</c:v>
                </c:pt>
                <c:pt idx="163">
                  <c:v>2.4834855583623776E-6</c:v>
                </c:pt>
                <c:pt idx="164">
                  <c:v>2.4755113239264355E-6</c:v>
                </c:pt>
                <c:pt idx="165">
                  <c:v>2.4677333851596081E-6</c:v>
                </c:pt>
                <c:pt idx="166">
                  <c:v>2.4601585597112585E-6</c:v>
                </c:pt>
                <c:pt idx="167">
                  <c:v>2.4527937302259392E-6</c:v>
                </c:pt>
                <c:pt idx="168">
                  <c:v>2.4456458395360654E-6</c:v>
                </c:pt>
                <c:pt idx="169">
                  <c:v>2.4387218854926455E-6</c:v>
                </c:pt>
                <c:pt idx="170">
                  <c:v>2.432028915430195E-6</c:v>
                </c:pt>
                <c:pt idx="171">
                  <c:v>2.4255740202635881E-6</c:v>
                </c:pt>
                <c:pt idx="172">
                  <c:v>2.4193643282163994E-6</c:v>
                </c:pt>
                <c:pt idx="173">
                  <c:v>2.4134069981822521E-6</c:v>
                </c:pt>
                <c:pt idx="174">
                  <c:v>2.4077092127227573E-6</c:v>
                </c:pt>
                <c:pt idx="175">
                  <c:v>2.4022781707078892E-6</c:v>
                </c:pt>
                <c:pt idx="176">
                  <c:v>2.3971210796070031E-6</c:v>
                </c:pt>
                <c:pt idx="177">
                  <c:v>2.3922451474411692E-6</c:v>
                </c:pt>
                <c:pt idx="178">
                  <c:v>2.3876575744101076E-6</c:v>
                </c:pt>
                <c:pt idx="179">
                  <c:v>2.3833655442096706E-6</c:v>
                </c:pt>
                <c:pt idx="180">
                  <c:v>2.3379265638149647E-6</c:v>
                </c:pt>
                <c:pt idx="181">
                  <c:v>2.2927210564122647E-6</c:v>
                </c:pt>
                <c:pt idx="182">
                  <c:v>2.2477521999040516E-6</c:v>
                </c:pt>
                <c:pt idx="183">
                  <c:v>2.203023397456333E-6</c:v>
                </c:pt>
                <c:pt idx="184">
                  <c:v>2.1585382972035781E-6</c:v>
                </c:pt>
                <c:pt idx="185">
                  <c:v>2.1143008139850855E-6</c:v>
                </c:pt>
                <c:pt idx="186">
                  <c:v>2.0703151533507743E-6</c:v>
                </c:pt>
                <c:pt idx="187">
                  <c:v>2.0265858381050061E-6</c:v>
                </c:pt>
                <c:pt idx="188">
                  <c:v>1.9831177376917938E-6</c:v>
                </c:pt>
                <c:pt idx="189">
                  <c:v>1.9399161007642433E-6</c:v>
                </c:pt>
                <c:pt idx="190">
                  <c:v>1.8969865913258444E-6</c:v>
                </c:pt>
                <c:pt idx="191">
                  <c:v>1.854335328882005E-6</c:v>
                </c:pt>
                <c:pt idx="192">
                  <c:v>1.8119689330977371E-6</c:v>
                </c:pt>
                <c:pt idx="193">
                  <c:v>1.7698945735223801E-6</c:v>
                </c:pt>
                <c:pt idx="194">
                  <c:v>1.7281200250155608E-6</c:v>
                </c:pt>
                <c:pt idx="195">
                  <c:v>1.6866537295909665E-6</c:v>
                </c:pt>
                <c:pt idx="196">
                  <c:v>1.6455048654867665E-6</c:v>
                </c:pt>
                <c:pt idx="197">
                  <c:v>1.6046834243741896E-6</c:v>
                </c:pt>
                <c:pt idx="198">
                  <c:v>1.5642002977292845E-6</c:v>
                </c:pt>
                <c:pt idx="199">
                  <c:v>1.5240673735171853E-6</c:v>
                </c:pt>
                <c:pt idx="200">
                  <c:v>1.4842976444725644E-6</c:v>
                </c:pt>
                <c:pt idx="201">
                  <c:v>1.4449053294027126E-6</c:v>
                </c:pt>
                <c:pt idx="202">
                  <c:v>1.4059060090876832E-6</c:v>
                </c:pt>
                <c:pt idx="203">
                  <c:v>1.367316778499858E-6</c:v>
                </c:pt>
                <c:pt idx="204">
                  <c:v>1.3291564172048163E-6</c:v>
                </c:pt>
                <c:pt idx="205">
                  <c:v>1.2914455799239055E-6</c:v>
                </c:pt>
                <c:pt idx="206">
                  <c:v>1.2542070093177982E-6</c:v>
                </c:pt>
                <c:pt idx="207">
                  <c:v>1.2174657730629217E-6</c:v>
                </c:pt>
                <c:pt idx="208">
                  <c:v>1.1812495272011629E-6</c:v>
                </c:pt>
                <c:pt idx="209">
                  <c:v>1.1455888074953496E-6</c:v>
                </c:pt>
                <c:pt idx="210">
                  <c:v>1.1105173500472029E-6</c:v>
                </c:pt>
                <c:pt idx="211">
                  <c:v>1.0760724416349757E-6</c:v>
                </c:pt>
                <c:pt idx="212">
                  <c:v>1.0422952989789827E-6</c:v>
                </c:pt>
                <c:pt idx="213">
                  <c:v>1.0092314742834543E-6</c:v>
                </c:pt>
                <c:pt idx="214">
                  <c:v>9.7693128173213694E-7</c:v>
                </c:pt>
                <c:pt idx="215">
                  <c:v>9.4545023589392151E-7</c:v>
                </c:pt>
                <c:pt idx="216">
                  <c:v>9.148494879556797E-7</c:v>
                </c:pt>
                <c:pt idx="217">
                  <c:v>8.8519623907075195E-7</c:v>
                </c:pt>
                <c:pt idx="218">
                  <c:v>8.5656410166806303E-7</c:v>
                </c:pt>
                <c:pt idx="219">
                  <c:v>8.2903336921813613E-7</c:v>
                </c:pt>
                <c:pt idx="220">
                  <c:v>8.0269114288110496E-7</c:v>
                </c:pt>
                <c:pt idx="221">
                  <c:v>7.7763125032308107E-7</c:v>
                </c:pt>
                <c:pt idx="222">
                  <c:v>7.5395387916112895E-7</c:v>
                </c:pt>
                <c:pt idx="223">
                  <c:v>7.3176483736134664E-7</c:v>
                </c:pt>
                <c:pt idx="224">
                  <c:v>7.1117434904524859E-7</c:v>
                </c:pt>
                <c:pt idx="225">
                  <c:v>6.92295301298953E-7</c:v>
                </c:pt>
                <c:pt idx="226">
                  <c:v>6.7524088113573213E-7</c:v>
                </c:pt>
                <c:pt idx="227">
                  <c:v>6.6012158659429673E-7</c:v>
                </c:pt>
                <c:pt idx="228">
                  <c:v>6.4704166432630341E-7</c:v>
                </c:pt>
                <c:pt idx="229">
                  <c:v>6.3609511497852359E-7</c:v>
                </c:pt>
                <c:pt idx="230">
                  <c:v>6.2736150666876272E-7</c:v>
                </c:pt>
                <c:pt idx="231">
                  <c:v>6.2090192712917248E-7</c:v>
                </c:pt>
                <c:pt idx="232">
                  <c:v>6.1675546230172878E-7</c:v>
                </c:pt>
                <c:pt idx="233">
                  <c:v>6.1493658993536979E-7</c:v>
                </c:pt>
                <c:pt idx="234">
                  <c:v>6.1543380764689674E-7</c:v>
                </c:pt>
                <c:pt idx="235">
                  <c:v>6.1820968031620664E-7</c:v>
                </c:pt>
                <c:pt idx="236">
                  <c:v>6.2320231575852791E-7</c:v>
                </c:pt>
                <c:pt idx="237">
                  <c:v>6.3032809828468395E-7</c:v>
                </c:pt>
                <c:pt idx="238">
                  <c:v>6.3948536637066886E-7</c:v>
                </c:pt>
                <c:pt idx="239">
                  <c:v>6.5055864087615094E-7</c:v>
                </c:pt>
                <c:pt idx="240">
                  <c:v>6.6342300227336557E-7</c:v>
                </c:pt>
                <c:pt idx="241">
                  <c:v>6.7794826830218596E-7</c:v>
                </c:pt>
                <c:pt idx="242">
                  <c:v>6.9400271446002989E-7</c:v>
                </c:pt>
                <c:pt idx="243">
                  <c:v>7.1145618319984511E-7</c:v>
                </c:pt>
                <c:pt idx="244">
                  <c:v>7.3018252287936709E-7</c:v>
                </c:pt>
                <c:pt idx="245">
                  <c:v>7.5006137196506358E-7</c:v>
                </c:pt>
                <c:pt idx="246">
                  <c:v>7.7097935356479815E-7</c:v>
                </c:pt>
                <c:pt idx="247">
                  <c:v>7.928307718366123E-7</c:v>
                </c:pt>
                <c:pt idx="248">
                  <c:v>8.155179101560524E-7</c:v>
                </c:pt>
                <c:pt idx="249">
                  <c:v>8.3895102693538584E-7</c:v>
                </c:pt>
                <c:pt idx="250">
                  <c:v>8.6304813390405207E-7</c:v>
                </c:pt>
                <c:pt idx="251">
                  <c:v>8.8773462748611414E-7</c:v>
                </c:pt>
                <c:pt idx="252">
                  <c:v>9.1294282933863023E-7</c:v>
                </c:pt>
                <c:pt idx="253">
                  <c:v>9.3861147871911681E-7</c:v>
                </c:pt>
                <c:pt idx="254">
                  <c:v>9.6468520788229712E-7</c:v>
                </c:pt>
                <c:pt idx="255">
                  <c:v>9.9111402237867091E-7</c:v>
                </c:pt>
                <c:pt idx="256">
                  <c:v>1.0178528008389545E-6</c:v>
                </c:pt>
                <c:pt idx="257">
                  <c:v>1.0448608233232435E-6</c:v>
                </c:pt>
                <c:pt idx="258">
                  <c:v>1.0721013332827311E-6</c:v>
                </c:pt>
                <c:pt idx="259">
                  <c:v>1.0995411353203655E-6</c:v>
                </c:pt>
                <c:pt idx="260">
                  <c:v>1.1271502289740528E-6</c:v>
                </c:pt>
                <c:pt idx="261">
                  <c:v>1.154901477455325E-6</c:v>
                </c:pt>
                <c:pt idx="262">
                  <c:v>1.1827703094762402E-6</c:v>
                </c:pt>
                <c:pt idx="263">
                  <c:v>1.2107344518468498E-6</c:v>
                </c:pt>
                <c:pt idx="264">
                  <c:v>1.2387736903181644E-6</c:v>
                </c:pt>
                <c:pt idx="265">
                  <c:v>1.2668696561021976E-6</c:v>
                </c:pt>
                <c:pt idx="266">
                  <c:v>1.2950056355639817E-6</c:v>
                </c:pt>
                <c:pt idx="267">
                  <c:v>1.3231664007093964E-6</c:v>
                </c:pt>
                <c:pt idx="268">
                  <c:v>1.3513380582585698E-6</c:v>
                </c:pt>
                <c:pt idx="269">
                  <c:v>1.3795079152778847E-6</c:v>
                </c:pt>
                <c:pt idx="270">
                  <c:v>1.4076643595310556E-6</c:v>
                </c:pt>
                <c:pt idx="271">
                  <c:v>1.4357967528930168E-6</c:v>
                </c:pt>
                <c:pt idx="272">
                  <c:v>1.463895336344197E-6</c:v>
                </c:pt>
                <c:pt idx="273">
                  <c:v>1.491951145224357E-6</c:v>
                </c:pt>
                <c:pt idx="274">
                  <c:v>1.5199559335731486E-6</c:v>
                </c:pt>
                <c:pt idx="275">
                  <c:v>1.5479021065185663E-6</c:v>
                </c:pt>
                <c:pt idx="276">
                  <c:v>1.575782659794887E-6</c:v>
                </c:pt>
                <c:pt idx="277">
                  <c:v>1.6035911255791639E-6</c:v>
                </c:pt>
                <c:pt idx="278">
                  <c:v>1.6313215239308496E-6</c:v>
                </c:pt>
                <c:pt idx="279">
                  <c:v>1.6589683192036816E-6</c:v>
                </c:pt>
                <c:pt idx="280">
                  <c:v>1.6865263808736036E-6</c:v>
                </c:pt>
                <c:pt idx="281">
                  <c:v>1.7139909482922842E-6</c:v>
                </c:pt>
                <c:pt idx="282">
                  <c:v>1.7413575989336746E-6</c:v>
                </c:pt>
                <c:pt idx="283">
                  <c:v>1.7686222197519202E-6</c:v>
                </c:pt>
                <c:pt idx="284">
                  <c:v>1.7957809813136368E-6</c:v>
                </c:pt>
                <c:pt idx="285">
                  <c:v>1.8228303144068219E-6</c:v>
                </c:pt>
                <c:pt idx="286">
                  <c:v>1.8497668888631321E-6</c:v>
                </c:pt>
                <c:pt idx="287">
                  <c:v>1.8765875943605494E-6</c:v>
                </c:pt>
                <c:pt idx="288">
                  <c:v>1.9032895230000515E-6</c:v>
                </c:pt>
                <c:pt idx="289">
                  <c:v>1.9298699534732887E-6</c:v>
                </c:pt>
                <c:pt idx="290">
                  <c:v>1.9563263366588341E-6</c:v>
                </c:pt>
                <c:pt idx="291">
                  <c:v>1.9826562825026964E-6</c:v>
                </c:pt>
                <c:pt idx="292">
                  <c:v>2.0088575480546981E-6</c:v>
                </c:pt>
                <c:pt idx="293">
                  <c:v>2.0349280265464159E-6</c:v>
                </c:pt>
                <c:pt idx="294">
                  <c:v>2.0608657374087647E-6</c:v>
                </c:pt>
                <c:pt idx="295">
                  <c:v>2.0866688171382601E-6</c:v>
                </c:pt>
                <c:pt idx="296">
                  <c:v>2.1123355109307015E-6</c:v>
                </c:pt>
                <c:pt idx="297">
                  <c:v>2.1378641650095747E-6</c:v>
                </c:pt>
                <c:pt idx="298">
                  <c:v>2.1632532195840647E-6</c:v>
                </c:pt>
                <c:pt idx="299">
                  <c:v>2.1885012023783313E-6</c:v>
                </c:pt>
                <c:pt idx="300">
                  <c:v>2.2136067226796325E-6</c:v>
                </c:pt>
                <c:pt idx="301">
                  <c:v>2.2385684658582548E-6</c:v>
                </c:pt>
                <c:pt idx="302">
                  <c:v>2.2633851883168833E-6</c:v>
                </c:pt>
                <c:pt idx="303">
                  <c:v>2.2880557128312896E-6</c:v>
                </c:pt>
                <c:pt idx="304">
                  <c:v>2.3125789242479658E-6</c:v>
                </c:pt>
                <c:pt idx="305">
                  <c:v>2.3369537655076668E-6</c:v>
                </c:pt>
                <c:pt idx="306">
                  <c:v>2.3611792339668452E-6</c:v>
                </c:pt>
                <c:pt idx="307">
                  <c:v>2.3852543779916217E-6</c:v>
                </c:pt>
                <c:pt idx="308">
                  <c:v>2.4091782938013415E-6</c:v>
                </c:pt>
                <c:pt idx="309">
                  <c:v>2.4329501225409186E-6</c:v>
                </c:pt>
                <c:pt idx="310">
                  <c:v>2.4565690475631062E-6</c:v>
                </c:pt>
                <c:pt idx="311">
                  <c:v>2.4800342919035372E-6</c:v>
                </c:pt>
                <c:pt idx="312">
                  <c:v>2.5033451159329916E-6</c:v>
                </c:pt>
                <c:pt idx="313">
                  <c:v>2.5265008151726858E-6</c:v>
                </c:pt>
                <c:pt idx="314">
                  <c:v>2.5495007182597047E-6</c:v>
                </c:pt>
                <c:pt idx="315">
                  <c:v>2.5723441850507923E-6</c:v>
                </c:pt>
                <c:pt idx="316">
                  <c:v>2.5950306048537726E-6</c:v>
                </c:pt>
                <c:pt idx="317">
                  <c:v>2.6175593947768012E-6</c:v>
                </c:pt>
                <c:pt idx="318">
                  <c:v>2.639929998186471E-6</c:v>
                </c:pt>
                <c:pt idx="319">
                  <c:v>2.662141883266587E-6</c:v>
                </c:pt>
                <c:pt idx="320">
                  <c:v>2.6841945416700942E-6</c:v>
                </c:pt>
                <c:pt idx="321">
                  <c:v>2.7060874872572755E-6</c:v>
                </c:pt>
                <c:pt idx="322">
                  <c:v>2.7278202549139142E-6</c:v>
                </c:pt>
                <c:pt idx="323">
                  <c:v>2.7493923994436186E-6</c:v>
                </c:pt>
                <c:pt idx="324">
                  <c:v>2.7708034945289903E-6</c:v>
                </c:pt>
                <c:pt idx="325">
                  <c:v>2.7920531317567365E-6</c:v>
                </c:pt>
                <c:pt idx="326">
                  <c:v>2.8131409197022281E-6</c:v>
                </c:pt>
                <c:pt idx="327">
                  <c:v>2.8340664830693408E-6</c:v>
                </c:pt>
                <c:pt idx="328">
                  <c:v>2.8548294618817721E-6</c:v>
                </c:pt>
                <c:pt idx="329">
                  <c:v>2.8754295107222956E-6</c:v>
                </c:pt>
                <c:pt idx="330">
                  <c:v>2.8958662980167001E-6</c:v>
                </c:pt>
                <c:pt idx="331">
                  <c:v>2.9161395053594066E-6</c:v>
                </c:pt>
                <c:pt idx="332">
                  <c:v>2.9362488268779846E-6</c:v>
                </c:pt>
                <c:pt idx="333">
                  <c:v>2.9561939686339901E-6</c:v>
                </c:pt>
                <c:pt idx="334">
                  <c:v>2.9759746480577565E-6</c:v>
                </c:pt>
                <c:pt idx="335">
                  <c:v>2.9955905934149176E-6</c:v>
                </c:pt>
                <c:pt idx="336">
                  <c:v>3.0150415433026372E-6</c:v>
                </c:pt>
                <c:pt idx="337">
                  <c:v>3.0343272461736306E-6</c:v>
                </c:pt>
                <c:pt idx="338">
                  <c:v>3.0534474598862372E-6</c:v>
                </c:pt>
                <c:pt idx="339">
                  <c:v>3.0724019512788902E-6</c:v>
                </c:pt>
                <c:pt idx="340">
                  <c:v>3.0911904957674835E-6</c:v>
                </c:pt>
                <c:pt idx="341">
                  <c:v>3.1098128769642123E-6</c:v>
                </c:pt>
                <c:pt idx="342">
                  <c:v>3.1282688863165707E-6</c:v>
                </c:pt>
                <c:pt idx="343">
                  <c:v>3.1465583227653039E-6</c:v>
                </c:pt>
                <c:pt idx="344">
                  <c:v>3.1646809924201364E-6</c:v>
                </c:pt>
                <c:pt idx="345">
                  <c:v>3.1826367082522566E-6</c:v>
                </c:pt>
                <c:pt idx="346">
                  <c:v>3.20042528980254E-6</c:v>
                </c:pt>
                <c:pt idx="347">
                  <c:v>3.2180465629045876E-6</c:v>
                </c:pt>
                <c:pt idx="348">
                  <c:v>3.2355003594217346E-6</c:v>
                </c:pt>
                <c:pt idx="349">
                  <c:v>3.2527865169971986E-6</c:v>
                </c:pt>
                <c:pt idx="350">
                  <c:v>3.2699048788166291E-6</c:v>
                </c:pt>
                <c:pt idx="351">
                  <c:v>3.2868552933823487E-6</c:v>
                </c:pt>
                <c:pt idx="352">
                  <c:v>3.3036376142986264E-6</c:v>
                </c:pt>
                <c:pt idx="353">
                  <c:v>3.3202517000673657E-6</c:v>
                </c:pt>
                <c:pt idx="354">
                  <c:v>3.3366974138936236E-6</c:v>
                </c:pt>
                <c:pt idx="355">
                  <c:v>3.3529746235004274E-6</c:v>
                </c:pt>
                <c:pt idx="356">
                  <c:v>3.369083200952373E-6</c:v>
                </c:pt>
                <c:pt idx="357">
                  <c:v>3.3850230224875332E-6</c:v>
                </c:pt>
                <c:pt idx="358">
                  <c:v>3.400793968357225E-6</c:v>
                </c:pt>
                <c:pt idx="359">
                  <c:v>3.4163959226732123E-6</c:v>
                </c:pt>
                <c:pt idx="360">
                  <c:v>3.4318287732619623E-6</c:v>
                </c:pt>
                <c:pt idx="361">
                  <c:v>3.4470924115255629E-6</c:v>
                </c:pt>
                <c:pt idx="362">
                  <c:v>3.4621867323089771E-6</c:v>
                </c:pt>
                <c:pt idx="363">
                  <c:v>3.4771116337732829E-6</c:v>
                </c:pt>
                <c:pt idx="364">
                  <c:v>3.4918670172746094E-6</c:v>
                </c:pt>
                <c:pt idx="365">
                  <c:v>3.506452787248462E-6</c:v>
                </c:pt>
                <c:pt idx="366">
                  <c:v>3.5208688510991742E-6</c:v>
                </c:pt>
                <c:pt idx="367">
                  <c:v>3.5351151190942216E-6</c:v>
                </c:pt>
                <c:pt idx="368">
                  <c:v>3.5491915042631578E-6</c:v>
                </c:pt>
                <c:pt idx="369">
                  <c:v>3.563097922300942E-6</c:v>
                </c:pt>
                <c:pt idx="370">
                  <c:v>3.5768342914754415E-6</c:v>
                </c:pt>
                <c:pt idx="371">
                  <c:v>3.5904005325389012E-6</c:v>
                </c:pt>
                <c:pt idx="372">
                  <c:v>3.6037965686431953E-6</c:v>
                </c:pt>
                <c:pt idx="373">
                  <c:v>3.6170223252586735E-6</c:v>
                </c:pt>
                <c:pt idx="374">
                  <c:v>3.6300777300964276E-6</c:v>
                </c:pt>
                <c:pt idx="375">
                  <c:v>3.6429627130338223E-6</c:v>
                </c:pt>
                <c:pt idx="376">
                  <c:v>3.6556772060431281E-6</c:v>
                </c:pt>
                <c:pt idx="377">
                  <c:v>3.6682211431231167E-6</c:v>
                </c:pt>
                <c:pt idx="378">
                  <c:v>3.6805944602334848E-6</c:v>
                </c:pt>
                <c:pt idx="379">
                  <c:v>3.692797095231961E-6</c:v>
                </c:pt>
                <c:pt idx="380">
                  <c:v>3.7048289878139897E-6</c:v>
                </c:pt>
                <c:pt idx="381">
                  <c:v>3.7166900794548652E-6</c:v>
                </c:pt>
                <c:pt idx="382">
                  <c:v>3.7283803133542057E-6</c:v>
                </c:pt>
                <c:pt idx="383">
                  <c:v>3.7398996343826608E-6</c:v>
                </c:pt>
                <c:pt idx="384">
                  <c:v>3.7512479890307703E-6</c:v>
                </c:pt>
                <c:pt idx="385">
                  <c:v>3.7624253253598442E-6</c:v>
                </c:pt>
                <c:pt idx="386">
                  <c:v>3.773431592954817E-6</c:v>
                </c:pt>
                <c:pt idx="387">
                  <c:v>3.7842667428789502E-6</c:v>
                </c:pt>
                <c:pt idx="388">
                  <c:v>3.7949307276303395E-6</c:v>
                </c:pt>
                <c:pt idx="389">
                  <c:v>3.8054235011001206E-6</c:v>
                </c:pt>
                <c:pt idx="390">
                  <c:v>3.8157450185323172E-6</c:v>
                </c:pt>
                <c:pt idx="391">
                  <c:v>3.8258952364852628E-6</c:v>
                </c:pt>
                <c:pt idx="392">
                  <c:v>3.8358741127945145E-6</c:v>
                </c:pt>
                <c:pt idx="393">
                  <c:v>3.8456816065372153E-6</c:v>
                </c:pt>
                <c:pt idx="394">
                  <c:v>3.8553176779978427E-6</c:v>
                </c:pt>
                <c:pt idx="395">
                  <c:v>3.8647822886352653E-6</c:v>
                </c:pt>
                <c:pt idx="396">
                  <c:v>3.8740754010510921E-6</c:v>
                </c:pt>
                <c:pt idx="397">
                  <c:v>3.8831969789592244E-6</c:v>
                </c:pt>
                <c:pt idx="398">
                  <c:v>3.8921469871565891E-6</c:v>
                </c:pt>
                <c:pt idx="399">
                  <c:v>3.9009253914949964E-6</c:v>
                </c:pt>
                <c:pt idx="400">
                  <c:v>3.9095321588540739E-6</c:v>
                </c:pt>
                <c:pt idx="401">
                  <c:v>3.9179672571152487E-6</c:v>
                </c:pt>
                <c:pt idx="402">
                  <c:v>3.9262306551367252E-6</c:v>
                </c:pt>
                <c:pt idx="403">
                  <c:v>3.9343223227294191E-6</c:v>
                </c:pt>
                <c:pt idx="404">
                  <c:v>3.942242230633829E-6</c:v>
                </c:pt>
                <c:pt idx="405">
                  <c:v>3.9499903504977905E-6</c:v>
                </c:pt>
                <c:pt idx="406">
                  <c:v>3.9575666548550886E-6</c:v>
                </c:pt>
                <c:pt idx="407">
                  <c:v>3.9649711171049079E-6</c:v>
                </c:pt>
                <c:pt idx="408">
                  <c:v>3.9722037114920621E-6</c:v>
                </c:pt>
                <c:pt idx="409">
                  <c:v>3.9792644130880166E-6</c:v>
                </c:pt>
                <c:pt idx="410">
                  <c:v>3.9861531977726258E-6</c:v>
                </c:pt>
                <c:pt idx="411">
                  <c:v>3.9928700422166099E-6</c:v>
                </c:pt>
                <c:pt idx="412">
                  <c:v>3.9994149238647141E-6</c:v>
                </c:pt>
                <c:pt idx="413">
                  <c:v>4.0057878209195391E-6</c:v>
                </c:pt>
                <c:pt idx="414">
                  <c:v>4.0119887123260065E-6</c:v>
                </c:pt>
                <c:pt idx="415">
                  <c:v>4.0180175777564699E-6</c:v>
                </c:pt>
                <c:pt idx="416">
                  <c:v>4.0238743975964178E-6</c:v>
                </c:pt>
                <c:pt idx="417">
                  <c:v>4.0295591529307575E-6</c:v>
                </c:pt>
                <c:pt idx="418">
                  <c:v>4.0350718255306834E-6</c:v>
                </c:pt>
                <c:pt idx="419">
                  <c:v>4.0404123978410803E-6</c:v>
                </c:pt>
                <c:pt idx="420">
                  <c:v>4.0455808529684681E-6</c:v>
                </c:pt>
                <c:pt idx="421">
                  <c:v>4.0505771746694586E-6</c:v>
                </c:pt>
                <c:pt idx="422">
                  <c:v>4.055401347339723E-6</c:v>
                </c:pt>
                <c:pt idx="423">
                  <c:v>4.0600533560034416E-6</c:v>
                </c:pt>
                <c:pt idx="424">
                  <c:v>4.0645331863032307E-6</c:v>
                </c:pt>
                <c:pt idx="425">
                  <c:v>4.0688408244905318E-6</c:v>
                </c:pt>
                <c:pt idx="426">
                  <c:v>4.0729762574164535E-6</c:v>
                </c:pt>
                <c:pt idx="427">
                  <c:v>4.0769394725230453E-6</c:v>
                </c:pt>
                <c:pt idx="428">
                  <c:v>4.080730457835008E-6</c:v>
                </c:pt>
                <c:pt idx="429">
                  <c:v>4.0843492019518152E-6</c:v>
                </c:pt>
                <c:pt idx="430">
                  <c:v>4.087795694040245E-6</c:v>
                </c:pt>
                <c:pt idx="431">
                  <c:v>4.0910699238273123E-6</c:v>
                </c:pt>
                <c:pt idx="432">
                  <c:v>4.09417188159358E-6</c:v>
                </c:pt>
                <c:pt idx="433">
                  <c:v>4.0971015581668732E-6</c:v>
                </c:pt>
                <c:pt idx="434">
                  <c:v>4.0998589449163461E-6</c:v>
                </c:pt>
                <c:pt idx="435">
                  <c:v>4.1024440337469245E-6</c:v>
                </c:pt>
                <c:pt idx="436">
                  <c:v>4.1048568170941111E-6</c:v>
                </c:pt>
                <c:pt idx="437">
                  <c:v>4.1070972879191443E-6</c:v>
                </c:pt>
                <c:pt idx="438">
                  <c:v>4.1091654397044986E-6</c:v>
                </c:pt>
                <c:pt idx="439">
                  <c:v>4.1110612664497358E-6</c:v>
                </c:pt>
                <c:pt idx="440">
                  <c:v>4.1127847626676867E-6</c:v>
                </c:pt>
                <c:pt idx="441">
                  <c:v>4.1143359233809782E-6</c:v>
                </c:pt>
                <c:pt idx="442">
                  <c:v>4.1157147441188696E-6</c:v>
                </c:pt>
                <c:pt idx="443">
                  <c:v>4.1169212209144388E-6</c:v>
                </c:pt>
                <c:pt idx="444">
                  <c:v>4.1179553503020734E-6</c:v>
                </c:pt>
                <c:pt idx="445">
                  <c:v>4.1188171293152835E-6</c:v>
                </c:pt>
                <c:pt idx="446">
                  <c:v>4.1195065554848402E-6</c:v>
                </c:pt>
                <c:pt idx="447">
                  <c:v>4.1200236268372178E-6</c:v>
                </c:pt>
                <c:pt idx="448">
                  <c:v>4.1203683418933553E-6</c:v>
                </c:pt>
                <c:pt idx="449">
                  <c:v>4.1205406996677281E-6</c:v>
                </c:pt>
                <c:pt idx="450">
                  <c:v>4.1205406996677272E-6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6'!$M$41:$M$491</c:f>
              <c:numCache>
                <c:formatCode>General</c:formatCode>
                <c:ptCount val="451"/>
                <c:pt idx="0">
                  <c:v>0</c:v>
                </c:pt>
                <c:pt idx="1">
                  <c:v>1.0138414278477581E-2</c:v>
                </c:pt>
                <c:pt idx="2">
                  <c:v>2.0276828556955163E-2</c:v>
                </c:pt>
                <c:pt idx="3">
                  <c:v>3.0415242835432746E-2</c:v>
                </c:pt>
                <c:pt idx="4">
                  <c:v>4.0553657113910326E-2</c:v>
                </c:pt>
                <c:pt idx="5">
                  <c:v>5.0692071392387898E-2</c:v>
                </c:pt>
                <c:pt idx="6">
                  <c:v>6.0830485670865478E-2</c:v>
                </c:pt>
                <c:pt idx="7">
                  <c:v>7.0968899949343064E-2</c:v>
                </c:pt>
                <c:pt idx="8">
                  <c:v>8.1107314227820637E-2</c:v>
                </c:pt>
                <c:pt idx="9">
                  <c:v>9.124572850629821E-2</c:v>
                </c:pt>
                <c:pt idx="10">
                  <c:v>0.10138414278477578</c:v>
                </c:pt>
                <c:pt idx="11">
                  <c:v>0.11152255706325336</c:v>
                </c:pt>
                <c:pt idx="12">
                  <c:v>0.12166097134173096</c:v>
                </c:pt>
                <c:pt idx="13">
                  <c:v>0.13179938562020854</c:v>
                </c:pt>
                <c:pt idx="14">
                  <c:v>0.14193779989868616</c:v>
                </c:pt>
                <c:pt idx="15">
                  <c:v>0.15207621417716372</c:v>
                </c:pt>
                <c:pt idx="16">
                  <c:v>0.1622146284556413</c:v>
                </c:pt>
                <c:pt idx="17">
                  <c:v>0.17235304273411889</c:v>
                </c:pt>
                <c:pt idx="18">
                  <c:v>0.18249145701259648</c:v>
                </c:pt>
                <c:pt idx="19">
                  <c:v>0.19262987129107409</c:v>
                </c:pt>
                <c:pt idx="20">
                  <c:v>0.20276828556955162</c:v>
                </c:pt>
                <c:pt idx="21">
                  <c:v>0.21290669984802923</c:v>
                </c:pt>
                <c:pt idx="22">
                  <c:v>0.22304511412650679</c:v>
                </c:pt>
                <c:pt idx="23">
                  <c:v>0.23318352840498441</c:v>
                </c:pt>
                <c:pt idx="24">
                  <c:v>0.24332194268346199</c:v>
                </c:pt>
                <c:pt idx="25">
                  <c:v>0.25346035696193958</c:v>
                </c:pt>
                <c:pt idx="26">
                  <c:v>0.2635987712404172</c:v>
                </c:pt>
                <c:pt idx="27">
                  <c:v>0.27373718551889481</c:v>
                </c:pt>
                <c:pt idx="28">
                  <c:v>0.28387559979737237</c:v>
                </c:pt>
                <c:pt idx="29">
                  <c:v>0.29401401407584998</c:v>
                </c:pt>
                <c:pt idx="30">
                  <c:v>0.30415242835432749</c:v>
                </c:pt>
                <c:pt idx="31">
                  <c:v>0.31429084263280516</c:v>
                </c:pt>
                <c:pt idx="32">
                  <c:v>0.32442925691128272</c:v>
                </c:pt>
                <c:pt idx="33">
                  <c:v>0.33456767118976033</c:v>
                </c:pt>
                <c:pt idx="34">
                  <c:v>0.34470608546823789</c:v>
                </c:pt>
                <c:pt idx="35">
                  <c:v>0.3548444997467155</c:v>
                </c:pt>
                <c:pt idx="36">
                  <c:v>0.36498291402519306</c:v>
                </c:pt>
                <c:pt idx="37">
                  <c:v>0.37512132830367068</c:v>
                </c:pt>
                <c:pt idx="38">
                  <c:v>0.38525974258214835</c:v>
                </c:pt>
                <c:pt idx="39">
                  <c:v>0.39539815686062585</c:v>
                </c:pt>
                <c:pt idx="40">
                  <c:v>0.40553657113910335</c:v>
                </c:pt>
                <c:pt idx="41">
                  <c:v>0.41567498541758091</c:v>
                </c:pt>
                <c:pt idx="42">
                  <c:v>0.42581339969605847</c:v>
                </c:pt>
                <c:pt idx="43">
                  <c:v>0.43595181397453608</c:v>
                </c:pt>
                <c:pt idx="44">
                  <c:v>0.44609022825301359</c:v>
                </c:pt>
                <c:pt idx="45">
                  <c:v>0.45622864253149115</c:v>
                </c:pt>
                <c:pt idx="46">
                  <c:v>0.46636705680996865</c:v>
                </c:pt>
                <c:pt idx="47">
                  <c:v>0.47650547108844626</c:v>
                </c:pt>
                <c:pt idx="48">
                  <c:v>0.48664388536692371</c:v>
                </c:pt>
                <c:pt idx="49">
                  <c:v>0.49678229964540133</c:v>
                </c:pt>
                <c:pt idx="50">
                  <c:v>0.50692071392387883</c:v>
                </c:pt>
                <c:pt idx="51">
                  <c:v>0.51705912820235633</c:v>
                </c:pt>
                <c:pt idx="52">
                  <c:v>0.52719754248083395</c:v>
                </c:pt>
                <c:pt idx="53">
                  <c:v>0.53733595675931145</c:v>
                </c:pt>
                <c:pt idx="54">
                  <c:v>0.54747437103778918</c:v>
                </c:pt>
                <c:pt idx="55">
                  <c:v>0.55761278531626657</c:v>
                </c:pt>
                <c:pt idx="56">
                  <c:v>0.56775119959474418</c:v>
                </c:pt>
                <c:pt idx="57">
                  <c:v>0.57788961387322169</c:v>
                </c:pt>
                <c:pt idx="58">
                  <c:v>0.58802802815169919</c:v>
                </c:pt>
                <c:pt idx="59">
                  <c:v>0.59816644243017669</c:v>
                </c:pt>
                <c:pt idx="60">
                  <c:v>0.60830485670865431</c:v>
                </c:pt>
                <c:pt idx="61">
                  <c:v>0.61844327098713181</c:v>
                </c:pt>
                <c:pt idx="62">
                  <c:v>0.62858168526560942</c:v>
                </c:pt>
                <c:pt idx="63">
                  <c:v>0.63872009954408693</c:v>
                </c:pt>
                <c:pt idx="64">
                  <c:v>0.64885851382256454</c:v>
                </c:pt>
                <c:pt idx="65">
                  <c:v>0.65899692810104205</c:v>
                </c:pt>
                <c:pt idx="66">
                  <c:v>0.66913534237951955</c:v>
                </c:pt>
                <c:pt idx="67">
                  <c:v>0.67927375665799716</c:v>
                </c:pt>
                <c:pt idx="68">
                  <c:v>0.68941217093647467</c:v>
                </c:pt>
                <c:pt idx="69">
                  <c:v>0.69955058521495228</c:v>
                </c:pt>
                <c:pt idx="70">
                  <c:v>0.70968899949342967</c:v>
                </c:pt>
                <c:pt idx="71">
                  <c:v>0.71982741377190729</c:v>
                </c:pt>
                <c:pt idx="72">
                  <c:v>0.7299658280503849</c:v>
                </c:pt>
                <c:pt idx="73">
                  <c:v>0.74010424232886229</c:v>
                </c:pt>
                <c:pt idx="74">
                  <c:v>0.75024265660733991</c:v>
                </c:pt>
                <c:pt idx="75">
                  <c:v>0.76038107088581741</c:v>
                </c:pt>
                <c:pt idx="76">
                  <c:v>0.77051948516429503</c:v>
                </c:pt>
                <c:pt idx="77">
                  <c:v>0.78065789944277253</c:v>
                </c:pt>
                <c:pt idx="78">
                  <c:v>0.79079631372125003</c:v>
                </c:pt>
                <c:pt idx="79">
                  <c:v>0.80093472799972765</c:v>
                </c:pt>
                <c:pt idx="80">
                  <c:v>0.81107314227820526</c:v>
                </c:pt>
                <c:pt idx="81">
                  <c:v>0.82121155655668265</c:v>
                </c:pt>
                <c:pt idx="82">
                  <c:v>0.83134997083516027</c:v>
                </c:pt>
                <c:pt idx="83">
                  <c:v>0.84148838511363777</c:v>
                </c:pt>
                <c:pt idx="84">
                  <c:v>0.85162679939211539</c:v>
                </c:pt>
                <c:pt idx="85">
                  <c:v>0.86176521367059289</c:v>
                </c:pt>
                <c:pt idx="86">
                  <c:v>0.8719036279490705</c:v>
                </c:pt>
                <c:pt idx="87">
                  <c:v>0.88204204222754801</c:v>
                </c:pt>
                <c:pt idx="88">
                  <c:v>0.8921804565060254</c:v>
                </c:pt>
                <c:pt idx="89">
                  <c:v>0.90231887078450301</c:v>
                </c:pt>
                <c:pt idx="90">
                  <c:v>0.91245728506298063</c:v>
                </c:pt>
                <c:pt idx="91">
                  <c:v>0.92259569934145813</c:v>
                </c:pt>
                <c:pt idx="92">
                  <c:v>0.93273411361993563</c:v>
                </c:pt>
                <c:pt idx="93">
                  <c:v>0.94287252789841325</c:v>
                </c:pt>
                <c:pt idx="94">
                  <c:v>0.95301094217689086</c:v>
                </c:pt>
                <c:pt idx="95">
                  <c:v>0.96314935645536837</c:v>
                </c:pt>
                <c:pt idx="96">
                  <c:v>0.97328777073384576</c:v>
                </c:pt>
                <c:pt idx="97">
                  <c:v>0.98342618501232348</c:v>
                </c:pt>
                <c:pt idx="98">
                  <c:v>0.99356459929080099</c:v>
                </c:pt>
                <c:pt idx="99">
                  <c:v>1.0037030135692786</c:v>
                </c:pt>
                <c:pt idx="100">
                  <c:v>1.0138414278477561</c:v>
                </c:pt>
                <c:pt idx="101">
                  <c:v>1.0239798421262336</c:v>
                </c:pt>
                <c:pt idx="102">
                  <c:v>1.0341182564047111</c:v>
                </c:pt>
                <c:pt idx="103">
                  <c:v>1.0442566706831888</c:v>
                </c:pt>
                <c:pt idx="104">
                  <c:v>1.0543950849616663</c:v>
                </c:pt>
                <c:pt idx="105">
                  <c:v>1.0645334992401438</c:v>
                </c:pt>
                <c:pt idx="106">
                  <c:v>1.0746719135186213</c:v>
                </c:pt>
                <c:pt idx="107">
                  <c:v>1.0848103277970989</c:v>
                </c:pt>
                <c:pt idx="108">
                  <c:v>1.0949487420755764</c:v>
                </c:pt>
                <c:pt idx="109">
                  <c:v>1.1050871563540539</c:v>
                </c:pt>
                <c:pt idx="110">
                  <c:v>1.1152255706325314</c:v>
                </c:pt>
                <c:pt idx="111">
                  <c:v>1.1253639849110091</c:v>
                </c:pt>
                <c:pt idx="112">
                  <c:v>1.1355023991894868</c:v>
                </c:pt>
                <c:pt idx="113">
                  <c:v>1.1456408134679643</c:v>
                </c:pt>
                <c:pt idx="114">
                  <c:v>1.1557792277464416</c:v>
                </c:pt>
                <c:pt idx="115">
                  <c:v>1.1659176420249193</c:v>
                </c:pt>
                <c:pt idx="116">
                  <c:v>1.1760560563033966</c:v>
                </c:pt>
                <c:pt idx="117">
                  <c:v>1.1861944705818741</c:v>
                </c:pt>
                <c:pt idx="118">
                  <c:v>1.1963328848603521</c:v>
                </c:pt>
                <c:pt idx="119">
                  <c:v>1.2064712991388293</c:v>
                </c:pt>
                <c:pt idx="120">
                  <c:v>1.2166097134173068</c:v>
                </c:pt>
                <c:pt idx="121">
                  <c:v>1.2267481276957843</c:v>
                </c:pt>
                <c:pt idx="122">
                  <c:v>1.2368865419742621</c:v>
                </c:pt>
                <c:pt idx="123">
                  <c:v>1.2470249562527396</c:v>
                </c:pt>
                <c:pt idx="124">
                  <c:v>1.2571633705312171</c:v>
                </c:pt>
                <c:pt idx="125">
                  <c:v>1.2673017848096946</c:v>
                </c:pt>
                <c:pt idx="126">
                  <c:v>1.2774401990881723</c:v>
                </c:pt>
                <c:pt idx="127">
                  <c:v>1.2875786133666496</c:v>
                </c:pt>
                <c:pt idx="128">
                  <c:v>1.2977170276451271</c:v>
                </c:pt>
                <c:pt idx="129">
                  <c:v>1.3078554419236048</c:v>
                </c:pt>
                <c:pt idx="130">
                  <c:v>1.3179938562020825</c:v>
                </c:pt>
                <c:pt idx="131">
                  <c:v>1.32813227048056</c:v>
                </c:pt>
                <c:pt idx="132">
                  <c:v>1.3382706847590375</c:v>
                </c:pt>
                <c:pt idx="133">
                  <c:v>1.348409099037515</c:v>
                </c:pt>
                <c:pt idx="134">
                  <c:v>1.3585475133159928</c:v>
                </c:pt>
                <c:pt idx="135">
                  <c:v>1.3686859275944703</c:v>
                </c:pt>
                <c:pt idx="136">
                  <c:v>1.3788243418729473</c:v>
                </c:pt>
                <c:pt idx="137">
                  <c:v>1.3889627561514253</c:v>
                </c:pt>
                <c:pt idx="138">
                  <c:v>1.3991011704299028</c:v>
                </c:pt>
                <c:pt idx="139">
                  <c:v>1.4092395847083803</c:v>
                </c:pt>
                <c:pt idx="140">
                  <c:v>1.419377998986858</c:v>
                </c:pt>
                <c:pt idx="141">
                  <c:v>1.4295164132653355</c:v>
                </c:pt>
                <c:pt idx="142">
                  <c:v>1.439654827543813</c:v>
                </c:pt>
                <c:pt idx="143">
                  <c:v>1.4497932418222905</c:v>
                </c:pt>
                <c:pt idx="144">
                  <c:v>1.459931656100768</c:v>
                </c:pt>
                <c:pt idx="145">
                  <c:v>1.4700700703792458</c:v>
                </c:pt>
                <c:pt idx="146">
                  <c:v>1.4802084846577233</c:v>
                </c:pt>
                <c:pt idx="147">
                  <c:v>1.4903468989362005</c:v>
                </c:pt>
                <c:pt idx="148">
                  <c:v>1.5004853132146783</c:v>
                </c:pt>
                <c:pt idx="149">
                  <c:v>1.5106237274931558</c:v>
                </c:pt>
                <c:pt idx="150">
                  <c:v>1.5207621417716335</c:v>
                </c:pt>
                <c:pt idx="151">
                  <c:v>1.530900556050111</c:v>
                </c:pt>
                <c:pt idx="152">
                  <c:v>1.5410389703285881</c:v>
                </c:pt>
                <c:pt idx="153">
                  <c:v>1.551177384607066</c:v>
                </c:pt>
                <c:pt idx="154">
                  <c:v>1.5613157988855433</c:v>
                </c:pt>
                <c:pt idx="155">
                  <c:v>1.571454213164021</c:v>
                </c:pt>
                <c:pt idx="156">
                  <c:v>1.5815926274424987</c:v>
                </c:pt>
                <c:pt idx="157">
                  <c:v>1.591731041720976</c:v>
                </c:pt>
                <c:pt idx="158">
                  <c:v>1.6018694559994533</c:v>
                </c:pt>
                <c:pt idx="159">
                  <c:v>1.612007870277931</c:v>
                </c:pt>
                <c:pt idx="160">
                  <c:v>1.6221462845564087</c:v>
                </c:pt>
                <c:pt idx="161">
                  <c:v>1.6322846988348865</c:v>
                </c:pt>
                <c:pt idx="162">
                  <c:v>1.642423113113364</c:v>
                </c:pt>
                <c:pt idx="163">
                  <c:v>1.6525615273918417</c:v>
                </c:pt>
                <c:pt idx="164">
                  <c:v>1.6626999416703194</c:v>
                </c:pt>
                <c:pt idx="165">
                  <c:v>1.6728383559487972</c:v>
                </c:pt>
                <c:pt idx="166">
                  <c:v>1.6829767702272749</c:v>
                </c:pt>
                <c:pt idx="167">
                  <c:v>1.6931151845057526</c:v>
                </c:pt>
                <c:pt idx="168">
                  <c:v>1.7032535987842303</c:v>
                </c:pt>
                <c:pt idx="169">
                  <c:v>1.7133920130627081</c:v>
                </c:pt>
                <c:pt idx="170">
                  <c:v>1.7235304273411858</c:v>
                </c:pt>
                <c:pt idx="171">
                  <c:v>1.7336688416196635</c:v>
                </c:pt>
                <c:pt idx="172">
                  <c:v>1.7438072558981412</c:v>
                </c:pt>
                <c:pt idx="173">
                  <c:v>1.7539456701766192</c:v>
                </c:pt>
                <c:pt idx="174">
                  <c:v>1.7640840844550967</c:v>
                </c:pt>
                <c:pt idx="175">
                  <c:v>1.7742224987335742</c:v>
                </c:pt>
                <c:pt idx="176">
                  <c:v>1.7843609130120521</c:v>
                </c:pt>
                <c:pt idx="177">
                  <c:v>1.7944993272905299</c:v>
                </c:pt>
                <c:pt idx="178">
                  <c:v>1.8046377415690078</c:v>
                </c:pt>
                <c:pt idx="179">
                  <c:v>1.8147761558474855</c:v>
                </c:pt>
                <c:pt idx="180">
                  <c:v>21.646701935799712</c:v>
                </c:pt>
                <c:pt idx="181">
                  <c:v>21.645123274849517</c:v>
                </c:pt>
                <c:pt idx="182">
                  <c:v>21.643550357133389</c:v>
                </c:pt>
                <c:pt idx="183">
                  <c:v>21.641983183903569</c:v>
                </c:pt>
                <c:pt idx="184">
                  <c:v>21.640421756408085</c:v>
                </c:pt>
                <c:pt idx="185">
                  <c:v>21.638866075890743</c:v>
                </c:pt>
                <c:pt idx="186">
                  <c:v>21.637316143591139</c:v>
                </c:pt>
                <c:pt idx="187">
                  <c:v>21.635771960744631</c:v>
                </c:pt>
                <c:pt idx="188">
                  <c:v>21.634233528582353</c:v>
                </c:pt>
                <c:pt idx="189">
                  <c:v>21.632700848331204</c:v>
                </c:pt>
                <c:pt idx="190">
                  <c:v>21.631173921213843</c:v>
                </c:pt>
                <c:pt idx="191">
                  <c:v>21.629652748448681</c:v>
                </c:pt>
                <c:pt idx="192">
                  <c:v>21.628137331249878</c:v>
                </c:pt>
                <c:pt idx="193">
                  <c:v>21.62662767082735</c:v>
                </c:pt>
                <c:pt idx="194">
                  <c:v>21.625123768386743</c:v>
                </c:pt>
                <c:pt idx="195">
                  <c:v>21.623625625129446</c:v>
                </c:pt>
                <c:pt idx="196">
                  <c:v>21.622133242252573</c:v>
                </c:pt>
                <c:pt idx="197">
                  <c:v>21.620646620948971</c:v>
                </c:pt>
                <c:pt idx="198">
                  <c:v>21.619165762407206</c:v>
                </c:pt>
                <c:pt idx="199">
                  <c:v>21.617690667811566</c:v>
                </c:pt>
                <c:pt idx="200">
                  <c:v>21.616221338342047</c:v>
                </c:pt>
                <c:pt idx="201">
                  <c:v>21.614757775174358</c:v>
                </c:pt>
                <c:pt idx="202">
                  <c:v>21.613299979479901</c:v>
                </c:pt>
                <c:pt idx="203">
                  <c:v>21.611847952425798</c:v>
                </c:pt>
                <c:pt idx="204">
                  <c:v>21.610401695174843</c:v>
                </c:pt>
                <c:pt idx="205">
                  <c:v>21.608961208885532</c:v>
                </c:pt>
                <c:pt idx="206">
                  <c:v>21.607526494712051</c:v>
                </c:pt>
                <c:pt idx="207">
                  <c:v>21.606097553804254</c:v>
                </c:pt>
                <c:pt idx="208">
                  <c:v>21.604674387307682</c:v>
                </c:pt>
                <c:pt idx="209">
                  <c:v>21.603256996363541</c:v>
                </c:pt>
                <c:pt idx="210">
                  <c:v>21.601845382108717</c:v>
                </c:pt>
                <c:pt idx="211">
                  <c:v>21.600439545675741</c:v>
                </c:pt>
                <c:pt idx="212">
                  <c:v>21.599039488192819</c:v>
                </c:pt>
                <c:pt idx="213">
                  <c:v>21.597645210783799</c:v>
                </c:pt>
                <c:pt idx="214">
                  <c:v>21.596256714568185</c:v>
                </c:pt>
                <c:pt idx="215">
                  <c:v>21.594874000661129</c:v>
                </c:pt>
                <c:pt idx="216">
                  <c:v>21.59349707017342</c:v>
                </c:pt>
                <c:pt idx="217">
                  <c:v>21.592125924211484</c:v>
                </c:pt>
                <c:pt idx="218">
                  <c:v>21.590760563877375</c:v>
                </c:pt>
                <c:pt idx="219">
                  <c:v>21.589400990268786</c:v>
                </c:pt>
                <c:pt idx="220">
                  <c:v>21.588047204479025</c:v>
                </c:pt>
                <c:pt idx="221">
                  <c:v>21.586699207597022</c:v>
                </c:pt>
                <c:pt idx="222">
                  <c:v>21.585357000707326</c:v>
                </c:pt>
                <c:pt idx="223">
                  <c:v>21.584020584890084</c:v>
                </c:pt>
                <c:pt idx="224">
                  <c:v>21.582689961221067</c:v>
                </c:pt>
                <c:pt idx="225">
                  <c:v>21.581365130771633</c:v>
                </c:pt>
                <c:pt idx="226">
                  <c:v>21.580046094608747</c:v>
                </c:pt>
                <c:pt idx="227">
                  <c:v>21.578732853794968</c:v>
                </c:pt>
                <c:pt idx="228">
                  <c:v>21.577425409388436</c:v>
                </c:pt>
                <c:pt idx="229">
                  <c:v>21.57612376244289</c:v>
                </c:pt>
                <c:pt idx="230">
                  <c:v>21.574827914007635</c:v>
                </c:pt>
                <c:pt idx="231">
                  <c:v>21.57353786512757</c:v>
                </c:pt>
                <c:pt idx="232">
                  <c:v>21.572253616843149</c:v>
                </c:pt>
                <c:pt idx="233">
                  <c:v>21.570975170190405</c:v>
                </c:pt>
                <c:pt idx="234">
                  <c:v>21.569702526200938</c:v>
                </c:pt>
                <c:pt idx="235">
                  <c:v>21.568435685901907</c:v>
                </c:pt>
                <c:pt idx="236">
                  <c:v>21.567174650316019</c:v>
                </c:pt>
                <c:pt idx="237">
                  <c:v>21.565919420461547</c:v>
                </c:pt>
                <c:pt idx="238">
                  <c:v>21.564669997352301</c:v>
                </c:pt>
                <c:pt idx="239">
                  <c:v>21.563426381997644</c:v>
                </c:pt>
                <c:pt idx="240">
                  <c:v>21.562188575402473</c:v>
                </c:pt>
                <c:pt idx="241">
                  <c:v>21.560956578567225</c:v>
                </c:pt>
                <c:pt idx="242">
                  <c:v>21.559730392487868</c:v>
                </c:pt>
                <c:pt idx="243">
                  <c:v>21.558510018155904</c:v>
                </c:pt>
                <c:pt idx="244">
                  <c:v>21.557295456558347</c:v>
                </c:pt>
                <c:pt idx="245">
                  <c:v>21.556086708677746</c:v>
                </c:pt>
                <c:pt idx="246">
                  <c:v>21.554883775492158</c:v>
                </c:pt>
                <c:pt idx="247">
                  <c:v>21.553686657975152</c:v>
                </c:pt>
                <c:pt idx="248">
                  <c:v>21.552495357095815</c:v>
                </c:pt>
                <c:pt idx="249">
                  <c:v>21.551309873818731</c:v>
                </c:pt>
                <c:pt idx="250">
                  <c:v>21.550130209103983</c:v>
                </c:pt>
                <c:pt idx="251">
                  <c:v>21.548956363907163</c:v>
                </c:pt>
                <c:pt idx="252">
                  <c:v>21.547788339179345</c:v>
                </c:pt>
                <c:pt idx="253">
                  <c:v>21.546626135867101</c:v>
                </c:pt>
                <c:pt idx="254">
                  <c:v>21.545469754912482</c:v>
                </c:pt>
                <c:pt idx="255">
                  <c:v>21.544319197253024</c:v>
                </c:pt>
                <c:pt idx="256">
                  <c:v>21.543174463821749</c:v>
                </c:pt>
                <c:pt idx="257">
                  <c:v>21.542035555547137</c:v>
                </c:pt>
                <c:pt idx="258">
                  <c:v>21.540902473353157</c:v>
                </c:pt>
                <c:pt idx="259">
                  <c:v>21.539775218159235</c:v>
                </c:pt>
                <c:pt idx="260">
                  <c:v>21.538653790880264</c:v>
                </c:pt>
                <c:pt idx="261">
                  <c:v>21.537538192426595</c:v>
                </c:pt>
                <c:pt idx="262">
                  <c:v>21.536428423704034</c:v>
                </c:pt>
                <c:pt idx="263">
                  <c:v>21.535324485613852</c:v>
                </c:pt>
                <c:pt idx="264">
                  <c:v>21.53422637905275</c:v>
                </c:pt>
                <c:pt idx="265">
                  <c:v>21.533134104912889</c:v>
                </c:pt>
                <c:pt idx="266">
                  <c:v>21.532047664081865</c:v>
                </c:pt>
                <c:pt idx="267">
                  <c:v>21.530967057442716</c:v>
                </c:pt>
                <c:pt idx="268">
                  <c:v>21.529892285873917</c:v>
                </c:pt>
                <c:pt idx="269">
                  <c:v>21.528823350249365</c:v>
                </c:pt>
                <c:pt idx="270">
                  <c:v>21.527760251438391</c:v>
                </c:pt>
                <c:pt idx="271">
                  <c:v>21.526702990305758</c:v>
                </c:pt>
                <c:pt idx="272">
                  <c:v>21.525651567711634</c:v>
                </c:pt>
                <c:pt idx="273">
                  <c:v>21.524605984511613</c:v>
                </c:pt>
                <c:pt idx="274">
                  <c:v>21.523566241556708</c:v>
                </c:pt>
                <c:pt idx="275">
                  <c:v>21.522532339693331</c:v>
                </c:pt>
                <c:pt idx="276">
                  <c:v>21.521504279763313</c:v>
                </c:pt>
                <c:pt idx="277">
                  <c:v>21.520482062603879</c:v>
                </c:pt>
                <c:pt idx="278">
                  <c:v>21.51946568904766</c:v>
                </c:pt>
                <c:pt idx="279">
                  <c:v>21.518455159922684</c:v>
                </c:pt>
                <c:pt idx="280">
                  <c:v>21.517450476052367</c:v>
                </c:pt>
                <c:pt idx="281">
                  <c:v>21.516451638255521</c:v>
                </c:pt>
                <c:pt idx="282">
                  <c:v>21.51545864734635</c:v>
                </c:pt>
                <c:pt idx="283">
                  <c:v>21.514471504134423</c:v>
                </c:pt>
                <c:pt idx="284">
                  <c:v>21.513490209424717</c:v>
                </c:pt>
                <c:pt idx="285">
                  <c:v>21.51251476401756</c:v>
                </c:pt>
                <c:pt idx="286">
                  <c:v>21.511545168708668</c:v>
                </c:pt>
                <c:pt idx="287">
                  <c:v>21.510581424289128</c:v>
                </c:pt>
                <c:pt idx="288">
                  <c:v>21.509623531545394</c:v>
                </c:pt>
                <c:pt idx="289">
                  <c:v>21.508671491259275</c:v>
                </c:pt>
                <c:pt idx="290">
                  <c:v>21.507725304207952</c:v>
                </c:pt>
                <c:pt idx="291">
                  <c:v>21.506784971163963</c:v>
                </c:pt>
                <c:pt idx="292">
                  <c:v>21.505850492895199</c:v>
                </c:pt>
                <c:pt idx="293">
                  <c:v>21.5049218701649</c:v>
                </c:pt>
                <c:pt idx="294">
                  <c:v>21.503999103731662</c:v>
                </c:pt>
                <c:pt idx="295">
                  <c:v>21.503082194349417</c:v>
                </c:pt>
                <c:pt idx="296">
                  <c:v>21.502171142767452</c:v>
                </c:pt>
                <c:pt idx="297">
                  <c:v>21.501265949730382</c:v>
                </c:pt>
                <c:pt idx="298">
                  <c:v>21.500366615978166</c:v>
                </c:pt>
                <c:pt idx="299">
                  <c:v>21.499473142246096</c:v>
                </c:pt>
                <c:pt idx="300">
                  <c:v>21.498585529264787</c:v>
                </c:pt>
                <c:pt idx="301">
                  <c:v>21.497703777760194</c:v>
                </c:pt>
                <c:pt idx="302">
                  <c:v>21.496827888453591</c:v>
                </c:pt>
                <c:pt idx="303">
                  <c:v>21.495957862061566</c:v>
                </c:pt>
                <c:pt idx="304">
                  <c:v>21.495093699296046</c:v>
                </c:pt>
                <c:pt idx="305">
                  <c:v>21.494235400864248</c:v>
                </c:pt>
                <c:pt idx="306">
                  <c:v>21.49338296746873</c:v>
                </c:pt>
                <c:pt idx="307">
                  <c:v>21.492536399807332</c:v>
                </c:pt>
                <c:pt idx="308">
                  <c:v>21.491695698573228</c:v>
                </c:pt>
                <c:pt idx="309">
                  <c:v>21.490860864454877</c:v>
                </c:pt>
                <c:pt idx="310">
                  <c:v>21.490031898136049</c:v>
                </c:pt>
                <c:pt idx="311">
                  <c:v>21.489208800295817</c:v>
                </c:pt>
                <c:pt idx="312">
                  <c:v>21.488391571608535</c:v>
                </c:pt>
                <c:pt idx="313">
                  <c:v>21.487580212743868</c:v>
                </c:pt>
                <c:pt idx="314">
                  <c:v>21.486774724366761</c:v>
                </c:pt>
                <c:pt idx="315">
                  <c:v>21.485975107137453</c:v>
                </c:pt>
                <c:pt idx="316">
                  <c:v>21.485181361711465</c:v>
                </c:pt>
                <c:pt idx="317">
                  <c:v>21.484393488739602</c:v>
                </c:pt>
                <c:pt idx="318">
                  <c:v>21.48361148886795</c:v>
                </c:pt>
                <c:pt idx="319">
                  <c:v>21.48283536273787</c:v>
                </c:pt>
                <c:pt idx="320">
                  <c:v>21.482065110985999</c:v>
                </c:pt>
                <c:pt idx="321">
                  <c:v>21.481300734244254</c:v>
                </c:pt>
                <c:pt idx="322">
                  <c:v>21.480542233139808</c:v>
                </c:pt>
                <c:pt idx="323">
                  <c:v>21.479789608295107</c:v>
                </c:pt>
                <c:pt idx="324">
                  <c:v>21.479042860327869</c:v>
                </c:pt>
                <c:pt idx="325">
                  <c:v>21.478301989851062</c:v>
                </c:pt>
                <c:pt idx="326">
                  <c:v>21.477566997472923</c:v>
                </c:pt>
                <c:pt idx="327">
                  <c:v>21.476837883796939</c:v>
                </c:pt>
                <c:pt idx="328">
                  <c:v>21.476114649421863</c:v>
                </c:pt>
                <c:pt idx="329">
                  <c:v>21.475397294941686</c:v>
                </c:pt>
                <c:pt idx="330">
                  <c:v>21.474685820945655</c:v>
                </c:pt>
                <c:pt idx="331">
                  <c:v>21.473980228018274</c:v>
                </c:pt>
                <c:pt idx="332">
                  <c:v>21.473280516739273</c:v>
                </c:pt>
                <c:pt idx="333">
                  <c:v>21.472586687683638</c:v>
                </c:pt>
                <c:pt idx="334">
                  <c:v>21.47189874142159</c:v>
                </c:pt>
                <c:pt idx="335">
                  <c:v>21.471216678518598</c:v>
                </c:pt>
                <c:pt idx="336">
                  <c:v>21.47054049953535</c:v>
                </c:pt>
                <c:pt idx="337">
                  <c:v>21.469870205027782</c:v>
                </c:pt>
                <c:pt idx="338">
                  <c:v>21.469205795547051</c:v>
                </c:pt>
                <c:pt idx="339">
                  <c:v>21.468547271639551</c:v>
                </c:pt>
                <c:pt idx="340">
                  <c:v>21.467894633846896</c:v>
                </c:pt>
                <c:pt idx="341">
                  <c:v>21.467247882705927</c:v>
                </c:pt>
                <c:pt idx="342">
                  <c:v>21.466607018748711</c:v>
                </c:pt>
                <c:pt idx="343">
                  <c:v>21.465972042502525</c:v>
                </c:pt>
                <c:pt idx="344">
                  <c:v>21.465342954489877</c:v>
                </c:pt>
                <c:pt idx="345">
                  <c:v>21.464719755228479</c:v>
                </c:pt>
                <c:pt idx="346">
                  <c:v>21.464102445231266</c:v>
                </c:pt>
                <c:pt idx="347">
                  <c:v>21.463491025006377</c:v>
                </c:pt>
                <c:pt idx="348">
                  <c:v>21.462885495057165</c:v>
                </c:pt>
                <c:pt idx="349">
                  <c:v>21.46228585588219</c:v>
                </c:pt>
                <c:pt idx="350">
                  <c:v>21.461692107975214</c:v>
                </c:pt>
                <c:pt idx="351">
                  <c:v>21.461104251825205</c:v>
                </c:pt>
                <c:pt idx="352">
                  <c:v>21.460522287916334</c:v>
                </c:pt>
                <c:pt idx="353">
                  <c:v>21.459946216727964</c:v>
                </c:pt>
                <c:pt idx="354">
                  <c:v>21.459376038734668</c:v>
                </c:pt>
                <c:pt idx="355">
                  <c:v>21.458811754406202</c:v>
                </c:pt>
                <c:pt idx="356">
                  <c:v>21.458253364207518</c:v>
                </c:pt>
                <c:pt idx="357">
                  <c:v>21.457700868598771</c:v>
                </c:pt>
                <c:pt idx="358">
                  <c:v>21.457154268035286</c:v>
                </c:pt>
                <c:pt idx="359">
                  <c:v>21.456613562967593</c:v>
                </c:pt>
                <c:pt idx="360">
                  <c:v>21.4560787538414</c:v>
                </c:pt>
                <c:pt idx="361">
                  <c:v>21.455549841097596</c:v>
                </c:pt>
                <c:pt idx="362">
                  <c:v>21.455026825172265</c:v>
                </c:pt>
                <c:pt idx="363">
                  <c:v>21.454509706496655</c:v>
                </c:pt>
                <c:pt idx="364">
                  <c:v>21.453998485497205</c:v>
                </c:pt>
                <c:pt idx="365">
                  <c:v>21.453493162595528</c:v>
                </c:pt>
                <c:pt idx="366">
                  <c:v>21.452993738208409</c:v>
                </c:pt>
                <c:pt idx="367">
                  <c:v>21.452500212747811</c:v>
                </c:pt>
                <c:pt idx="368">
                  <c:v>21.45201258662086</c:v>
                </c:pt>
                <c:pt idx="369">
                  <c:v>21.45153086022987</c:v>
                </c:pt>
                <c:pt idx="370">
                  <c:v>21.451055033972299</c:v>
                </c:pt>
                <c:pt idx="371">
                  <c:v>21.450585108240794</c:v>
                </c:pt>
                <c:pt idx="372">
                  <c:v>21.450121083423156</c:v>
                </c:pt>
                <c:pt idx="373">
                  <c:v>21.449662959902351</c:v>
                </c:pt>
                <c:pt idx="374">
                  <c:v>21.449210738056511</c:v>
                </c:pt>
                <c:pt idx="375">
                  <c:v>21.448764418258921</c:v>
                </c:pt>
                <c:pt idx="376">
                  <c:v>21.448324000878031</c:v>
                </c:pt>
                <c:pt idx="377">
                  <c:v>21.447889486277447</c:v>
                </c:pt>
                <c:pt idx="378">
                  <c:v>21.447460874815935</c:v>
                </c:pt>
                <c:pt idx="379">
                  <c:v>21.447038166847406</c:v>
                </c:pt>
                <c:pt idx="380">
                  <c:v>21.446621362720929</c:v>
                </c:pt>
                <c:pt idx="381">
                  <c:v>21.44621046278073</c:v>
                </c:pt>
                <c:pt idx="382">
                  <c:v>21.445805467366181</c:v>
                </c:pt>
                <c:pt idx="383">
                  <c:v>21.445406376811796</c:v>
                </c:pt>
                <c:pt idx="384">
                  <c:v>21.445013191447245</c:v>
                </c:pt>
                <c:pt idx="385">
                  <c:v>21.444625911597342</c:v>
                </c:pt>
                <c:pt idx="386">
                  <c:v>21.444244537582044</c:v>
                </c:pt>
                <c:pt idx="387">
                  <c:v>21.443869069716452</c:v>
                </c:pt>
                <c:pt idx="388">
                  <c:v>21.443499508310811</c:v>
                </c:pt>
                <c:pt idx="389">
                  <c:v>21.443135853670508</c:v>
                </c:pt>
                <c:pt idx="390">
                  <c:v>21.442778106096064</c:v>
                </c:pt>
                <c:pt idx="391">
                  <c:v>21.442426265883139</c:v>
                </c:pt>
                <c:pt idx="392">
                  <c:v>21.442080333322536</c:v>
                </c:pt>
                <c:pt idx="393">
                  <c:v>21.44174030870019</c:v>
                </c:pt>
                <c:pt idx="394">
                  <c:v>21.441406192297169</c:v>
                </c:pt>
                <c:pt idx="395">
                  <c:v>21.441077984389675</c:v>
                </c:pt>
                <c:pt idx="396">
                  <c:v>21.440755685249048</c:v>
                </c:pt>
                <c:pt idx="397">
                  <c:v>21.440439295141754</c:v>
                </c:pt>
                <c:pt idx="398">
                  <c:v>21.440128814329388</c:v>
                </c:pt>
                <c:pt idx="399">
                  <c:v>21.439824243068678</c:v>
                </c:pt>
                <c:pt idx="400">
                  <c:v>21.439525581611477</c:v>
                </c:pt>
                <c:pt idx="401">
                  <c:v>21.439232830204769</c:v>
                </c:pt>
                <c:pt idx="402">
                  <c:v>21.438945989090659</c:v>
                </c:pt>
                <c:pt idx="403">
                  <c:v>21.43866505850638</c:v>
                </c:pt>
                <c:pt idx="404">
                  <c:v>21.43839003868429</c:v>
                </c:pt>
                <c:pt idx="405">
                  <c:v>21.438120929851866</c:v>
                </c:pt>
                <c:pt idx="406">
                  <c:v>21.437857732231709</c:v>
                </c:pt>
                <c:pt idx="407">
                  <c:v>21.437600446041547</c:v>
                </c:pt>
                <c:pt idx="408">
                  <c:v>21.437349071494214</c:v>
                </c:pt>
                <c:pt idx="409">
                  <c:v>21.437103608797681</c:v>
                </c:pt>
                <c:pt idx="410">
                  <c:v>21.436864058155024</c:v>
                </c:pt>
                <c:pt idx="411">
                  <c:v>21.436630419764441</c:v>
                </c:pt>
                <c:pt idx="412">
                  <c:v>21.43640269381925</c:v>
                </c:pt>
                <c:pt idx="413">
                  <c:v>21.436180880507884</c:v>
                </c:pt>
                <c:pt idx="414">
                  <c:v>21.435964980013885</c:v>
                </c:pt>
                <c:pt idx="415">
                  <c:v>21.435754992515918</c:v>
                </c:pt>
                <c:pt idx="416">
                  <c:v>21.435550918187754</c:v>
                </c:pt>
                <c:pt idx="417">
                  <c:v>21.435352757198288</c:v>
                </c:pt>
                <c:pt idx="418">
                  <c:v>21.435160509711512</c:v>
                </c:pt>
                <c:pt idx="419">
                  <c:v>21.434974175886545</c:v>
                </c:pt>
                <c:pt idx="420">
                  <c:v>21.43479375587761</c:v>
                </c:pt>
                <c:pt idx="421">
                  <c:v>21.434619249834036</c:v>
                </c:pt>
                <c:pt idx="422">
                  <c:v>21.434450657900271</c:v>
                </c:pt>
                <c:pt idx="423">
                  <c:v>21.434287980215867</c:v>
                </c:pt>
                <c:pt idx="424">
                  <c:v>21.434131216915485</c:v>
                </c:pt>
                <c:pt idx="425">
                  <c:v>21.433980368128893</c:v>
                </c:pt>
                <c:pt idx="426">
                  <c:v>21.43383543398097</c:v>
                </c:pt>
                <c:pt idx="427">
                  <c:v>21.433696414591697</c:v>
                </c:pt>
                <c:pt idx="428">
                  <c:v>21.43356331007617</c:v>
                </c:pt>
                <c:pt idx="429">
                  <c:v>21.433436120544577</c:v>
                </c:pt>
                <c:pt idx="430">
                  <c:v>21.433314846102231</c:v>
                </c:pt>
                <c:pt idx="431">
                  <c:v>21.433199486849528</c:v>
                </c:pt>
                <c:pt idx="432">
                  <c:v>21.433090042881986</c:v>
                </c:pt>
                <c:pt idx="433">
                  <c:v>21.432986514290224</c:v>
                </c:pt>
                <c:pt idx="434">
                  <c:v>21.432888901159956</c:v>
                </c:pt>
                <c:pt idx="435">
                  <c:v>21.432797203572004</c:v>
                </c:pt>
                <c:pt idx="436">
                  <c:v>21.432711421602306</c:v>
                </c:pt>
                <c:pt idx="437">
                  <c:v>21.432631555321883</c:v>
                </c:pt>
                <c:pt idx="438">
                  <c:v>21.43255760479687</c:v>
                </c:pt>
                <c:pt idx="439">
                  <c:v>21.432489570088503</c:v>
                </c:pt>
                <c:pt idx="440">
                  <c:v>21.432427451253115</c:v>
                </c:pt>
                <c:pt idx="441">
                  <c:v>21.43237124834215</c:v>
                </c:pt>
                <c:pt idx="442">
                  <c:v>21.432320961402151</c:v>
                </c:pt>
                <c:pt idx="443">
                  <c:v>21.432276590474753</c:v>
                </c:pt>
                <c:pt idx="444">
                  <c:v>21.432238135596702</c:v>
                </c:pt>
                <c:pt idx="445">
                  <c:v>21.432205596799847</c:v>
                </c:pt>
                <c:pt idx="446">
                  <c:v>21.432178974111128</c:v>
                </c:pt>
                <c:pt idx="447">
                  <c:v>21.432158267552595</c:v>
                </c:pt>
                <c:pt idx="448">
                  <c:v>21.432143477141391</c:v>
                </c:pt>
                <c:pt idx="449">
                  <c:v>21.432134602889775</c:v>
                </c:pt>
                <c:pt idx="4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-349.17496710046828</c:v>
                </c:pt>
                <c:pt idx="181">
                  <c:v>-349.17496710046828</c:v>
                </c:pt>
                <c:pt idx="182">
                  <c:v>-349.17496710046828</c:v>
                </c:pt>
                <c:pt idx="183">
                  <c:v>-349.17496710046828</c:v>
                </c:pt>
                <c:pt idx="184">
                  <c:v>-349.17496710046828</c:v>
                </c:pt>
                <c:pt idx="185">
                  <c:v>-349.17496710046828</c:v>
                </c:pt>
                <c:pt idx="186">
                  <c:v>-349.17496710046828</c:v>
                </c:pt>
                <c:pt idx="187">
                  <c:v>-349.17496710046828</c:v>
                </c:pt>
                <c:pt idx="188">
                  <c:v>-349.17496710046828</c:v>
                </c:pt>
                <c:pt idx="189">
                  <c:v>-349.17496710046828</c:v>
                </c:pt>
                <c:pt idx="190">
                  <c:v>-349.17496710046828</c:v>
                </c:pt>
                <c:pt idx="191">
                  <c:v>-349.17496710046828</c:v>
                </c:pt>
                <c:pt idx="192">
                  <c:v>-349.17496710046828</c:v>
                </c:pt>
                <c:pt idx="193">
                  <c:v>-349.17496710046828</c:v>
                </c:pt>
                <c:pt idx="194">
                  <c:v>-349.17496710046828</c:v>
                </c:pt>
                <c:pt idx="195">
                  <c:v>-349.17496710046828</c:v>
                </c:pt>
                <c:pt idx="196">
                  <c:v>-349.17496710046828</c:v>
                </c:pt>
                <c:pt idx="197">
                  <c:v>-349.17496710046828</c:v>
                </c:pt>
                <c:pt idx="198">
                  <c:v>-349.17496710046828</c:v>
                </c:pt>
                <c:pt idx="199">
                  <c:v>-349.17496710046828</c:v>
                </c:pt>
                <c:pt idx="200">
                  <c:v>-349.17496710046828</c:v>
                </c:pt>
                <c:pt idx="201">
                  <c:v>-349.17496710046828</c:v>
                </c:pt>
                <c:pt idx="202">
                  <c:v>-349.17496710046828</c:v>
                </c:pt>
                <c:pt idx="203">
                  <c:v>-349.17496710046828</c:v>
                </c:pt>
                <c:pt idx="204">
                  <c:v>-349.17496710046828</c:v>
                </c:pt>
                <c:pt idx="205">
                  <c:v>-349.17496710046828</c:v>
                </c:pt>
                <c:pt idx="206">
                  <c:v>-349.17496710046828</c:v>
                </c:pt>
                <c:pt idx="207">
                  <c:v>-349.17496710046828</c:v>
                </c:pt>
                <c:pt idx="208">
                  <c:v>-349.17496710046828</c:v>
                </c:pt>
                <c:pt idx="209">
                  <c:v>-349.17496710046828</c:v>
                </c:pt>
                <c:pt idx="210">
                  <c:v>-349.17496710046828</c:v>
                </c:pt>
                <c:pt idx="211">
                  <c:v>-349.17496710046828</c:v>
                </c:pt>
                <c:pt idx="212">
                  <c:v>-349.17496710046828</c:v>
                </c:pt>
                <c:pt idx="213">
                  <c:v>-349.17496710046828</c:v>
                </c:pt>
                <c:pt idx="214">
                  <c:v>-349.17496710046828</c:v>
                </c:pt>
                <c:pt idx="215">
                  <c:v>-349.17496710046828</c:v>
                </c:pt>
                <c:pt idx="216">
                  <c:v>-349.17496710046828</c:v>
                </c:pt>
                <c:pt idx="217">
                  <c:v>-349.17496710046828</c:v>
                </c:pt>
                <c:pt idx="218">
                  <c:v>-349.17496710046828</c:v>
                </c:pt>
                <c:pt idx="219">
                  <c:v>-349.17496710046828</c:v>
                </c:pt>
                <c:pt idx="220">
                  <c:v>-349.17496710046828</c:v>
                </c:pt>
                <c:pt idx="221">
                  <c:v>-349.17496710046828</c:v>
                </c:pt>
                <c:pt idx="222">
                  <c:v>-349.17496710046828</c:v>
                </c:pt>
                <c:pt idx="223">
                  <c:v>-349.17496710046828</c:v>
                </c:pt>
                <c:pt idx="224">
                  <c:v>-349.17496710046828</c:v>
                </c:pt>
                <c:pt idx="225">
                  <c:v>-349.17496710046828</c:v>
                </c:pt>
                <c:pt idx="226">
                  <c:v>-349.17496710046828</c:v>
                </c:pt>
                <c:pt idx="227">
                  <c:v>-349.17496710046828</c:v>
                </c:pt>
                <c:pt idx="228">
                  <c:v>-349.17496710046828</c:v>
                </c:pt>
                <c:pt idx="229">
                  <c:v>-349.17496710046828</c:v>
                </c:pt>
                <c:pt idx="230">
                  <c:v>-349.17496710046828</c:v>
                </c:pt>
                <c:pt idx="231">
                  <c:v>-349.17496710046828</c:v>
                </c:pt>
                <c:pt idx="232">
                  <c:v>-349.17496710046828</c:v>
                </c:pt>
                <c:pt idx="233">
                  <c:v>-349.17496710046828</c:v>
                </c:pt>
                <c:pt idx="234">
                  <c:v>-349.17496710046828</c:v>
                </c:pt>
                <c:pt idx="235">
                  <c:v>-349.17496710046828</c:v>
                </c:pt>
                <c:pt idx="236">
                  <c:v>-349.17496710046828</c:v>
                </c:pt>
                <c:pt idx="237">
                  <c:v>-349.17496710046828</c:v>
                </c:pt>
                <c:pt idx="238">
                  <c:v>-349.17496710046828</c:v>
                </c:pt>
                <c:pt idx="239">
                  <c:v>-349.17496710046828</c:v>
                </c:pt>
                <c:pt idx="240">
                  <c:v>-349.17496710046828</c:v>
                </c:pt>
                <c:pt idx="241">
                  <c:v>-349.17496710046828</c:v>
                </c:pt>
                <c:pt idx="242">
                  <c:v>-349.17496710046828</c:v>
                </c:pt>
                <c:pt idx="243">
                  <c:v>-349.17496710046828</c:v>
                </c:pt>
                <c:pt idx="244">
                  <c:v>-349.17496710046828</c:v>
                </c:pt>
                <c:pt idx="245">
                  <c:v>-349.17496710046828</c:v>
                </c:pt>
                <c:pt idx="246">
                  <c:v>-349.17496710046828</c:v>
                </c:pt>
                <c:pt idx="247">
                  <c:v>-349.17496710046828</c:v>
                </c:pt>
                <c:pt idx="248">
                  <c:v>-349.17496710046828</c:v>
                </c:pt>
                <c:pt idx="249">
                  <c:v>-349.17496710046828</c:v>
                </c:pt>
                <c:pt idx="250">
                  <c:v>-349.17496710046828</c:v>
                </c:pt>
                <c:pt idx="251">
                  <c:v>-349.17496710046828</c:v>
                </c:pt>
                <c:pt idx="252">
                  <c:v>-349.17496710046828</c:v>
                </c:pt>
                <c:pt idx="253">
                  <c:v>-349.17496710046828</c:v>
                </c:pt>
                <c:pt idx="254">
                  <c:v>-349.17496710046828</c:v>
                </c:pt>
                <c:pt idx="255">
                  <c:v>-349.17496710046828</c:v>
                </c:pt>
                <c:pt idx="256">
                  <c:v>-349.17496710046828</c:v>
                </c:pt>
                <c:pt idx="257">
                  <c:v>-349.17496710046828</c:v>
                </c:pt>
                <c:pt idx="258">
                  <c:v>-349.17496710046828</c:v>
                </c:pt>
                <c:pt idx="259">
                  <c:v>-349.17496710046828</c:v>
                </c:pt>
                <c:pt idx="260">
                  <c:v>-349.17496710046828</c:v>
                </c:pt>
                <c:pt idx="261">
                  <c:v>-349.17496710046828</c:v>
                </c:pt>
                <c:pt idx="262">
                  <c:v>-349.17496710046828</c:v>
                </c:pt>
                <c:pt idx="263">
                  <c:v>-349.17496710046828</c:v>
                </c:pt>
                <c:pt idx="264">
                  <c:v>-349.17496710046828</c:v>
                </c:pt>
                <c:pt idx="265">
                  <c:v>-349.17496710046828</c:v>
                </c:pt>
                <c:pt idx="266">
                  <c:v>-349.17496710046828</c:v>
                </c:pt>
                <c:pt idx="267">
                  <c:v>-349.17496710046828</c:v>
                </c:pt>
                <c:pt idx="268">
                  <c:v>-349.17496710046828</c:v>
                </c:pt>
                <c:pt idx="269">
                  <c:v>-349.17496710046828</c:v>
                </c:pt>
                <c:pt idx="270">
                  <c:v>-349.17496710046828</c:v>
                </c:pt>
                <c:pt idx="271">
                  <c:v>-349.17496710046828</c:v>
                </c:pt>
                <c:pt idx="272">
                  <c:v>-349.17496710046828</c:v>
                </c:pt>
                <c:pt idx="273">
                  <c:v>-349.17496710046828</c:v>
                </c:pt>
                <c:pt idx="274">
                  <c:v>-349.17496710046828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-1860.888565382161</c:v>
                </c:pt>
                <c:pt idx="1">
                  <c:v>-1860.888565382161</c:v>
                </c:pt>
                <c:pt idx="2">
                  <c:v>-1860.888565382161</c:v>
                </c:pt>
                <c:pt idx="3">
                  <c:v>-1860.888565382161</c:v>
                </c:pt>
                <c:pt idx="4">
                  <c:v>-1860.888565382161</c:v>
                </c:pt>
                <c:pt idx="5">
                  <c:v>-1860.888565382161</c:v>
                </c:pt>
                <c:pt idx="6">
                  <c:v>-1860.888565382161</c:v>
                </c:pt>
                <c:pt idx="7">
                  <c:v>-1860.888565382161</c:v>
                </c:pt>
                <c:pt idx="8">
                  <c:v>-1860.888565382161</c:v>
                </c:pt>
                <c:pt idx="9">
                  <c:v>-1860.888565382161</c:v>
                </c:pt>
                <c:pt idx="10">
                  <c:v>-1860.888565382161</c:v>
                </c:pt>
                <c:pt idx="11">
                  <c:v>-1860.888565382161</c:v>
                </c:pt>
                <c:pt idx="12">
                  <c:v>-1860.888565382161</c:v>
                </c:pt>
                <c:pt idx="13">
                  <c:v>-1860.888565382161</c:v>
                </c:pt>
                <c:pt idx="14">
                  <c:v>-1860.888565382161</c:v>
                </c:pt>
                <c:pt idx="15">
                  <c:v>-1860.888565382161</c:v>
                </c:pt>
                <c:pt idx="16">
                  <c:v>-1860.888565382161</c:v>
                </c:pt>
                <c:pt idx="17">
                  <c:v>-1860.888565382161</c:v>
                </c:pt>
                <c:pt idx="18">
                  <c:v>-1860.888565382161</c:v>
                </c:pt>
                <c:pt idx="19">
                  <c:v>-1860.888565382161</c:v>
                </c:pt>
                <c:pt idx="20">
                  <c:v>-1860.888565382161</c:v>
                </c:pt>
                <c:pt idx="21">
                  <c:v>-1860.888565382161</c:v>
                </c:pt>
                <c:pt idx="22">
                  <c:v>-1860.888565382161</c:v>
                </c:pt>
                <c:pt idx="23">
                  <c:v>-1860.888565382161</c:v>
                </c:pt>
                <c:pt idx="24">
                  <c:v>-1860.888565382161</c:v>
                </c:pt>
                <c:pt idx="25">
                  <c:v>-1860.888565382161</c:v>
                </c:pt>
                <c:pt idx="26">
                  <c:v>-1860.888565382161</c:v>
                </c:pt>
                <c:pt idx="27">
                  <c:v>-1860.888565382161</c:v>
                </c:pt>
                <c:pt idx="28">
                  <c:v>-1860.888565382161</c:v>
                </c:pt>
                <c:pt idx="29">
                  <c:v>-1860.888565382161</c:v>
                </c:pt>
                <c:pt idx="30">
                  <c:v>-1860.888565382161</c:v>
                </c:pt>
                <c:pt idx="31">
                  <c:v>-1860.888565382161</c:v>
                </c:pt>
                <c:pt idx="32">
                  <c:v>-1860.888565382161</c:v>
                </c:pt>
                <c:pt idx="33">
                  <c:v>-1860.888565382161</c:v>
                </c:pt>
                <c:pt idx="34">
                  <c:v>-1860.888565382161</c:v>
                </c:pt>
                <c:pt idx="35">
                  <c:v>-1860.888565382161</c:v>
                </c:pt>
                <c:pt idx="36">
                  <c:v>-1860.888565382161</c:v>
                </c:pt>
                <c:pt idx="37">
                  <c:v>-1860.888565382161</c:v>
                </c:pt>
                <c:pt idx="38">
                  <c:v>-1860.888565382161</c:v>
                </c:pt>
                <c:pt idx="39">
                  <c:v>-1860.888565382161</c:v>
                </c:pt>
                <c:pt idx="40">
                  <c:v>-1860.888565382161</c:v>
                </c:pt>
                <c:pt idx="41">
                  <c:v>-1860.888565382161</c:v>
                </c:pt>
                <c:pt idx="42">
                  <c:v>-1860.888565382161</c:v>
                </c:pt>
                <c:pt idx="43">
                  <c:v>-1860.888565382161</c:v>
                </c:pt>
                <c:pt idx="44">
                  <c:v>-1860.888565382161</c:v>
                </c:pt>
                <c:pt idx="45">
                  <c:v>-1860.888565382161</c:v>
                </c:pt>
                <c:pt idx="46">
                  <c:v>-1860.888565382161</c:v>
                </c:pt>
                <c:pt idx="47">
                  <c:v>-1860.888565382161</c:v>
                </c:pt>
                <c:pt idx="48">
                  <c:v>-1860.888565382161</c:v>
                </c:pt>
                <c:pt idx="49">
                  <c:v>-1860.888565382161</c:v>
                </c:pt>
                <c:pt idx="50">
                  <c:v>-1860.888565382161</c:v>
                </c:pt>
                <c:pt idx="51">
                  <c:v>-1860.888565382161</c:v>
                </c:pt>
                <c:pt idx="52">
                  <c:v>-1860.888565382161</c:v>
                </c:pt>
                <c:pt idx="53">
                  <c:v>-1860.888565382161</c:v>
                </c:pt>
                <c:pt idx="54">
                  <c:v>-1860.888565382161</c:v>
                </c:pt>
                <c:pt idx="55">
                  <c:v>-1860.888565382161</c:v>
                </c:pt>
                <c:pt idx="56">
                  <c:v>-1860.888565382161</c:v>
                </c:pt>
                <c:pt idx="57">
                  <c:v>-1860.888565382161</c:v>
                </c:pt>
                <c:pt idx="58">
                  <c:v>-1860.888565382161</c:v>
                </c:pt>
                <c:pt idx="59">
                  <c:v>-1860.888565382161</c:v>
                </c:pt>
                <c:pt idx="60">
                  <c:v>-1860.888565382161</c:v>
                </c:pt>
                <c:pt idx="61">
                  <c:v>-1860.888565382161</c:v>
                </c:pt>
                <c:pt idx="62">
                  <c:v>-1860.888565382161</c:v>
                </c:pt>
                <c:pt idx="63">
                  <c:v>-1860.888565382161</c:v>
                </c:pt>
                <c:pt idx="64">
                  <c:v>-1860.888565382161</c:v>
                </c:pt>
                <c:pt idx="65">
                  <c:v>-1860.888565382161</c:v>
                </c:pt>
                <c:pt idx="66">
                  <c:v>-1860.888565382161</c:v>
                </c:pt>
                <c:pt idx="67">
                  <c:v>-1860.888565382161</c:v>
                </c:pt>
                <c:pt idx="68">
                  <c:v>-1860.888565382161</c:v>
                </c:pt>
                <c:pt idx="69">
                  <c:v>-1860.888565382161</c:v>
                </c:pt>
                <c:pt idx="70">
                  <c:v>-1860.888565382161</c:v>
                </c:pt>
                <c:pt idx="71">
                  <c:v>-1860.888565382161</c:v>
                </c:pt>
                <c:pt idx="72">
                  <c:v>-1860.888565382161</c:v>
                </c:pt>
                <c:pt idx="73">
                  <c:v>-1860.888565382161</c:v>
                </c:pt>
                <c:pt idx="74">
                  <c:v>-1860.888565382161</c:v>
                </c:pt>
                <c:pt idx="75">
                  <c:v>-1860.888565382161</c:v>
                </c:pt>
                <c:pt idx="76">
                  <c:v>-1860.888565382161</c:v>
                </c:pt>
                <c:pt idx="77">
                  <c:v>-1860.888565382161</c:v>
                </c:pt>
                <c:pt idx="78">
                  <c:v>-1860.888565382161</c:v>
                </c:pt>
                <c:pt idx="79">
                  <c:v>-1860.888565382161</c:v>
                </c:pt>
                <c:pt idx="80">
                  <c:v>-1860.888565382161</c:v>
                </c:pt>
                <c:pt idx="81">
                  <c:v>-1860.888565382161</c:v>
                </c:pt>
                <c:pt idx="82">
                  <c:v>-1860.888565382161</c:v>
                </c:pt>
                <c:pt idx="83">
                  <c:v>-1860.888565382161</c:v>
                </c:pt>
                <c:pt idx="84">
                  <c:v>-1860.888565382161</c:v>
                </c:pt>
                <c:pt idx="85">
                  <c:v>-1860.888565382161</c:v>
                </c:pt>
                <c:pt idx="86">
                  <c:v>-1860.888565382161</c:v>
                </c:pt>
                <c:pt idx="87">
                  <c:v>-1860.888565382161</c:v>
                </c:pt>
                <c:pt idx="88">
                  <c:v>-1860.888565382161</c:v>
                </c:pt>
                <c:pt idx="89">
                  <c:v>-1860.888565382161</c:v>
                </c:pt>
                <c:pt idx="90">
                  <c:v>-1860.888565382161</c:v>
                </c:pt>
                <c:pt idx="91">
                  <c:v>-1860.888565382161</c:v>
                </c:pt>
                <c:pt idx="92">
                  <c:v>-1860.888565382161</c:v>
                </c:pt>
                <c:pt idx="93">
                  <c:v>-1860.888565382161</c:v>
                </c:pt>
                <c:pt idx="94">
                  <c:v>-1860.888565382161</c:v>
                </c:pt>
                <c:pt idx="95">
                  <c:v>-1860.888565382161</c:v>
                </c:pt>
                <c:pt idx="96">
                  <c:v>-1860.888565382161</c:v>
                </c:pt>
                <c:pt idx="97">
                  <c:v>-1860.888565382161</c:v>
                </c:pt>
                <c:pt idx="98">
                  <c:v>-1860.888565382161</c:v>
                </c:pt>
                <c:pt idx="99">
                  <c:v>-1860.888565382161</c:v>
                </c:pt>
                <c:pt idx="100">
                  <c:v>-1860.888565382161</c:v>
                </c:pt>
                <c:pt idx="101">
                  <c:v>-1860.888565382161</c:v>
                </c:pt>
                <c:pt idx="102">
                  <c:v>-1860.888565382161</c:v>
                </c:pt>
                <c:pt idx="103">
                  <c:v>-1860.888565382161</c:v>
                </c:pt>
                <c:pt idx="104">
                  <c:v>-1860.888565382161</c:v>
                </c:pt>
                <c:pt idx="105">
                  <c:v>-1860.888565382161</c:v>
                </c:pt>
                <c:pt idx="106">
                  <c:v>-1860.888565382161</c:v>
                </c:pt>
                <c:pt idx="107">
                  <c:v>-1860.888565382161</c:v>
                </c:pt>
                <c:pt idx="108">
                  <c:v>-1860.888565382161</c:v>
                </c:pt>
                <c:pt idx="109">
                  <c:v>-1860.888565382161</c:v>
                </c:pt>
                <c:pt idx="110">
                  <c:v>-1860.888565382161</c:v>
                </c:pt>
                <c:pt idx="111">
                  <c:v>-1860.888565382161</c:v>
                </c:pt>
                <c:pt idx="112">
                  <c:v>-1860.888565382161</c:v>
                </c:pt>
                <c:pt idx="113">
                  <c:v>-1860.888565382161</c:v>
                </c:pt>
                <c:pt idx="114">
                  <c:v>-1860.888565382161</c:v>
                </c:pt>
                <c:pt idx="115">
                  <c:v>-1860.888565382161</c:v>
                </c:pt>
                <c:pt idx="116">
                  <c:v>-1860.888565382161</c:v>
                </c:pt>
                <c:pt idx="117">
                  <c:v>-1860.888565382161</c:v>
                </c:pt>
                <c:pt idx="118">
                  <c:v>-1860.888565382161</c:v>
                </c:pt>
                <c:pt idx="119">
                  <c:v>-1860.888565382161</c:v>
                </c:pt>
                <c:pt idx="120">
                  <c:v>-1860.888565382161</c:v>
                </c:pt>
                <c:pt idx="121">
                  <c:v>-1860.888565382161</c:v>
                </c:pt>
                <c:pt idx="122">
                  <c:v>-1860.888565382161</c:v>
                </c:pt>
                <c:pt idx="123">
                  <c:v>-1860.888565382161</c:v>
                </c:pt>
                <c:pt idx="124">
                  <c:v>-1860.888565382161</c:v>
                </c:pt>
                <c:pt idx="125">
                  <c:v>-1860.888565382161</c:v>
                </c:pt>
                <c:pt idx="126">
                  <c:v>-1860.888565382161</c:v>
                </c:pt>
                <c:pt idx="127">
                  <c:v>-1860.888565382161</c:v>
                </c:pt>
                <c:pt idx="128">
                  <c:v>-1860.888565382161</c:v>
                </c:pt>
                <c:pt idx="129">
                  <c:v>-1860.888565382161</c:v>
                </c:pt>
                <c:pt idx="130">
                  <c:v>-1860.888565382161</c:v>
                </c:pt>
                <c:pt idx="131">
                  <c:v>-1860.888565382161</c:v>
                </c:pt>
                <c:pt idx="132">
                  <c:v>-1860.888565382161</c:v>
                </c:pt>
                <c:pt idx="133">
                  <c:v>-1860.888565382161</c:v>
                </c:pt>
                <c:pt idx="134">
                  <c:v>-1860.888565382161</c:v>
                </c:pt>
                <c:pt idx="135">
                  <c:v>-1860.888565382161</c:v>
                </c:pt>
                <c:pt idx="136">
                  <c:v>-1860.888565382161</c:v>
                </c:pt>
                <c:pt idx="137">
                  <c:v>-1860.888565382161</c:v>
                </c:pt>
                <c:pt idx="138">
                  <c:v>-1860.888565382161</c:v>
                </c:pt>
                <c:pt idx="139">
                  <c:v>-1860.888565382161</c:v>
                </c:pt>
                <c:pt idx="140">
                  <c:v>-1860.888565382161</c:v>
                </c:pt>
                <c:pt idx="141">
                  <c:v>-1860.888565382161</c:v>
                </c:pt>
                <c:pt idx="142">
                  <c:v>-1860.888565382161</c:v>
                </c:pt>
                <c:pt idx="143">
                  <c:v>-1860.888565382161</c:v>
                </c:pt>
                <c:pt idx="144">
                  <c:v>-1860.888565382161</c:v>
                </c:pt>
                <c:pt idx="145">
                  <c:v>-1860.888565382161</c:v>
                </c:pt>
                <c:pt idx="146">
                  <c:v>-1860.888565382161</c:v>
                </c:pt>
                <c:pt idx="147">
                  <c:v>-1860.888565382161</c:v>
                </c:pt>
                <c:pt idx="148">
                  <c:v>-1860.888565382161</c:v>
                </c:pt>
                <c:pt idx="149">
                  <c:v>-1860.888565382161</c:v>
                </c:pt>
                <c:pt idx="150">
                  <c:v>-1860.888565382161</c:v>
                </c:pt>
                <c:pt idx="151">
                  <c:v>-1860.888565382161</c:v>
                </c:pt>
                <c:pt idx="152">
                  <c:v>-1860.888565382161</c:v>
                </c:pt>
                <c:pt idx="153">
                  <c:v>-1860.888565382161</c:v>
                </c:pt>
                <c:pt idx="154">
                  <c:v>-1860.888565382161</c:v>
                </c:pt>
                <c:pt idx="155">
                  <c:v>-1860.888565382161</c:v>
                </c:pt>
                <c:pt idx="156">
                  <c:v>-1860.888565382161</c:v>
                </c:pt>
                <c:pt idx="157">
                  <c:v>-1860.888565382161</c:v>
                </c:pt>
                <c:pt idx="158">
                  <c:v>-1860.888565382161</c:v>
                </c:pt>
                <c:pt idx="159">
                  <c:v>-1860.888565382161</c:v>
                </c:pt>
                <c:pt idx="160">
                  <c:v>-1860.888565382161</c:v>
                </c:pt>
                <c:pt idx="161">
                  <c:v>-1860.888565382161</c:v>
                </c:pt>
                <c:pt idx="162">
                  <c:v>-1860.888565382161</c:v>
                </c:pt>
                <c:pt idx="163">
                  <c:v>-1860.888565382161</c:v>
                </c:pt>
                <c:pt idx="164">
                  <c:v>-1860.888565382161</c:v>
                </c:pt>
                <c:pt idx="165">
                  <c:v>-1860.888565382161</c:v>
                </c:pt>
                <c:pt idx="166">
                  <c:v>-1860.888565382161</c:v>
                </c:pt>
                <c:pt idx="167">
                  <c:v>-1860.888565382161</c:v>
                </c:pt>
                <c:pt idx="168">
                  <c:v>-1860.888565382161</c:v>
                </c:pt>
                <c:pt idx="169">
                  <c:v>-1860.888565382161</c:v>
                </c:pt>
                <c:pt idx="170">
                  <c:v>-1860.888565382161</c:v>
                </c:pt>
                <c:pt idx="171">
                  <c:v>-1860.888565382161</c:v>
                </c:pt>
                <c:pt idx="172">
                  <c:v>-1860.888565382161</c:v>
                </c:pt>
                <c:pt idx="173">
                  <c:v>-1860.888565382161</c:v>
                </c:pt>
                <c:pt idx="174">
                  <c:v>-1860.888565382161</c:v>
                </c:pt>
                <c:pt idx="175">
                  <c:v>-1860.888565382161</c:v>
                </c:pt>
                <c:pt idx="176">
                  <c:v>-1860.888565382161</c:v>
                </c:pt>
                <c:pt idx="177">
                  <c:v>-1860.888565382161</c:v>
                </c:pt>
                <c:pt idx="178">
                  <c:v>-1860.888565382161</c:v>
                </c:pt>
                <c:pt idx="179">
                  <c:v>-1860.888565382161</c:v>
                </c:pt>
                <c:pt idx="180">
                  <c:v>502.43991265318323</c:v>
                </c:pt>
                <c:pt idx="181">
                  <c:v>502.43991265318323</c:v>
                </c:pt>
                <c:pt idx="182">
                  <c:v>502.43991265318323</c:v>
                </c:pt>
                <c:pt idx="183">
                  <c:v>502.43991265318323</c:v>
                </c:pt>
                <c:pt idx="184">
                  <c:v>502.43991265318323</c:v>
                </c:pt>
                <c:pt idx="185">
                  <c:v>502.43991265318323</c:v>
                </c:pt>
                <c:pt idx="186">
                  <c:v>502.43991265318323</c:v>
                </c:pt>
                <c:pt idx="187">
                  <c:v>502.43991265318323</c:v>
                </c:pt>
                <c:pt idx="188">
                  <c:v>502.43991265318323</c:v>
                </c:pt>
                <c:pt idx="189">
                  <c:v>502.43991265318323</c:v>
                </c:pt>
                <c:pt idx="190">
                  <c:v>502.43991265318323</c:v>
                </c:pt>
                <c:pt idx="191">
                  <c:v>502.43991265318323</c:v>
                </c:pt>
                <c:pt idx="192">
                  <c:v>502.43991265318323</c:v>
                </c:pt>
                <c:pt idx="193">
                  <c:v>502.43991265318323</c:v>
                </c:pt>
                <c:pt idx="194">
                  <c:v>502.43991265318323</c:v>
                </c:pt>
                <c:pt idx="195">
                  <c:v>502.43991265318323</c:v>
                </c:pt>
                <c:pt idx="196">
                  <c:v>502.43991265318323</c:v>
                </c:pt>
                <c:pt idx="197">
                  <c:v>502.43991265318323</c:v>
                </c:pt>
                <c:pt idx="198">
                  <c:v>502.43991265318323</c:v>
                </c:pt>
                <c:pt idx="199">
                  <c:v>502.43991265318323</c:v>
                </c:pt>
                <c:pt idx="200">
                  <c:v>502.43991265318323</c:v>
                </c:pt>
                <c:pt idx="201">
                  <c:v>502.43991265318323</c:v>
                </c:pt>
                <c:pt idx="202">
                  <c:v>502.43991265318323</c:v>
                </c:pt>
                <c:pt idx="203">
                  <c:v>502.43991265318323</c:v>
                </c:pt>
                <c:pt idx="204">
                  <c:v>502.43991265318323</c:v>
                </c:pt>
                <c:pt idx="205">
                  <c:v>502.43991265318323</c:v>
                </c:pt>
                <c:pt idx="206">
                  <c:v>502.43991265318323</c:v>
                </c:pt>
                <c:pt idx="207">
                  <c:v>502.43991265318323</c:v>
                </c:pt>
                <c:pt idx="208">
                  <c:v>502.43991265318323</c:v>
                </c:pt>
                <c:pt idx="209">
                  <c:v>502.43991265318323</c:v>
                </c:pt>
                <c:pt idx="210">
                  <c:v>502.43991265318323</c:v>
                </c:pt>
                <c:pt idx="211">
                  <c:v>502.43991265318323</c:v>
                </c:pt>
                <c:pt idx="212">
                  <c:v>502.43991265318323</c:v>
                </c:pt>
                <c:pt idx="213">
                  <c:v>502.43991265318323</c:v>
                </c:pt>
                <c:pt idx="214">
                  <c:v>502.43991265318323</c:v>
                </c:pt>
                <c:pt idx="215">
                  <c:v>502.43991265318323</c:v>
                </c:pt>
                <c:pt idx="216">
                  <c:v>502.43991265318323</c:v>
                </c:pt>
                <c:pt idx="217">
                  <c:v>502.43991265318323</c:v>
                </c:pt>
                <c:pt idx="218">
                  <c:v>502.43991265318323</c:v>
                </c:pt>
                <c:pt idx="219">
                  <c:v>502.43991265318323</c:v>
                </c:pt>
                <c:pt idx="220">
                  <c:v>502.43991265318323</c:v>
                </c:pt>
                <c:pt idx="221">
                  <c:v>502.43991265318323</c:v>
                </c:pt>
                <c:pt idx="222">
                  <c:v>502.43991265318323</c:v>
                </c:pt>
                <c:pt idx="223">
                  <c:v>502.43991265318323</c:v>
                </c:pt>
                <c:pt idx="224">
                  <c:v>502.43991265318323</c:v>
                </c:pt>
                <c:pt idx="225">
                  <c:v>502.43991265318323</c:v>
                </c:pt>
                <c:pt idx="226">
                  <c:v>502.43991265318323</c:v>
                </c:pt>
                <c:pt idx="227">
                  <c:v>502.43991265318323</c:v>
                </c:pt>
                <c:pt idx="228">
                  <c:v>502.43991265318323</c:v>
                </c:pt>
                <c:pt idx="229">
                  <c:v>502.43991265318323</c:v>
                </c:pt>
                <c:pt idx="230">
                  <c:v>502.43991265318323</c:v>
                </c:pt>
                <c:pt idx="231">
                  <c:v>502.43991265318323</c:v>
                </c:pt>
                <c:pt idx="232">
                  <c:v>502.43991265318323</c:v>
                </c:pt>
                <c:pt idx="233">
                  <c:v>502.43991265318323</c:v>
                </c:pt>
                <c:pt idx="234">
                  <c:v>502.43991265318323</c:v>
                </c:pt>
                <c:pt idx="235">
                  <c:v>502.43991265318323</c:v>
                </c:pt>
                <c:pt idx="236">
                  <c:v>502.43991265318323</c:v>
                </c:pt>
                <c:pt idx="237">
                  <c:v>502.43991265318323</c:v>
                </c:pt>
                <c:pt idx="238">
                  <c:v>502.43991265318323</c:v>
                </c:pt>
                <c:pt idx="239">
                  <c:v>502.43991265318323</c:v>
                </c:pt>
                <c:pt idx="240">
                  <c:v>502.43991265318323</c:v>
                </c:pt>
                <c:pt idx="241">
                  <c:v>502.43991265318323</c:v>
                </c:pt>
                <c:pt idx="242">
                  <c:v>502.43991265318323</c:v>
                </c:pt>
                <c:pt idx="243">
                  <c:v>502.43991265318323</c:v>
                </c:pt>
                <c:pt idx="244">
                  <c:v>502.43991265318323</c:v>
                </c:pt>
                <c:pt idx="245">
                  <c:v>502.43991265318323</c:v>
                </c:pt>
                <c:pt idx="246">
                  <c:v>502.43991265318323</c:v>
                </c:pt>
                <c:pt idx="247">
                  <c:v>502.43991265318323</c:v>
                </c:pt>
                <c:pt idx="248">
                  <c:v>502.43991265318323</c:v>
                </c:pt>
                <c:pt idx="249">
                  <c:v>502.43991265318323</c:v>
                </c:pt>
                <c:pt idx="250">
                  <c:v>502.43991265318323</c:v>
                </c:pt>
                <c:pt idx="251">
                  <c:v>502.43991265318323</c:v>
                </c:pt>
                <c:pt idx="252">
                  <c:v>502.43991265318323</c:v>
                </c:pt>
                <c:pt idx="253">
                  <c:v>502.43991265318323</c:v>
                </c:pt>
                <c:pt idx="254">
                  <c:v>502.43991265318323</c:v>
                </c:pt>
                <c:pt idx="255">
                  <c:v>502.43991265318323</c:v>
                </c:pt>
                <c:pt idx="256">
                  <c:v>502.43991265318323</c:v>
                </c:pt>
                <c:pt idx="257">
                  <c:v>502.43991265318323</c:v>
                </c:pt>
                <c:pt idx="258">
                  <c:v>502.43991265318323</c:v>
                </c:pt>
                <c:pt idx="259">
                  <c:v>502.43991265318323</c:v>
                </c:pt>
                <c:pt idx="260">
                  <c:v>502.43991265318323</c:v>
                </c:pt>
                <c:pt idx="261">
                  <c:v>502.43991265318323</c:v>
                </c:pt>
                <c:pt idx="262">
                  <c:v>502.43991265318323</c:v>
                </c:pt>
                <c:pt idx="263">
                  <c:v>502.43991265318323</c:v>
                </c:pt>
                <c:pt idx="264">
                  <c:v>502.43991265318323</c:v>
                </c:pt>
                <c:pt idx="265">
                  <c:v>502.43991265318323</c:v>
                </c:pt>
                <c:pt idx="266">
                  <c:v>502.43991265318323</c:v>
                </c:pt>
                <c:pt idx="267">
                  <c:v>502.43991265318323</c:v>
                </c:pt>
                <c:pt idx="268">
                  <c:v>502.43991265318323</c:v>
                </c:pt>
                <c:pt idx="269">
                  <c:v>502.43991265318323</c:v>
                </c:pt>
                <c:pt idx="270">
                  <c:v>502.43991265318323</c:v>
                </c:pt>
                <c:pt idx="271">
                  <c:v>502.43991265318323</c:v>
                </c:pt>
                <c:pt idx="272">
                  <c:v>502.43991265318323</c:v>
                </c:pt>
                <c:pt idx="273">
                  <c:v>502.43991265318323</c:v>
                </c:pt>
                <c:pt idx="274">
                  <c:v>502.43991265318323</c:v>
                </c:pt>
                <c:pt idx="275">
                  <c:v>502.43991265318323</c:v>
                </c:pt>
                <c:pt idx="276">
                  <c:v>502.43991265318323</c:v>
                </c:pt>
                <c:pt idx="277">
                  <c:v>502.43991265318323</c:v>
                </c:pt>
                <c:pt idx="278">
                  <c:v>502.43991265318323</c:v>
                </c:pt>
                <c:pt idx="279">
                  <c:v>502.43991265318323</c:v>
                </c:pt>
                <c:pt idx="280">
                  <c:v>502.43991265318323</c:v>
                </c:pt>
                <c:pt idx="281">
                  <c:v>502.43991265318323</c:v>
                </c:pt>
                <c:pt idx="282">
                  <c:v>502.43991265318323</c:v>
                </c:pt>
                <c:pt idx="283">
                  <c:v>502.43991265318323</c:v>
                </c:pt>
                <c:pt idx="284">
                  <c:v>502.43991265318323</c:v>
                </c:pt>
                <c:pt idx="285">
                  <c:v>502.43991265318323</c:v>
                </c:pt>
                <c:pt idx="286">
                  <c:v>502.43991265318323</c:v>
                </c:pt>
                <c:pt idx="287">
                  <c:v>502.43991265318323</c:v>
                </c:pt>
                <c:pt idx="288">
                  <c:v>502.43991265318323</c:v>
                </c:pt>
                <c:pt idx="289">
                  <c:v>502.43991265318323</c:v>
                </c:pt>
                <c:pt idx="290">
                  <c:v>502.43991265318323</c:v>
                </c:pt>
                <c:pt idx="291">
                  <c:v>502.43991265318323</c:v>
                </c:pt>
                <c:pt idx="292">
                  <c:v>502.43991265318323</c:v>
                </c:pt>
                <c:pt idx="293">
                  <c:v>502.43991265318323</c:v>
                </c:pt>
                <c:pt idx="294">
                  <c:v>502.43991265318323</c:v>
                </c:pt>
                <c:pt idx="295">
                  <c:v>502.43991265318323</c:v>
                </c:pt>
                <c:pt idx="296">
                  <c:v>502.43991265318323</c:v>
                </c:pt>
                <c:pt idx="297">
                  <c:v>502.43991265318323</c:v>
                </c:pt>
                <c:pt idx="298">
                  <c:v>502.43991265318323</c:v>
                </c:pt>
                <c:pt idx="299">
                  <c:v>502.43991265318323</c:v>
                </c:pt>
                <c:pt idx="300">
                  <c:v>502.43991265318323</c:v>
                </c:pt>
                <c:pt idx="301">
                  <c:v>502.43991265318323</c:v>
                </c:pt>
                <c:pt idx="302">
                  <c:v>502.43991265318323</c:v>
                </c:pt>
                <c:pt idx="303">
                  <c:v>502.43991265318323</c:v>
                </c:pt>
                <c:pt idx="304">
                  <c:v>502.43991265318323</c:v>
                </c:pt>
                <c:pt idx="305">
                  <c:v>502.43991265318323</c:v>
                </c:pt>
                <c:pt idx="306">
                  <c:v>502.43991265318323</c:v>
                </c:pt>
                <c:pt idx="307">
                  <c:v>502.43991265318323</c:v>
                </c:pt>
                <c:pt idx="308">
                  <c:v>502.43991265318323</c:v>
                </c:pt>
                <c:pt idx="309">
                  <c:v>502.43991265318323</c:v>
                </c:pt>
                <c:pt idx="310">
                  <c:v>502.43991265318323</c:v>
                </c:pt>
                <c:pt idx="311">
                  <c:v>502.43991265318323</c:v>
                </c:pt>
                <c:pt idx="312">
                  <c:v>502.43991265318323</c:v>
                </c:pt>
                <c:pt idx="313">
                  <c:v>502.43991265318323</c:v>
                </c:pt>
                <c:pt idx="314">
                  <c:v>502.43991265318323</c:v>
                </c:pt>
                <c:pt idx="315">
                  <c:v>502.43991265318323</c:v>
                </c:pt>
                <c:pt idx="316">
                  <c:v>502.43991265318323</c:v>
                </c:pt>
                <c:pt idx="317">
                  <c:v>502.43991265318323</c:v>
                </c:pt>
                <c:pt idx="318">
                  <c:v>502.43991265318323</c:v>
                </c:pt>
                <c:pt idx="319">
                  <c:v>502.43991265318323</c:v>
                </c:pt>
                <c:pt idx="320">
                  <c:v>502.43991265318323</c:v>
                </c:pt>
                <c:pt idx="321">
                  <c:v>502.43991265318323</c:v>
                </c:pt>
                <c:pt idx="322">
                  <c:v>502.43991265318323</c:v>
                </c:pt>
                <c:pt idx="323">
                  <c:v>502.43991265318323</c:v>
                </c:pt>
                <c:pt idx="324">
                  <c:v>502.43991265318323</c:v>
                </c:pt>
                <c:pt idx="325">
                  <c:v>502.43991265318323</c:v>
                </c:pt>
                <c:pt idx="326">
                  <c:v>502.43991265318323</c:v>
                </c:pt>
                <c:pt idx="327">
                  <c:v>502.43991265318323</c:v>
                </c:pt>
                <c:pt idx="328">
                  <c:v>502.43991265318323</c:v>
                </c:pt>
                <c:pt idx="329">
                  <c:v>502.43991265318323</c:v>
                </c:pt>
                <c:pt idx="330">
                  <c:v>502.43991265318323</c:v>
                </c:pt>
                <c:pt idx="331">
                  <c:v>502.43991265318323</c:v>
                </c:pt>
                <c:pt idx="332">
                  <c:v>502.43991265318323</c:v>
                </c:pt>
                <c:pt idx="333">
                  <c:v>502.43991265318323</c:v>
                </c:pt>
                <c:pt idx="334">
                  <c:v>502.43991265318323</c:v>
                </c:pt>
                <c:pt idx="335">
                  <c:v>502.43991265318323</c:v>
                </c:pt>
                <c:pt idx="336">
                  <c:v>502.43991265318323</c:v>
                </c:pt>
                <c:pt idx="337">
                  <c:v>502.43991265318323</c:v>
                </c:pt>
                <c:pt idx="338">
                  <c:v>502.43991265318323</c:v>
                </c:pt>
                <c:pt idx="339">
                  <c:v>502.43991265318323</c:v>
                </c:pt>
                <c:pt idx="340">
                  <c:v>502.43991265318323</c:v>
                </c:pt>
                <c:pt idx="341">
                  <c:v>502.43991265318323</c:v>
                </c:pt>
                <c:pt idx="342">
                  <c:v>502.43991265318323</c:v>
                </c:pt>
                <c:pt idx="343">
                  <c:v>502.43991265318323</c:v>
                </c:pt>
                <c:pt idx="344">
                  <c:v>502.43991265318323</c:v>
                </c:pt>
                <c:pt idx="345">
                  <c:v>502.43991265318323</c:v>
                </c:pt>
                <c:pt idx="346">
                  <c:v>502.43991265318323</c:v>
                </c:pt>
                <c:pt idx="347">
                  <c:v>502.43991265318323</c:v>
                </c:pt>
                <c:pt idx="348">
                  <c:v>502.43991265318323</c:v>
                </c:pt>
                <c:pt idx="349">
                  <c:v>502.43991265318323</c:v>
                </c:pt>
                <c:pt idx="350">
                  <c:v>502.43991265318323</c:v>
                </c:pt>
                <c:pt idx="351">
                  <c:v>502.43991265318323</c:v>
                </c:pt>
                <c:pt idx="352">
                  <c:v>502.43991265318323</c:v>
                </c:pt>
                <c:pt idx="353">
                  <c:v>502.43991265318323</c:v>
                </c:pt>
                <c:pt idx="354">
                  <c:v>502.43991265318323</c:v>
                </c:pt>
                <c:pt idx="355">
                  <c:v>502.43991265318323</c:v>
                </c:pt>
                <c:pt idx="356">
                  <c:v>502.43991265318323</c:v>
                </c:pt>
                <c:pt idx="357">
                  <c:v>502.43991265318323</c:v>
                </c:pt>
                <c:pt idx="358">
                  <c:v>502.43991265318323</c:v>
                </c:pt>
                <c:pt idx="359">
                  <c:v>502.43991265318323</c:v>
                </c:pt>
                <c:pt idx="360">
                  <c:v>502.43991265318323</c:v>
                </c:pt>
                <c:pt idx="361">
                  <c:v>502.43991265318323</c:v>
                </c:pt>
                <c:pt idx="362">
                  <c:v>502.43991265318323</c:v>
                </c:pt>
                <c:pt idx="363">
                  <c:v>502.43991265318323</c:v>
                </c:pt>
                <c:pt idx="364">
                  <c:v>502.43991265318323</c:v>
                </c:pt>
                <c:pt idx="365">
                  <c:v>502.43991265318323</c:v>
                </c:pt>
                <c:pt idx="366">
                  <c:v>502.43991265318323</c:v>
                </c:pt>
                <c:pt idx="367">
                  <c:v>502.43991265318323</c:v>
                </c:pt>
                <c:pt idx="368">
                  <c:v>502.43991265318323</c:v>
                </c:pt>
                <c:pt idx="369">
                  <c:v>502.43991265318323</c:v>
                </c:pt>
                <c:pt idx="370">
                  <c:v>502.43991265318323</c:v>
                </c:pt>
                <c:pt idx="371">
                  <c:v>502.43991265318323</c:v>
                </c:pt>
                <c:pt idx="372">
                  <c:v>502.43991265318323</c:v>
                </c:pt>
                <c:pt idx="373">
                  <c:v>502.43991265318323</c:v>
                </c:pt>
                <c:pt idx="374">
                  <c:v>502.43991265318323</c:v>
                </c:pt>
                <c:pt idx="375">
                  <c:v>502.43991265318323</c:v>
                </c:pt>
                <c:pt idx="376">
                  <c:v>502.43991265318323</c:v>
                </c:pt>
                <c:pt idx="377">
                  <c:v>502.43991265318323</c:v>
                </c:pt>
                <c:pt idx="378">
                  <c:v>502.43991265318323</c:v>
                </c:pt>
                <c:pt idx="379">
                  <c:v>502.43991265318323</c:v>
                </c:pt>
                <c:pt idx="380">
                  <c:v>502.43991265318323</c:v>
                </c:pt>
                <c:pt idx="381">
                  <c:v>502.43991265318323</c:v>
                </c:pt>
                <c:pt idx="382">
                  <c:v>502.43991265318323</c:v>
                </c:pt>
                <c:pt idx="383">
                  <c:v>502.43991265318323</c:v>
                </c:pt>
                <c:pt idx="384">
                  <c:v>502.43991265318323</c:v>
                </c:pt>
                <c:pt idx="385">
                  <c:v>502.43991265318323</c:v>
                </c:pt>
                <c:pt idx="386">
                  <c:v>502.43991265318323</c:v>
                </c:pt>
                <c:pt idx="387">
                  <c:v>502.43991265318323</c:v>
                </c:pt>
                <c:pt idx="388">
                  <c:v>502.43991265318323</c:v>
                </c:pt>
                <c:pt idx="389">
                  <c:v>502.43991265318323</c:v>
                </c:pt>
                <c:pt idx="390">
                  <c:v>502.43991265318323</c:v>
                </c:pt>
                <c:pt idx="391">
                  <c:v>502.43991265318323</c:v>
                </c:pt>
                <c:pt idx="392">
                  <c:v>502.43991265318323</c:v>
                </c:pt>
                <c:pt idx="393">
                  <c:v>502.43991265318323</c:v>
                </c:pt>
                <c:pt idx="394">
                  <c:v>502.43991265318323</c:v>
                </c:pt>
                <c:pt idx="395">
                  <c:v>502.43991265318323</c:v>
                </c:pt>
                <c:pt idx="396">
                  <c:v>502.43991265318323</c:v>
                </c:pt>
                <c:pt idx="397">
                  <c:v>502.43991265318323</c:v>
                </c:pt>
                <c:pt idx="398">
                  <c:v>502.43991265318323</c:v>
                </c:pt>
                <c:pt idx="399">
                  <c:v>502.43991265318323</c:v>
                </c:pt>
                <c:pt idx="400">
                  <c:v>502.43991265318323</c:v>
                </c:pt>
                <c:pt idx="401">
                  <c:v>502.43991265318323</c:v>
                </c:pt>
                <c:pt idx="402">
                  <c:v>502.43991265318323</c:v>
                </c:pt>
                <c:pt idx="403">
                  <c:v>502.43991265318323</c:v>
                </c:pt>
                <c:pt idx="404">
                  <c:v>502.43991265318323</c:v>
                </c:pt>
                <c:pt idx="405">
                  <c:v>502.43991265318323</c:v>
                </c:pt>
                <c:pt idx="406">
                  <c:v>502.43991265318323</c:v>
                </c:pt>
                <c:pt idx="407">
                  <c:v>502.43991265318323</c:v>
                </c:pt>
                <c:pt idx="408">
                  <c:v>502.43991265318323</c:v>
                </c:pt>
                <c:pt idx="409">
                  <c:v>502.43991265318323</c:v>
                </c:pt>
                <c:pt idx="410">
                  <c:v>502.43991265318323</c:v>
                </c:pt>
                <c:pt idx="411">
                  <c:v>502.43991265318323</c:v>
                </c:pt>
                <c:pt idx="412">
                  <c:v>502.43991265318323</c:v>
                </c:pt>
                <c:pt idx="413">
                  <c:v>502.43991265318323</c:v>
                </c:pt>
                <c:pt idx="414">
                  <c:v>502.43991265318323</c:v>
                </c:pt>
                <c:pt idx="415">
                  <c:v>502.43991265318323</c:v>
                </c:pt>
                <c:pt idx="416">
                  <c:v>502.43991265318323</c:v>
                </c:pt>
                <c:pt idx="417">
                  <c:v>502.43991265318323</c:v>
                </c:pt>
                <c:pt idx="418">
                  <c:v>502.43991265318323</c:v>
                </c:pt>
                <c:pt idx="419">
                  <c:v>502.43991265318323</c:v>
                </c:pt>
                <c:pt idx="420">
                  <c:v>502.43991265318323</c:v>
                </c:pt>
                <c:pt idx="421">
                  <c:v>502.43991265318323</c:v>
                </c:pt>
                <c:pt idx="422">
                  <c:v>502.43991265318323</c:v>
                </c:pt>
                <c:pt idx="423">
                  <c:v>502.43991265318323</c:v>
                </c:pt>
                <c:pt idx="424">
                  <c:v>502.43991265318323</c:v>
                </c:pt>
                <c:pt idx="425">
                  <c:v>502.43991265318323</c:v>
                </c:pt>
                <c:pt idx="426">
                  <c:v>502.43991265318323</c:v>
                </c:pt>
                <c:pt idx="427">
                  <c:v>502.43991265318323</c:v>
                </c:pt>
                <c:pt idx="428">
                  <c:v>502.43991265318323</c:v>
                </c:pt>
                <c:pt idx="429">
                  <c:v>502.43991265318323</c:v>
                </c:pt>
                <c:pt idx="430">
                  <c:v>502.43991265318323</c:v>
                </c:pt>
                <c:pt idx="431">
                  <c:v>502.43991265318323</c:v>
                </c:pt>
                <c:pt idx="432">
                  <c:v>502.43991265318323</c:v>
                </c:pt>
                <c:pt idx="433">
                  <c:v>502.43991265318323</c:v>
                </c:pt>
                <c:pt idx="434">
                  <c:v>502.43991265318323</c:v>
                </c:pt>
                <c:pt idx="435">
                  <c:v>502.43991265318323</c:v>
                </c:pt>
                <c:pt idx="436">
                  <c:v>502.43991265318323</c:v>
                </c:pt>
                <c:pt idx="437">
                  <c:v>502.43991265318323</c:v>
                </c:pt>
                <c:pt idx="438">
                  <c:v>502.43991265318323</c:v>
                </c:pt>
                <c:pt idx="439">
                  <c:v>502.43991265318323</c:v>
                </c:pt>
                <c:pt idx="440">
                  <c:v>502.43991265318323</c:v>
                </c:pt>
                <c:pt idx="441">
                  <c:v>502.43991265318323</c:v>
                </c:pt>
                <c:pt idx="442">
                  <c:v>502.43991265318323</c:v>
                </c:pt>
                <c:pt idx="443">
                  <c:v>502.43991265318323</c:v>
                </c:pt>
                <c:pt idx="444">
                  <c:v>502.43991265318323</c:v>
                </c:pt>
                <c:pt idx="445">
                  <c:v>502.43991265318323</c:v>
                </c:pt>
                <c:pt idx="446">
                  <c:v>502.43991265318323</c:v>
                </c:pt>
                <c:pt idx="447">
                  <c:v>502.43991265318323</c:v>
                </c:pt>
                <c:pt idx="448">
                  <c:v>502.43991265318323</c:v>
                </c:pt>
                <c:pt idx="449">
                  <c:v>502.43991265318323</c:v>
                </c:pt>
                <c:pt idx="450">
                  <c:v>1107.2286964023856</c:v>
                </c:pt>
                <c:pt idx="451">
                  <c:v>1107.2286964023856</c:v>
                </c:pt>
                <c:pt idx="452">
                  <c:v>1107.2286964023856</c:v>
                </c:pt>
                <c:pt idx="453">
                  <c:v>1107.2286964023856</c:v>
                </c:pt>
                <c:pt idx="454">
                  <c:v>1107.2286964023856</c:v>
                </c:pt>
                <c:pt idx="455">
                  <c:v>1107.2286964023856</c:v>
                </c:pt>
                <c:pt idx="456">
                  <c:v>1107.2286964023856</c:v>
                </c:pt>
                <c:pt idx="457">
                  <c:v>1107.2286964023856</c:v>
                </c:pt>
                <c:pt idx="458">
                  <c:v>1107.2286964023856</c:v>
                </c:pt>
                <c:pt idx="459">
                  <c:v>1107.2286964023856</c:v>
                </c:pt>
                <c:pt idx="460">
                  <c:v>1107.2286964023856</c:v>
                </c:pt>
                <c:pt idx="461">
                  <c:v>1107.2286964023856</c:v>
                </c:pt>
                <c:pt idx="462">
                  <c:v>1107.2286964023856</c:v>
                </c:pt>
                <c:pt idx="463">
                  <c:v>1107.2286964023856</c:v>
                </c:pt>
                <c:pt idx="464">
                  <c:v>1107.2286964023856</c:v>
                </c:pt>
                <c:pt idx="465">
                  <c:v>1107.2286964023856</c:v>
                </c:pt>
                <c:pt idx="466">
                  <c:v>1107.2286964023856</c:v>
                </c:pt>
                <c:pt idx="467">
                  <c:v>1107.2286964023856</c:v>
                </c:pt>
                <c:pt idx="468">
                  <c:v>1107.2286964023856</c:v>
                </c:pt>
                <c:pt idx="469">
                  <c:v>1107.2286964023856</c:v>
                </c:pt>
                <c:pt idx="470">
                  <c:v>1107.2286964023856</c:v>
                </c:pt>
                <c:pt idx="471">
                  <c:v>1107.2286964023856</c:v>
                </c:pt>
                <c:pt idx="472">
                  <c:v>1107.2286964023856</c:v>
                </c:pt>
                <c:pt idx="473">
                  <c:v>1107.2286964023856</c:v>
                </c:pt>
                <c:pt idx="474">
                  <c:v>1107.2286964023856</c:v>
                </c:pt>
                <c:pt idx="475">
                  <c:v>1107.2286964023856</c:v>
                </c:pt>
                <c:pt idx="476">
                  <c:v>1107.2286964023856</c:v>
                </c:pt>
                <c:pt idx="477">
                  <c:v>1107.2286964023856</c:v>
                </c:pt>
                <c:pt idx="478">
                  <c:v>1107.2286964023856</c:v>
                </c:pt>
                <c:pt idx="479">
                  <c:v>1107.2286964023856</c:v>
                </c:pt>
                <c:pt idx="480">
                  <c:v>1107.2286964023856</c:v>
                </c:pt>
                <c:pt idx="481">
                  <c:v>1107.2286964023856</c:v>
                </c:pt>
                <c:pt idx="482">
                  <c:v>1107.2286964023856</c:v>
                </c:pt>
                <c:pt idx="483">
                  <c:v>1107.2286964023856</c:v>
                </c:pt>
                <c:pt idx="484">
                  <c:v>1107.2286964023856</c:v>
                </c:pt>
                <c:pt idx="485">
                  <c:v>1107.2286964023856</c:v>
                </c:pt>
                <c:pt idx="486">
                  <c:v>1107.2286964023856</c:v>
                </c:pt>
                <c:pt idx="487">
                  <c:v>1107.2286964023856</c:v>
                </c:pt>
                <c:pt idx="488">
                  <c:v>1107.2286964023856</c:v>
                </c:pt>
                <c:pt idx="489">
                  <c:v>1107.2286964023856</c:v>
                </c:pt>
                <c:pt idx="490">
                  <c:v>1107.2286964023856</c:v>
                </c:pt>
                <c:pt idx="491">
                  <c:v>1107.2286964023856</c:v>
                </c:pt>
                <c:pt idx="492">
                  <c:v>1107.2286964023856</c:v>
                </c:pt>
                <c:pt idx="493">
                  <c:v>1107.2286964023856</c:v>
                </c:pt>
                <c:pt idx="494">
                  <c:v>1107.2286964023856</c:v>
                </c:pt>
                <c:pt idx="495">
                  <c:v>1107.2286964023856</c:v>
                </c:pt>
                <c:pt idx="496">
                  <c:v>1107.2286964023856</c:v>
                </c:pt>
                <c:pt idx="497">
                  <c:v>1107.2286964023856</c:v>
                </c:pt>
                <c:pt idx="498">
                  <c:v>1107.2286964023856</c:v>
                </c:pt>
                <c:pt idx="499">
                  <c:v>1107.2286964023856</c:v>
                </c:pt>
                <c:pt idx="500">
                  <c:v>1107.2286964023856</c:v>
                </c:pt>
                <c:pt idx="501">
                  <c:v>1107.2286964023856</c:v>
                </c:pt>
                <c:pt idx="502">
                  <c:v>1107.2286964023856</c:v>
                </c:pt>
                <c:pt idx="503">
                  <c:v>1107.2286964023856</c:v>
                </c:pt>
                <c:pt idx="504">
                  <c:v>1107.2286964023856</c:v>
                </c:pt>
                <c:pt idx="505">
                  <c:v>1107.2286964023856</c:v>
                </c:pt>
                <c:pt idx="506">
                  <c:v>1107.2286964023856</c:v>
                </c:pt>
                <c:pt idx="507">
                  <c:v>1107.2286964023856</c:v>
                </c:pt>
                <c:pt idx="508">
                  <c:v>1107.2286964023856</c:v>
                </c:pt>
                <c:pt idx="509">
                  <c:v>1107.2286964023856</c:v>
                </c:pt>
                <c:pt idx="510">
                  <c:v>1107.2286964023856</c:v>
                </c:pt>
                <c:pt idx="511">
                  <c:v>1107.2286964023856</c:v>
                </c:pt>
                <c:pt idx="512">
                  <c:v>1107.2286964023856</c:v>
                </c:pt>
                <c:pt idx="513">
                  <c:v>1107.2286964023856</c:v>
                </c:pt>
                <c:pt idx="514">
                  <c:v>1107.2286964023856</c:v>
                </c:pt>
                <c:pt idx="515">
                  <c:v>1107.2286964023856</c:v>
                </c:pt>
                <c:pt idx="516">
                  <c:v>1107.2286964023856</c:v>
                </c:pt>
                <c:pt idx="517">
                  <c:v>1107.2286964023856</c:v>
                </c:pt>
                <c:pt idx="518">
                  <c:v>1107.2286964023856</c:v>
                </c:pt>
                <c:pt idx="519">
                  <c:v>1107.2286964023856</c:v>
                </c:pt>
                <c:pt idx="520">
                  <c:v>1107.2286964023856</c:v>
                </c:pt>
                <c:pt idx="521">
                  <c:v>1107.2286964023856</c:v>
                </c:pt>
                <c:pt idx="522">
                  <c:v>1107.2286964023856</c:v>
                </c:pt>
                <c:pt idx="523">
                  <c:v>1107.2286964023856</c:v>
                </c:pt>
                <c:pt idx="524">
                  <c:v>1107.2286964023856</c:v>
                </c:pt>
                <c:pt idx="525">
                  <c:v>1107.2286964023856</c:v>
                </c:pt>
                <c:pt idx="526">
                  <c:v>1107.2286964023856</c:v>
                </c:pt>
                <c:pt idx="527">
                  <c:v>1107.2286964023856</c:v>
                </c:pt>
                <c:pt idx="528">
                  <c:v>1107.2286964023856</c:v>
                </c:pt>
                <c:pt idx="529">
                  <c:v>1107.2286964023856</c:v>
                </c:pt>
                <c:pt idx="530">
                  <c:v>1107.2286964023856</c:v>
                </c:pt>
                <c:pt idx="531">
                  <c:v>1107.2286964023856</c:v>
                </c:pt>
                <c:pt idx="532">
                  <c:v>1107.2286964023856</c:v>
                </c:pt>
                <c:pt idx="533">
                  <c:v>1107.2286964023856</c:v>
                </c:pt>
                <c:pt idx="534">
                  <c:v>1107.2286964023856</c:v>
                </c:pt>
                <c:pt idx="535">
                  <c:v>1107.2286964023856</c:v>
                </c:pt>
                <c:pt idx="536">
                  <c:v>1107.2286964023856</c:v>
                </c:pt>
                <c:pt idx="537">
                  <c:v>1107.2286964023856</c:v>
                </c:pt>
                <c:pt idx="538">
                  <c:v>1107.2286964023856</c:v>
                </c:pt>
                <c:pt idx="539">
                  <c:v>1107.2286964023856</c:v>
                </c:pt>
                <c:pt idx="540">
                  <c:v>1107.2286964023856</c:v>
                </c:pt>
                <c:pt idx="541">
                  <c:v>1107.2286964023856</c:v>
                </c:pt>
                <c:pt idx="542">
                  <c:v>1107.2286964023856</c:v>
                </c:pt>
                <c:pt idx="543">
                  <c:v>1107.2286964023856</c:v>
                </c:pt>
                <c:pt idx="544">
                  <c:v>1107.2286964023856</c:v>
                </c:pt>
                <c:pt idx="545">
                  <c:v>1107.2286964023856</c:v>
                </c:pt>
                <c:pt idx="546">
                  <c:v>1107.2286964023856</c:v>
                </c:pt>
                <c:pt idx="547">
                  <c:v>1107.2286964023856</c:v>
                </c:pt>
                <c:pt idx="548">
                  <c:v>1107.2286964023856</c:v>
                </c:pt>
                <c:pt idx="549">
                  <c:v>1107.2286964023856</c:v>
                </c:pt>
                <c:pt idx="550">
                  <c:v>1107.2286964023856</c:v>
                </c:pt>
                <c:pt idx="551">
                  <c:v>1107.2286964023856</c:v>
                </c:pt>
                <c:pt idx="552">
                  <c:v>1107.2286964023856</c:v>
                </c:pt>
                <c:pt idx="553">
                  <c:v>1107.2286964023856</c:v>
                </c:pt>
                <c:pt idx="554">
                  <c:v>1107.2286964023856</c:v>
                </c:pt>
                <c:pt idx="555">
                  <c:v>1107.2286964023856</c:v>
                </c:pt>
                <c:pt idx="556">
                  <c:v>1107.2286964023856</c:v>
                </c:pt>
                <c:pt idx="557">
                  <c:v>1107.2286964023856</c:v>
                </c:pt>
                <c:pt idx="558">
                  <c:v>1107.2286964023856</c:v>
                </c:pt>
                <c:pt idx="559">
                  <c:v>1107.2286964023856</c:v>
                </c:pt>
                <c:pt idx="560">
                  <c:v>1107.2286964023856</c:v>
                </c:pt>
                <c:pt idx="561">
                  <c:v>1107.2286964023856</c:v>
                </c:pt>
                <c:pt idx="562">
                  <c:v>1107.2286964023856</c:v>
                </c:pt>
                <c:pt idx="563">
                  <c:v>1107.2286964023856</c:v>
                </c:pt>
                <c:pt idx="564">
                  <c:v>1107.2286964023856</c:v>
                </c:pt>
                <c:pt idx="565">
                  <c:v>1107.2286964023856</c:v>
                </c:pt>
                <c:pt idx="566">
                  <c:v>1107.2286964023856</c:v>
                </c:pt>
                <c:pt idx="567">
                  <c:v>1107.2286964023856</c:v>
                </c:pt>
                <c:pt idx="568">
                  <c:v>1107.2286964023856</c:v>
                </c:pt>
                <c:pt idx="569">
                  <c:v>1107.2286964023856</c:v>
                </c:pt>
                <c:pt idx="570">
                  <c:v>1107.2286964023856</c:v>
                </c:pt>
                <c:pt idx="571">
                  <c:v>1107.2286964023856</c:v>
                </c:pt>
                <c:pt idx="572">
                  <c:v>1107.2286964023856</c:v>
                </c:pt>
                <c:pt idx="573">
                  <c:v>1107.2286964023856</c:v>
                </c:pt>
                <c:pt idx="574">
                  <c:v>1107.2286964023856</c:v>
                </c:pt>
                <c:pt idx="575">
                  <c:v>1107.2286964023856</c:v>
                </c:pt>
                <c:pt idx="576">
                  <c:v>1107.2286964023856</c:v>
                </c:pt>
                <c:pt idx="577">
                  <c:v>1107.2286964023856</c:v>
                </c:pt>
                <c:pt idx="578">
                  <c:v>1107.2286964023856</c:v>
                </c:pt>
                <c:pt idx="579">
                  <c:v>1107.2286964023856</c:v>
                </c:pt>
                <c:pt idx="580">
                  <c:v>1107.2286964023856</c:v>
                </c:pt>
                <c:pt idx="581">
                  <c:v>1107.2286964023856</c:v>
                </c:pt>
                <c:pt idx="582">
                  <c:v>1107.2286964023856</c:v>
                </c:pt>
                <c:pt idx="583">
                  <c:v>1107.2286964023856</c:v>
                </c:pt>
                <c:pt idx="584">
                  <c:v>1107.2286964023856</c:v>
                </c:pt>
                <c:pt idx="585">
                  <c:v>1107.2286964023856</c:v>
                </c:pt>
                <c:pt idx="586">
                  <c:v>1107.2286964023856</c:v>
                </c:pt>
                <c:pt idx="587">
                  <c:v>1107.2286964023856</c:v>
                </c:pt>
                <c:pt idx="588">
                  <c:v>1107.2286964023856</c:v>
                </c:pt>
                <c:pt idx="589">
                  <c:v>1107.2286964023856</c:v>
                </c:pt>
                <c:pt idx="590">
                  <c:v>1107.2286964023856</c:v>
                </c:pt>
                <c:pt idx="591">
                  <c:v>1107.2286964023856</c:v>
                </c:pt>
                <c:pt idx="592">
                  <c:v>1107.2286964023856</c:v>
                </c:pt>
                <c:pt idx="593">
                  <c:v>1107.2286964023856</c:v>
                </c:pt>
                <c:pt idx="594">
                  <c:v>1107.2286964023856</c:v>
                </c:pt>
                <c:pt idx="595">
                  <c:v>1107.2286964023856</c:v>
                </c:pt>
                <c:pt idx="596">
                  <c:v>1107.2286964023856</c:v>
                </c:pt>
                <c:pt idx="597">
                  <c:v>1107.2286964023856</c:v>
                </c:pt>
                <c:pt idx="598">
                  <c:v>1107.2286964023856</c:v>
                </c:pt>
                <c:pt idx="599">
                  <c:v>1107.2286964023856</c:v>
                </c:pt>
                <c:pt idx="600">
                  <c:v>1107.2286964023856</c:v>
                </c:pt>
                <c:pt idx="601">
                  <c:v>1107.2286964023856</c:v>
                </c:pt>
                <c:pt idx="602">
                  <c:v>1107.2286964023856</c:v>
                </c:pt>
                <c:pt idx="603">
                  <c:v>1107.2286964023856</c:v>
                </c:pt>
                <c:pt idx="604">
                  <c:v>1107.2286964023856</c:v>
                </c:pt>
                <c:pt idx="605">
                  <c:v>1107.2286964023856</c:v>
                </c:pt>
                <c:pt idx="606">
                  <c:v>1107.2286964023856</c:v>
                </c:pt>
                <c:pt idx="607">
                  <c:v>1107.2286964023856</c:v>
                </c:pt>
                <c:pt idx="608">
                  <c:v>1107.2286964023856</c:v>
                </c:pt>
                <c:pt idx="609">
                  <c:v>1107.2286964023856</c:v>
                </c:pt>
                <c:pt idx="610">
                  <c:v>1107.2286964023856</c:v>
                </c:pt>
                <c:pt idx="611">
                  <c:v>1107.2286964023856</c:v>
                </c:pt>
                <c:pt idx="612">
                  <c:v>1107.2286964023856</c:v>
                </c:pt>
                <c:pt idx="613">
                  <c:v>1107.2286964023856</c:v>
                </c:pt>
                <c:pt idx="614">
                  <c:v>1107.2286964023856</c:v>
                </c:pt>
                <c:pt idx="615">
                  <c:v>1107.2286964023856</c:v>
                </c:pt>
                <c:pt idx="616">
                  <c:v>1107.2286964023856</c:v>
                </c:pt>
                <c:pt idx="617">
                  <c:v>1107.2286964023856</c:v>
                </c:pt>
                <c:pt idx="618">
                  <c:v>1107.2286964023856</c:v>
                </c:pt>
                <c:pt idx="619">
                  <c:v>1107.2286964023856</c:v>
                </c:pt>
                <c:pt idx="620">
                  <c:v>1107.2286964023856</c:v>
                </c:pt>
                <c:pt idx="621">
                  <c:v>1107.2286964023856</c:v>
                </c:pt>
                <c:pt idx="622">
                  <c:v>1107.2286964023856</c:v>
                </c:pt>
                <c:pt idx="623">
                  <c:v>1107.2286964023856</c:v>
                </c:pt>
                <c:pt idx="624">
                  <c:v>1107.2286964023856</c:v>
                </c:pt>
                <c:pt idx="625">
                  <c:v>1107.2286964023856</c:v>
                </c:pt>
                <c:pt idx="626">
                  <c:v>1107.2286964023856</c:v>
                </c:pt>
                <c:pt idx="627">
                  <c:v>1107.2286964023856</c:v>
                </c:pt>
                <c:pt idx="628">
                  <c:v>1107.2286964023856</c:v>
                </c:pt>
                <c:pt idx="629">
                  <c:v>1107.2286964023856</c:v>
                </c:pt>
                <c:pt idx="630">
                  <c:v>1107.2286964023856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-677.30804708544235</c:v>
                </c:pt>
                <c:pt idx="1">
                  <c:v>-677.30804708544235</c:v>
                </c:pt>
                <c:pt idx="2">
                  <c:v>-677.30804708544235</c:v>
                </c:pt>
                <c:pt idx="3">
                  <c:v>-677.30804708544235</c:v>
                </c:pt>
                <c:pt idx="4">
                  <c:v>-677.30804708544235</c:v>
                </c:pt>
                <c:pt idx="5">
                  <c:v>-677.30804708544235</c:v>
                </c:pt>
                <c:pt idx="6">
                  <c:v>-677.30804708544235</c:v>
                </c:pt>
                <c:pt idx="7">
                  <c:v>-677.30804708544235</c:v>
                </c:pt>
                <c:pt idx="8">
                  <c:v>-677.30804708544235</c:v>
                </c:pt>
                <c:pt idx="9">
                  <c:v>-677.30804708544235</c:v>
                </c:pt>
                <c:pt idx="10">
                  <c:v>-677.30804708544235</c:v>
                </c:pt>
                <c:pt idx="11">
                  <c:v>-677.30804708544235</c:v>
                </c:pt>
                <c:pt idx="12">
                  <c:v>-677.30804708544235</c:v>
                </c:pt>
                <c:pt idx="13">
                  <c:v>-677.30804708544235</c:v>
                </c:pt>
                <c:pt idx="14">
                  <c:v>-677.30804708544235</c:v>
                </c:pt>
                <c:pt idx="15">
                  <c:v>-677.30804708544235</c:v>
                </c:pt>
                <c:pt idx="16">
                  <c:v>-677.30804708544235</c:v>
                </c:pt>
                <c:pt idx="17">
                  <c:v>-677.30804708544235</c:v>
                </c:pt>
                <c:pt idx="18">
                  <c:v>-677.30804708544235</c:v>
                </c:pt>
                <c:pt idx="19">
                  <c:v>-677.30804708544235</c:v>
                </c:pt>
                <c:pt idx="20">
                  <c:v>-677.30804708544235</c:v>
                </c:pt>
                <c:pt idx="21">
                  <c:v>-677.30804708544235</c:v>
                </c:pt>
                <c:pt idx="22">
                  <c:v>-677.30804708544235</c:v>
                </c:pt>
                <c:pt idx="23">
                  <c:v>-677.30804708544235</c:v>
                </c:pt>
                <c:pt idx="24">
                  <c:v>-677.30804708544235</c:v>
                </c:pt>
                <c:pt idx="25">
                  <c:v>-677.30804708544235</c:v>
                </c:pt>
                <c:pt idx="26">
                  <c:v>-677.30804708544235</c:v>
                </c:pt>
                <c:pt idx="27">
                  <c:v>-677.30804708544235</c:v>
                </c:pt>
                <c:pt idx="28">
                  <c:v>-677.30804708544235</c:v>
                </c:pt>
                <c:pt idx="29">
                  <c:v>-677.30804708544235</c:v>
                </c:pt>
                <c:pt idx="30">
                  <c:v>-677.30804708544235</c:v>
                </c:pt>
                <c:pt idx="31">
                  <c:v>-677.30804708544235</c:v>
                </c:pt>
                <c:pt idx="32">
                  <c:v>-677.30804708544235</c:v>
                </c:pt>
                <c:pt idx="33">
                  <c:v>-677.30804708544235</c:v>
                </c:pt>
                <c:pt idx="34">
                  <c:v>-677.30804708544235</c:v>
                </c:pt>
                <c:pt idx="35">
                  <c:v>-677.30804708544235</c:v>
                </c:pt>
                <c:pt idx="36">
                  <c:v>-677.30804708544235</c:v>
                </c:pt>
                <c:pt idx="37">
                  <c:v>-677.30804708544235</c:v>
                </c:pt>
                <c:pt idx="38">
                  <c:v>-677.30804708544235</c:v>
                </c:pt>
                <c:pt idx="39">
                  <c:v>-677.30804708544235</c:v>
                </c:pt>
                <c:pt idx="40">
                  <c:v>-677.30804708544235</c:v>
                </c:pt>
                <c:pt idx="41">
                  <c:v>-677.30804708544235</c:v>
                </c:pt>
                <c:pt idx="42">
                  <c:v>-677.30804708544235</c:v>
                </c:pt>
                <c:pt idx="43">
                  <c:v>-677.30804708544235</c:v>
                </c:pt>
                <c:pt idx="44">
                  <c:v>-677.30804708544235</c:v>
                </c:pt>
                <c:pt idx="45">
                  <c:v>-677.30804708544235</c:v>
                </c:pt>
                <c:pt idx="46">
                  <c:v>-677.30804708544235</c:v>
                </c:pt>
                <c:pt idx="47">
                  <c:v>-677.30804708544235</c:v>
                </c:pt>
                <c:pt idx="48">
                  <c:v>-677.30804708544235</c:v>
                </c:pt>
                <c:pt idx="49">
                  <c:v>-677.30804708544235</c:v>
                </c:pt>
                <c:pt idx="50">
                  <c:v>-677.30804708544235</c:v>
                </c:pt>
                <c:pt idx="51">
                  <c:v>-677.30804708544235</c:v>
                </c:pt>
                <c:pt idx="52">
                  <c:v>-677.30804708544235</c:v>
                </c:pt>
                <c:pt idx="53">
                  <c:v>-677.30804708544235</c:v>
                </c:pt>
                <c:pt idx="54">
                  <c:v>-677.30804708544235</c:v>
                </c:pt>
                <c:pt idx="55">
                  <c:v>-677.30804708544235</c:v>
                </c:pt>
                <c:pt idx="56">
                  <c:v>-677.30804708544235</c:v>
                </c:pt>
                <c:pt idx="57">
                  <c:v>-677.30804708544235</c:v>
                </c:pt>
                <c:pt idx="58">
                  <c:v>-677.30804708544235</c:v>
                </c:pt>
                <c:pt idx="59">
                  <c:v>-677.30804708544235</c:v>
                </c:pt>
                <c:pt idx="60">
                  <c:v>-677.30804708544235</c:v>
                </c:pt>
                <c:pt idx="61">
                  <c:v>-677.30804708544235</c:v>
                </c:pt>
                <c:pt idx="62">
                  <c:v>-677.30804708544235</c:v>
                </c:pt>
                <c:pt idx="63">
                  <c:v>-677.30804708544235</c:v>
                </c:pt>
                <c:pt idx="64">
                  <c:v>-677.30804708544235</c:v>
                </c:pt>
                <c:pt idx="65">
                  <c:v>-677.30804708544235</c:v>
                </c:pt>
                <c:pt idx="66">
                  <c:v>-677.30804708544235</c:v>
                </c:pt>
                <c:pt idx="67">
                  <c:v>-677.30804708544235</c:v>
                </c:pt>
                <c:pt idx="68">
                  <c:v>-677.30804708544235</c:v>
                </c:pt>
                <c:pt idx="69">
                  <c:v>-677.30804708544235</c:v>
                </c:pt>
                <c:pt idx="70">
                  <c:v>-677.30804708544235</c:v>
                </c:pt>
                <c:pt idx="71">
                  <c:v>-677.30804708544235</c:v>
                </c:pt>
                <c:pt idx="72">
                  <c:v>-677.30804708544235</c:v>
                </c:pt>
                <c:pt idx="73">
                  <c:v>-677.30804708544235</c:v>
                </c:pt>
                <c:pt idx="74">
                  <c:v>-677.30804708544235</c:v>
                </c:pt>
                <c:pt idx="75">
                  <c:v>-677.30804708544235</c:v>
                </c:pt>
                <c:pt idx="76">
                  <c:v>-677.30804708544235</c:v>
                </c:pt>
                <c:pt idx="77">
                  <c:v>-677.30804708544235</c:v>
                </c:pt>
                <c:pt idx="78">
                  <c:v>-677.30804708544235</c:v>
                </c:pt>
                <c:pt idx="79">
                  <c:v>-677.30804708544235</c:v>
                </c:pt>
                <c:pt idx="80">
                  <c:v>-677.30804708544235</c:v>
                </c:pt>
                <c:pt idx="81">
                  <c:v>-677.30804708544235</c:v>
                </c:pt>
                <c:pt idx="82">
                  <c:v>-677.30804708544235</c:v>
                </c:pt>
                <c:pt idx="83">
                  <c:v>-677.30804708544235</c:v>
                </c:pt>
                <c:pt idx="84">
                  <c:v>-677.30804708544235</c:v>
                </c:pt>
                <c:pt idx="85">
                  <c:v>-677.30804708544235</c:v>
                </c:pt>
                <c:pt idx="86">
                  <c:v>-677.30804708544235</c:v>
                </c:pt>
                <c:pt idx="87">
                  <c:v>-677.30804708544235</c:v>
                </c:pt>
                <c:pt idx="88">
                  <c:v>-677.30804708544235</c:v>
                </c:pt>
                <c:pt idx="89">
                  <c:v>-677.30804708544235</c:v>
                </c:pt>
                <c:pt idx="90">
                  <c:v>-677.30804708544235</c:v>
                </c:pt>
                <c:pt idx="91">
                  <c:v>-677.30804708544235</c:v>
                </c:pt>
                <c:pt idx="92">
                  <c:v>-677.30804708544235</c:v>
                </c:pt>
                <c:pt idx="93">
                  <c:v>-677.30804708544235</c:v>
                </c:pt>
                <c:pt idx="94">
                  <c:v>-677.30804708544235</c:v>
                </c:pt>
                <c:pt idx="95">
                  <c:v>-677.30804708544235</c:v>
                </c:pt>
                <c:pt idx="96">
                  <c:v>-677.30804708544235</c:v>
                </c:pt>
                <c:pt idx="97">
                  <c:v>-677.30804708544235</c:v>
                </c:pt>
                <c:pt idx="98">
                  <c:v>-677.30804708544235</c:v>
                </c:pt>
                <c:pt idx="99">
                  <c:v>-677.30804708544235</c:v>
                </c:pt>
                <c:pt idx="100">
                  <c:v>-677.30804708544235</c:v>
                </c:pt>
                <c:pt idx="101">
                  <c:v>-677.30804708544235</c:v>
                </c:pt>
                <c:pt idx="102">
                  <c:v>-677.30804708544235</c:v>
                </c:pt>
                <c:pt idx="103">
                  <c:v>-677.30804708544235</c:v>
                </c:pt>
                <c:pt idx="104">
                  <c:v>-677.30804708544235</c:v>
                </c:pt>
                <c:pt idx="105">
                  <c:v>-677.30804708544235</c:v>
                </c:pt>
                <c:pt idx="106">
                  <c:v>-677.30804708544235</c:v>
                </c:pt>
                <c:pt idx="107">
                  <c:v>-677.30804708544235</c:v>
                </c:pt>
                <c:pt idx="108">
                  <c:v>-677.30804708544235</c:v>
                </c:pt>
                <c:pt idx="109">
                  <c:v>-677.30804708544235</c:v>
                </c:pt>
                <c:pt idx="110">
                  <c:v>-677.30804708544235</c:v>
                </c:pt>
                <c:pt idx="111">
                  <c:v>-677.30804708544235</c:v>
                </c:pt>
                <c:pt idx="112">
                  <c:v>-677.30804708544235</c:v>
                </c:pt>
                <c:pt idx="113">
                  <c:v>-677.30804708544235</c:v>
                </c:pt>
                <c:pt idx="114">
                  <c:v>-677.30804708544235</c:v>
                </c:pt>
                <c:pt idx="115">
                  <c:v>-677.30804708544235</c:v>
                </c:pt>
                <c:pt idx="116">
                  <c:v>-677.30804708544235</c:v>
                </c:pt>
                <c:pt idx="117">
                  <c:v>-677.30804708544235</c:v>
                </c:pt>
                <c:pt idx="118">
                  <c:v>-677.30804708544235</c:v>
                </c:pt>
                <c:pt idx="119">
                  <c:v>-677.30804708544235</c:v>
                </c:pt>
                <c:pt idx="120">
                  <c:v>-677.30804708544235</c:v>
                </c:pt>
                <c:pt idx="121">
                  <c:v>-677.30804708544235</c:v>
                </c:pt>
                <c:pt idx="122">
                  <c:v>-677.30804708544235</c:v>
                </c:pt>
                <c:pt idx="123">
                  <c:v>-677.30804708544235</c:v>
                </c:pt>
                <c:pt idx="124">
                  <c:v>-677.30804708544235</c:v>
                </c:pt>
                <c:pt idx="125">
                  <c:v>-677.30804708544235</c:v>
                </c:pt>
                <c:pt idx="126">
                  <c:v>-677.30804708544235</c:v>
                </c:pt>
                <c:pt idx="127">
                  <c:v>-677.30804708544235</c:v>
                </c:pt>
                <c:pt idx="128">
                  <c:v>-677.30804708544235</c:v>
                </c:pt>
                <c:pt idx="129">
                  <c:v>-677.30804708544235</c:v>
                </c:pt>
                <c:pt idx="130">
                  <c:v>-677.30804708544235</c:v>
                </c:pt>
                <c:pt idx="131">
                  <c:v>-677.30804708544235</c:v>
                </c:pt>
                <c:pt idx="132">
                  <c:v>-677.30804708544235</c:v>
                </c:pt>
                <c:pt idx="133">
                  <c:v>-677.30804708544235</c:v>
                </c:pt>
                <c:pt idx="134">
                  <c:v>-677.30804708544235</c:v>
                </c:pt>
                <c:pt idx="135">
                  <c:v>-677.30804708544235</c:v>
                </c:pt>
                <c:pt idx="136">
                  <c:v>-677.30804708544235</c:v>
                </c:pt>
                <c:pt idx="137">
                  <c:v>-677.30804708544235</c:v>
                </c:pt>
                <c:pt idx="138">
                  <c:v>-677.30804708544235</c:v>
                </c:pt>
                <c:pt idx="139">
                  <c:v>-677.30804708544235</c:v>
                </c:pt>
                <c:pt idx="140">
                  <c:v>-677.30804708544235</c:v>
                </c:pt>
                <c:pt idx="141">
                  <c:v>-677.30804708544235</c:v>
                </c:pt>
                <c:pt idx="142">
                  <c:v>-677.30804708544235</c:v>
                </c:pt>
                <c:pt idx="143">
                  <c:v>-677.30804708544235</c:v>
                </c:pt>
                <c:pt idx="144">
                  <c:v>-677.30804708544235</c:v>
                </c:pt>
                <c:pt idx="145">
                  <c:v>-677.30804708544235</c:v>
                </c:pt>
                <c:pt idx="146">
                  <c:v>-677.30804708544235</c:v>
                </c:pt>
                <c:pt idx="147">
                  <c:v>-677.30804708544235</c:v>
                </c:pt>
                <c:pt idx="148">
                  <c:v>-677.30804708544235</c:v>
                </c:pt>
                <c:pt idx="149">
                  <c:v>-677.30804708544235</c:v>
                </c:pt>
                <c:pt idx="150">
                  <c:v>-677.30804708544235</c:v>
                </c:pt>
                <c:pt idx="151">
                  <c:v>-677.30804708544235</c:v>
                </c:pt>
                <c:pt idx="152">
                  <c:v>-677.30804708544235</c:v>
                </c:pt>
                <c:pt idx="153">
                  <c:v>-677.30804708544235</c:v>
                </c:pt>
                <c:pt idx="154">
                  <c:v>-677.30804708544235</c:v>
                </c:pt>
                <c:pt idx="155">
                  <c:v>-677.30804708544235</c:v>
                </c:pt>
                <c:pt idx="156">
                  <c:v>-677.30804708544235</c:v>
                </c:pt>
                <c:pt idx="157">
                  <c:v>-677.30804708544235</c:v>
                </c:pt>
                <c:pt idx="158">
                  <c:v>-677.30804708544235</c:v>
                </c:pt>
                <c:pt idx="159">
                  <c:v>-677.30804708544235</c:v>
                </c:pt>
                <c:pt idx="160">
                  <c:v>-677.30804708544235</c:v>
                </c:pt>
                <c:pt idx="161">
                  <c:v>-677.30804708544235</c:v>
                </c:pt>
                <c:pt idx="162">
                  <c:v>-677.30804708544235</c:v>
                </c:pt>
                <c:pt idx="163">
                  <c:v>-677.30804708544235</c:v>
                </c:pt>
                <c:pt idx="164">
                  <c:v>-677.30804708544235</c:v>
                </c:pt>
                <c:pt idx="165">
                  <c:v>-677.30804708544235</c:v>
                </c:pt>
                <c:pt idx="166">
                  <c:v>-677.30804708544235</c:v>
                </c:pt>
                <c:pt idx="167">
                  <c:v>-677.30804708544235</c:v>
                </c:pt>
                <c:pt idx="168">
                  <c:v>-677.30804708544235</c:v>
                </c:pt>
                <c:pt idx="169">
                  <c:v>-677.30804708544235</c:v>
                </c:pt>
                <c:pt idx="170">
                  <c:v>-677.30804708544235</c:v>
                </c:pt>
                <c:pt idx="171">
                  <c:v>-677.30804708544235</c:v>
                </c:pt>
                <c:pt idx="172">
                  <c:v>-677.30804708544235</c:v>
                </c:pt>
                <c:pt idx="173">
                  <c:v>-677.30804708544235</c:v>
                </c:pt>
                <c:pt idx="174">
                  <c:v>-677.30804708544235</c:v>
                </c:pt>
                <c:pt idx="175">
                  <c:v>-677.30804708544235</c:v>
                </c:pt>
                <c:pt idx="176">
                  <c:v>-677.30804708544235</c:v>
                </c:pt>
                <c:pt idx="177">
                  <c:v>-677.30804708544235</c:v>
                </c:pt>
                <c:pt idx="178">
                  <c:v>-677.30804708544235</c:v>
                </c:pt>
                <c:pt idx="179">
                  <c:v>-677.30804708544235</c:v>
                </c:pt>
                <c:pt idx="180">
                  <c:v>-92.971968306086751</c:v>
                </c:pt>
                <c:pt idx="181">
                  <c:v>-92.971968306086751</c:v>
                </c:pt>
                <c:pt idx="182">
                  <c:v>-92.971968306086751</c:v>
                </c:pt>
                <c:pt idx="183">
                  <c:v>-92.971968306086751</c:v>
                </c:pt>
                <c:pt idx="184">
                  <c:v>-92.971968306086751</c:v>
                </c:pt>
                <c:pt idx="185">
                  <c:v>-92.971968306086751</c:v>
                </c:pt>
                <c:pt idx="186">
                  <c:v>-92.971968306086751</c:v>
                </c:pt>
                <c:pt idx="187">
                  <c:v>-92.971968306086751</c:v>
                </c:pt>
                <c:pt idx="188">
                  <c:v>-92.971968306086751</c:v>
                </c:pt>
                <c:pt idx="189">
                  <c:v>-92.971968306086751</c:v>
                </c:pt>
                <c:pt idx="190">
                  <c:v>-92.971968306086751</c:v>
                </c:pt>
                <c:pt idx="191">
                  <c:v>-92.971968306086751</c:v>
                </c:pt>
                <c:pt idx="192">
                  <c:v>-92.971968306086751</c:v>
                </c:pt>
                <c:pt idx="193">
                  <c:v>-92.971968306086751</c:v>
                </c:pt>
                <c:pt idx="194">
                  <c:v>-92.971968306086751</c:v>
                </c:pt>
                <c:pt idx="195">
                  <c:v>-92.971968306086751</c:v>
                </c:pt>
                <c:pt idx="196">
                  <c:v>-92.971968306086751</c:v>
                </c:pt>
                <c:pt idx="197">
                  <c:v>-92.971968306086751</c:v>
                </c:pt>
                <c:pt idx="198">
                  <c:v>-92.971968306086751</c:v>
                </c:pt>
                <c:pt idx="199">
                  <c:v>-92.971968306086751</c:v>
                </c:pt>
                <c:pt idx="200">
                  <c:v>-92.971968306086751</c:v>
                </c:pt>
                <c:pt idx="201">
                  <c:v>-92.971968306086751</c:v>
                </c:pt>
                <c:pt idx="202">
                  <c:v>-92.971968306086751</c:v>
                </c:pt>
                <c:pt idx="203">
                  <c:v>-92.971968306086751</c:v>
                </c:pt>
                <c:pt idx="204">
                  <c:v>-92.971968306086751</c:v>
                </c:pt>
                <c:pt idx="205">
                  <c:v>-92.971968306086751</c:v>
                </c:pt>
                <c:pt idx="206">
                  <c:v>-92.971968306086751</c:v>
                </c:pt>
                <c:pt idx="207">
                  <c:v>-92.971968306086751</c:v>
                </c:pt>
                <c:pt idx="208">
                  <c:v>-92.971968306086751</c:v>
                </c:pt>
                <c:pt idx="209">
                  <c:v>-92.971968306086751</c:v>
                </c:pt>
                <c:pt idx="210">
                  <c:v>-92.971968306086751</c:v>
                </c:pt>
                <c:pt idx="211">
                  <c:v>-92.971968306086751</c:v>
                </c:pt>
                <c:pt idx="212">
                  <c:v>-92.971968306086751</c:v>
                </c:pt>
                <c:pt idx="213">
                  <c:v>-92.971968306086751</c:v>
                </c:pt>
                <c:pt idx="214">
                  <c:v>-92.971968306086751</c:v>
                </c:pt>
                <c:pt idx="215">
                  <c:v>-92.971968306086751</c:v>
                </c:pt>
                <c:pt idx="216">
                  <c:v>-92.971968306086751</c:v>
                </c:pt>
                <c:pt idx="217">
                  <c:v>-92.971968306086751</c:v>
                </c:pt>
                <c:pt idx="218">
                  <c:v>-92.971968306086751</c:v>
                </c:pt>
                <c:pt idx="219">
                  <c:v>-92.971968306086751</c:v>
                </c:pt>
                <c:pt idx="220">
                  <c:v>-92.971968306086751</c:v>
                </c:pt>
                <c:pt idx="221">
                  <c:v>-92.971968306086751</c:v>
                </c:pt>
                <c:pt idx="222">
                  <c:v>-92.971968306086751</c:v>
                </c:pt>
                <c:pt idx="223">
                  <c:v>-92.971968306086751</c:v>
                </c:pt>
                <c:pt idx="224">
                  <c:v>-92.971968306086751</c:v>
                </c:pt>
                <c:pt idx="225">
                  <c:v>-92.971968306086751</c:v>
                </c:pt>
                <c:pt idx="226">
                  <c:v>-92.971968306086751</c:v>
                </c:pt>
                <c:pt idx="227">
                  <c:v>-92.971968306086751</c:v>
                </c:pt>
                <c:pt idx="228">
                  <c:v>-92.971968306086751</c:v>
                </c:pt>
                <c:pt idx="229">
                  <c:v>-92.971968306086751</c:v>
                </c:pt>
                <c:pt idx="230">
                  <c:v>-92.971968306086751</c:v>
                </c:pt>
                <c:pt idx="231">
                  <c:v>-92.971968306086751</c:v>
                </c:pt>
                <c:pt idx="232">
                  <c:v>-92.971968306086751</c:v>
                </c:pt>
                <c:pt idx="233">
                  <c:v>-92.971968306086751</c:v>
                </c:pt>
                <c:pt idx="234">
                  <c:v>-92.971968306086751</c:v>
                </c:pt>
                <c:pt idx="235">
                  <c:v>-92.971968306086751</c:v>
                </c:pt>
                <c:pt idx="236">
                  <c:v>-92.971968306086751</c:v>
                </c:pt>
                <c:pt idx="237">
                  <c:v>-92.971968306086751</c:v>
                </c:pt>
                <c:pt idx="238">
                  <c:v>-92.971968306086751</c:v>
                </c:pt>
                <c:pt idx="239">
                  <c:v>-92.971968306086751</c:v>
                </c:pt>
                <c:pt idx="240">
                  <c:v>-92.971968306086751</c:v>
                </c:pt>
                <c:pt idx="241">
                  <c:v>-92.971968306086751</c:v>
                </c:pt>
                <c:pt idx="242">
                  <c:v>-92.971968306086751</c:v>
                </c:pt>
                <c:pt idx="243">
                  <c:v>-92.971968306086751</c:v>
                </c:pt>
                <c:pt idx="244">
                  <c:v>-92.971968306086751</c:v>
                </c:pt>
                <c:pt idx="245">
                  <c:v>-92.971968306086751</c:v>
                </c:pt>
                <c:pt idx="246">
                  <c:v>-92.971968306086751</c:v>
                </c:pt>
                <c:pt idx="247">
                  <c:v>-92.971968306086751</c:v>
                </c:pt>
                <c:pt idx="248">
                  <c:v>-92.971968306086751</c:v>
                </c:pt>
                <c:pt idx="249">
                  <c:v>-92.971968306086751</c:v>
                </c:pt>
                <c:pt idx="250">
                  <c:v>-92.971968306086751</c:v>
                </c:pt>
                <c:pt idx="251">
                  <c:v>-92.971968306086751</c:v>
                </c:pt>
                <c:pt idx="252">
                  <c:v>-92.971968306086751</c:v>
                </c:pt>
                <c:pt idx="253">
                  <c:v>-92.971968306086751</c:v>
                </c:pt>
                <c:pt idx="254">
                  <c:v>-92.971968306086751</c:v>
                </c:pt>
                <c:pt idx="255">
                  <c:v>-92.971968306086751</c:v>
                </c:pt>
                <c:pt idx="256">
                  <c:v>-92.971968306086751</c:v>
                </c:pt>
                <c:pt idx="257">
                  <c:v>-92.971968306086751</c:v>
                </c:pt>
                <c:pt idx="258">
                  <c:v>-92.971968306086751</c:v>
                </c:pt>
                <c:pt idx="259">
                  <c:v>-92.971968306086751</c:v>
                </c:pt>
                <c:pt idx="260">
                  <c:v>-92.971968306086751</c:v>
                </c:pt>
                <c:pt idx="261">
                  <c:v>-92.971968306086751</c:v>
                </c:pt>
                <c:pt idx="262">
                  <c:v>-92.971968306086751</c:v>
                </c:pt>
                <c:pt idx="263">
                  <c:v>-92.971968306086751</c:v>
                </c:pt>
                <c:pt idx="264">
                  <c:v>-92.971968306086751</c:v>
                </c:pt>
                <c:pt idx="265">
                  <c:v>-92.971968306086751</c:v>
                </c:pt>
                <c:pt idx="266">
                  <c:v>-92.971968306086751</c:v>
                </c:pt>
                <c:pt idx="267">
                  <c:v>-92.971968306086751</c:v>
                </c:pt>
                <c:pt idx="268">
                  <c:v>-92.971968306086751</c:v>
                </c:pt>
                <c:pt idx="269">
                  <c:v>-92.971968306086751</c:v>
                </c:pt>
                <c:pt idx="270">
                  <c:v>-92.971968306086751</c:v>
                </c:pt>
                <c:pt idx="271">
                  <c:v>-92.971968306086751</c:v>
                </c:pt>
                <c:pt idx="272">
                  <c:v>-92.971968306086751</c:v>
                </c:pt>
                <c:pt idx="273">
                  <c:v>-92.971968306086751</c:v>
                </c:pt>
                <c:pt idx="274">
                  <c:v>-92.971968306086751</c:v>
                </c:pt>
                <c:pt idx="275">
                  <c:v>-92.971968306086751</c:v>
                </c:pt>
                <c:pt idx="276">
                  <c:v>-92.971968306086751</c:v>
                </c:pt>
                <c:pt idx="277">
                  <c:v>-92.971968306086751</c:v>
                </c:pt>
                <c:pt idx="278">
                  <c:v>-92.971968306086751</c:v>
                </c:pt>
                <c:pt idx="279">
                  <c:v>-92.971968306086751</c:v>
                </c:pt>
                <c:pt idx="280">
                  <c:v>-92.971968306086751</c:v>
                </c:pt>
                <c:pt idx="281">
                  <c:v>-92.971968306086751</c:v>
                </c:pt>
                <c:pt idx="282">
                  <c:v>-92.971968306086751</c:v>
                </c:pt>
                <c:pt idx="283">
                  <c:v>-92.971968306086751</c:v>
                </c:pt>
                <c:pt idx="284">
                  <c:v>-92.971968306086751</c:v>
                </c:pt>
                <c:pt idx="285">
                  <c:v>-92.971968306086751</c:v>
                </c:pt>
                <c:pt idx="286">
                  <c:v>-92.971968306086751</c:v>
                </c:pt>
                <c:pt idx="287">
                  <c:v>-92.971968306086751</c:v>
                </c:pt>
                <c:pt idx="288">
                  <c:v>-92.971968306086751</c:v>
                </c:pt>
                <c:pt idx="289">
                  <c:v>-92.971968306086751</c:v>
                </c:pt>
                <c:pt idx="290">
                  <c:v>-92.971968306086751</c:v>
                </c:pt>
                <c:pt idx="291">
                  <c:v>-92.971968306086751</c:v>
                </c:pt>
                <c:pt idx="292">
                  <c:v>-92.971968306086751</c:v>
                </c:pt>
                <c:pt idx="293">
                  <c:v>-92.971968306086751</c:v>
                </c:pt>
                <c:pt idx="294">
                  <c:v>-92.971968306086751</c:v>
                </c:pt>
                <c:pt idx="295">
                  <c:v>-92.971968306086751</c:v>
                </c:pt>
                <c:pt idx="296">
                  <c:v>-92.971968306086751</c:v>
                </c:pt>
                <c:pt idx="297">
                  <c:v>-92.971968306086751</c:v>
                </c:pt>
                <c:pt idx="298">
                  <c:v>-92.971968306086751</c:v>
                </c:pt>
                <c:pt idx="299">
                  <c:v>-92.971968306086751</c:v>
                </c:pt>
                <c:pt idx="300">
                  <c:v>-92.971968306086751</c:v>
                </c:pt>
                <c:pt idx="301">
                  <c:v>-92.971968306086751</c:v>
                </c:pt>
                <c:pt idx="302">
                  <c:v>-92.971968306086751</c:v>
                </c:pt>
                <c:pt idx="303">
                  <c:v>-92.971968306086751</c:v>
                </c:pt>
                <c:pt idx="304">
                  <c:v>-92.971968306086751</c:v>
                </c:pt>
                <c:pt idx="305">
                  <c:v>-92.971968306086751</c:v>
                </c:pt>
                <c:pt idx="306">
                  <c:v>-92.971968306086751</c:v>
                </c:pt>
                <c:pt idx="307">
                  <c:v>-92.971968306086751</c:v>
                </c:pt>
                <c:pt idx="308">
                  <c:v>-92.971968306086751</c:v>
                </c:pt>
                <c:pt idx="309">
                  <c:v>-92.971968306086751</c:v>
                </c:pt>
                <c:pt idx="310">
                  <c:v>-92.971968306086751</c:v>
                </c:pt>
                <c:pt idx="311">
                  <c:v>-92.971968306086751</c:v>
                </c:pt>
                <c:pt idx="312">
                  <c:v>-92.971968306086751</c:v>
                </c:pt>
                <c:pt idx="313">
                  <c:v>-92.971968306086751</c:v>
                </c:pt>
                <c:pt idx="314">
                  <c:v>-92.971968306086751</c:v>
                </c:pt>
                <c:pt idx="315">
                  <c:v>-92.971968306086751</c:v>
                </c:pt>
                <c:pt idx="316">
                  <c:v>-92.971968306086751</c:v>
                </c:pt>
                <c:pt idx="317">
                  <c:v>-92.971968306086751</c:v>
                </c:pt>
                <c:pt idx="318">
                  <c:v>-92.971968306086751</c:v>
                </c:pt>
                <c:pt idx="319">
                  <c:v>-92.971968306086751</c:v>
                </c:pt>
                <c:pt idx="320">
                  <c:v>-92.971968306086751</c:v>
                </c:pt>
                <c:pt idx="321">
                  <c:v>-92.971968306086751</c:v>
                </c:pt>
                <c:pt idx="322">
                  <c:v>-92.971968306086751</c:v>
                </c:pt>
                <c:pt idx="323">
                  <c:v>-92.971968306086751</c:v>
                </c:pt>
                <c:pt idx="324">
                  <c:v>-92.971968306086751</c:v>
                </c:pt>
                <c:pt idx="325">
                  <c:v>-92.971968306086751</c:v>
                </c:pt>
                <c:pt idx="326">
                  <c:v>-92.971968306086751</c:v>
                </c:pt>
                <c:pt idx="327">
                  <c:v>-92.971968306086751</c:v>
                </c:pt>
                <c:pt idx="328">
                  <c:v>-92.971968306086751</c:v>
                </c:pt>
                <c:pt idx="329">
                  <c:v>-92.971968306086751</c:v>
                </c:pt>
                <c:pt idx="330">
                  <c:v>-92.971968306086751</c:v>
                </c:pt>
                <c:pt idx="331">
                  <c:v>-92.971968306086751</c:v>
                </c:pt>
                <c:pt idx="332">
                  <c:v>-92.971968306086751</c:v>
                </c:pt>
                <c:pt idx="333">
                  <c:v>-92.971968306086751</c:v>
                </c:pt>
                <c:pt idx="334">
                  <c:v>-92.971968306086751</c:v>
                </c:pt>
                <c:pt idx="335">
                  <c:v>-92.971968306086751</c:v>
                </c:pt>
                <c:pt idx="336">
                  <c:v>-92.971968306086751</c:v>
                </c:pt>
                <c:pt idx="337">
                  <c:v>-92.971968306086751</c:v>
                </c:pt>
                <c:pt idx="338">
                  <c:v>-92.971968306086751</c:v>
                </c:pt>
                <c:pt idx="339">
                  <c:v>-92.971968306086751</c:v>
                </c:pt>
                <c:pt idx="340">
                  <c:v>-92.971968306086751</c:v>
                </c:pt>
                <c:pt idx="341">
                  <c:v>-92.971968306086751</c:v>
                </c:pt>
                <c:pt idx="342">
                  <c:v>-92.971968306086751</c:v>
                </c:pt>
                <c:pt idx="343">
                  <c:v>-92.971968306086751</c:v>
                </c:pt>
                <c:pt idx="344">
                  <c:v>-92.971968306086751</c:v>
                </c:pt>
                <c:pt idx="345">
                  <c:v>-92.971968306086751</c:v>
                </c:pt>
                <c:pt idx="346">
                  <c:v>-92.971968306086751</c:v>
                </c:pt>
                <c:pt idx="347">
                  <c:v>-92.971968306086751</c:v>
                </c:pt>
                <c:pt idx="348">
                  <c:v>-92.971968306086751</c:v>
                </c:pt>
                <c:pt idx="349">
                  <c:v>-92.971968306086751</c:v>
                </c:pt>
                <c:pt idx="350">
                  <c:v>-92.971968306086751</c:v>
                </c:pt>
                <c:pt idx="351">
                  <c:v>-92.971968306086751</c:v>
                </c:pt>
                <c:pt idx="352">
                  <c:v>-92.971968306086751</c:v>
                </c:pt>
                <c:pt idx="353">
                  <c:v>-92.971968306086751</c:v>
                </c:pt>
                <c:pt idx="354">
                  <c:v>-92.971968306086751</c:v>
                </c:pt>
                <c:pt idx="355">
                  <c:v>-92.971968306086751</c:v>
                </c:pt>
                <c:pt idx="356">
                  <c:v>-92.971968306086751</c:v>
                </c:pt>
                <c:pt idx="357">
                  <c:v>-92.971968306086751</c:v>
                </c:pt>
                <c:pt idx="358">
                  <c:v>-92.971968306086751</c:v>
                </c:pt>
                <c:pt idx="359">
                  <c:v>-92.971968306086751</c:v>
                </c:pt>
                <c:pt idx="360">
                  <c:v>-92.971968306086751</c:v>
                </c:pt>
                <c:pt idx="361">
                  <c:v>-92.971968306086751</c:v>
                </c:pt>
                <c:pt idx="362">
                  <c:v>-92.971968306086751</c:v>
                </c:pt>
                <c:pt idx="363">
                  <c:v>-92.971968306086751</c:v>
                </c:pt>
                <c:pt idx="364">
                  <c:v>-92.971968306086751</c:v>
                </c:pt>
                <c:pt idx="365">
                  <c:v>-92.971968306086751</c:v>
                </c:pt>
                <c:pt idx="366">
                  <c:v>-92.971968306086751</c:v>
                </c:pt>
                <c:pt idx="367">
                  <c:v>-92.971968306086751</c:v>
                </c:pt>
                <c:pt idx="368">
                  <c:v>-92.971968306086751</c:v>
                </c:pt>
                <c:pt idx="369">
                  <c:v>-92.971968306086751</c:v>
                </c:pt>
                <c:pt idx="370">
                  <c:v>-92.971968306086751</c:v>
                </c:pt>
                <c:pt idx="371">
                  <c:v>-92.971968306086751</c:v>
                </c:pt>
                <c:pt idx="372">
                  <c:v>-92.971968306086751</c:v>
                </c:pt>
                <c:pt idx="373">
                  <c:v>-92.971968306086751</c:v>
                </c:pt>
                <c:pt idx="374">
                  <c:v>-92.971968306086751</c:v>
                </c:pt>
                <c:pt idx="375">
                  <c:v>-92.971968306086751</c:v>
                </c:pt>
                <c:pt idx="376">
                  <c:v>-92.971968306086751</c:v>
                </c:pt>
                <c:pt idx="377">
                  <c:v>-92.971968306086751</c:v>
                </c:pt>
                <c:pt idx="378">
                  <c:v>-92.971968306086751</c:v>
                </c:pt>
                <c:pt idx="379">
                  <c:v>-92.971968306086751</c:v>
                </c:pt>
                <c:pt idx="380">
                  <c:v>-92.971968306086751</c:v>
                </c:pt>
                <c:pt idx="381">
                  <c:v>-92.971968306086751</c:v>
                </c:pt>
                <c:pt idx="382">
                  <c:v>-92.971968306086751</c:v>
                </c:pt>
                <c:pt idx="383">
                  <c:v>-92.971968306086751</c:v>
                </c:pt>
                <c:pt idx="384">
                  <c:v>-92.971968306086751</c:v>
                </c:pt>
                <c:pt idx="385">
                  <c:v>-92.971968306086751</c:v>
                </c:pt>
                <c:pt idx="386">
                  <c:v>-92.971968306086751</c:v>
                </c:pt>
                <c:pt idx="387">
                  <c:v>-92.971968306086751</c:v>
                </c:pt>
                <c:pt idx="388">
                  <c:v>-92.971968306086751</c:v>
                </c:pt>
                <c:pt idx="389">
                  <c:v>-92.971968306086751</c:v>
                </c:pt>
                <c:pt idx="390">
                  <c:v>-92.971968306086751</c:v>
                </c:pt>
                <c:pt idx="391">
                  <c:v>-92.971968306086751</c:v>
                </c:pt>
                <c:pt idx="392">
                  <c:v>-92.971968306086751</c:v>
                </c:pt>
                <c:pt idx="393">
                  <c:v>-92.971968306086751</c:v>
                </c:pt>
                <c:pt idx="394">
                  <c:v>-92.971968306086751</c:v>
                </c:pt>
                <c:pt idx="395">
                  <c:v>-92.971968306086751</c:v>
                </c:pt>
                <c:pt idx="396">
                  <c:v>-92.971968306086751</c:v>
                </c:pt>
                <c:pt idx="397">
                  <c:v>-92.971968306086751</c:v>
                </c:pt>
                <c:pt idx="398">
                  <c:v>-92.971968306086751</c:v>
                </c:pt>
                <c:pt idx="399">
                  <c:v>-92.971968306086751</c:v>
                </c:pt>
                <c:pt idx="400">
                  <c:v>-92.971968306086751</c:v>
                </c:pt>
                <c:pt idx="401">
                  <c:v>-92.971968306086751</c:v>
                </c:pt>
                <c:pt idx="402">
                  <c:v>-92.971968306086751</c:v>
                </c:pt>
                <c:pt idx="403">
                  <c:v>-92.971968306086751</c:v>
                </c:pt>
                <c:pt idx="404">
                  <c:v>-92.971968306086751</c:v>
                </c:pt>
                <c:pt idx="405">
                  <c:v>-92.971968306086751</c:v>
                </c:pt>
                <c:pt idx="406">
                  <c:v>-92.971968306086751</c:v>
                </c:pt>
                <c:pt idx="407">
                  <c:v>-92.971968306086751</c:v>
                </c:pt>
                <c:pt idx="408">
                  <c:v>-92.971968306086751</c:v>
                </c:pt>
                <c:pt idx="409">
                  <c:v>-92.971968306086751</c:v>
                </c:pt>
                <c:pt idx="410">
                  <c:v>-92.971968306086751</c:v>
                </c:pt>
                <c:pt idx="411">
                  <c:v>-92.971968306086751</c:v>
                </c:pt>
                <c:pt idx="412">
                  <c:v>-92.971968306086751</c:v>
                </c:pt>
                <c:pt idx="413">
                  <c:v>-92.971968306086751</c:v>
                </c:pt>
                <c:pt idx="414">
                  <c:v>-92.971968306086751</c:v>
                </c:pt>
                <c:pt idx="415">
                  <c:v>-92.971968306086751</c:v>
                </c:pt>
                <c:pt idx="416">
                  <c:v>-92.971968306086751</c:v>
                </c:pt>
                <c:pt idx="417">
                  <c:v>-92.971968306086751</c:v>
                </c:pt>
                <c:pt idx="418">
                  <c:v>-92.971968306086751</c:v>
                </c:pt>
                <c:pt idx="419">
                  <c:v>-92.971968306086751</c:v>
                </c:pt>
                <c:pt idx="420">
                  <c:v>-92.971968306086751</c:v>
                </c:pt>
                <c:pt idx="421">
                  <c:v>-92.971968306086751</c:v>
                </c:pt>
                <c:pt idx="422">
                  <c:v>-92.971968306086751</c:v>
                </c:pt>
                <c:pt idx="423">
                  <c:v>-92.971968306086751</c:v>
                </c:pt>
                <c:pt idx="424">
                  <c:v>-92.971968306086751</c:v>
                </c:pt>
                <c:pt idx="425">
                  <c:v>-92.971968306086751</c:v>
                </c:pt>
                <c:pt idx="426">
                  <c:v>-92.971968306086751</c:v>
                </c:pt>
                <c:pt idx="427">
                  <c:v>-92.971968306086751</c:v>
                </c:pt>
                <c:pt idx="428">
                  <c:v>-92.971968306086751</c:v>
                </c:pt>
                <c:pt idx="429">
                  <c:v>-92.971968306086751</c:v>
                </c:pt>
                <c:pt idx="430">
                  <c:v>-92.971968306086751</c:v>
                </c:pt>
                <c:pt idx="431">
                  <c:v>-92.971968306086751</c:v>
                </c:pt>
                <c:pt idx="432">
                  <c:v>-92.971968306086751</c:v>
                </c:pt>
                <c:pt idx="433">
                  <c:v>-92.971968306086751</c:v>
                </c:pt>
                <c:pt idx="434">
                  <c:v>-92.971968306086751</c:v>
                </c:pt>
                <c:pt idx="435">
                  <c:v>-92.971968306086751</c:v>
                </c:pt>
                <c:pt idx="436">
                  <c:v>-92.971968306086751</c:v>
                </c:pt>
                <c:pt idx="437">
                  <c:v>-92.971968306086751</c:v>
                </c:pt>
                <c:pt idx="438">
                  <c:v>-92.971968306086751</c:v>
                </c:pt>
                <c:pt idx="439">
                  <c:v>-92.971968306086751</c:v>
                </c:pt>
                <c:pt idx="440">
                  <c:v>-92.971968306086751</c:v>
                </c:pt>
                <c:pt idx="441">
                  <c:v>-92.971968306086751</c:v>
                </c:pt>
                <c:pt idx="442">
                  <c:v>-92.971968306086751</c:v>
                </c:pt>
                <c:pt idx="443">
                  <c:v>-92.971968306086751</c:v>
                </c:pt>
                <c:pt idx="444">
                  <c:v>-92.971968306086751</c:v>
                </c:pt>
                <c:pt idx="445">
                  <c:v>-92.971968306086751</c:v>
                </c:pt>
                <c:pt idx="446">
                  <c:v>-92.971968306086751</c:v>
                </c:pt>
                <c:pt idx="447">
                  <c:v>-92.971968306086751</c:v>
                </c:pt>
                <c:pt idx="448">
                  <c:v>-92.971968306086751</c:v>
                </c:pt>
                <c:pt idx="449">
                  <c:v>-92.971968306086751</c:v>
                </c:pt>
                <c:pt idx="450">
                  <c:v>-347.15055745698862</c:v>
                </c:pt>
                <c:pt idx="451">
                  <c:v>-347.15055745698862</c:v>
                </c:pt>
                <c:pt idx="452">
                  <c:v>-347.15055745698862</c:v>
                </c:pt>
                <c:pt idx="453">
                  <c:v>-347.15055745698862</c:v>
                </c:pt>
                <c:pt idx="454">
                  <c:v>-347.15055745698862</c:v>
                </c:pt>
                <c:pt idx="455">
                  <c:v>-347.15055745698862</c:v>
                </c:pt>
                <c:pt idx="456">
                  <c:v>-347.15055745698862</c:v>
                </c:pt>
                <c:pt idx="457">
                  <c:v>-347.15055745698862</c:v>
                </c:pt>
                <c:pt idx="458">
                  <c:v>-347.15055745698862</c:v>
                </c:pt>
                <c:pt idx="459">
                  <c:v>-347.15055745698862</c:v>
                </c:pt>
                <c:pt idx="460">
                  <c:v>-347.15055745698862</c:v>
                </c:pt>
                <c:pt idx="461">
                  <c:v>-347.15055745698862</c:v>
                </c:pt>
                <c:pt idx="462">
                  <c:v>-347.15055745698862</c:v>
                </c:pt>
                <c:pt idx="463">
                  <c:v>-347.15055745698862</c:v>
                </c:pt>
                <c:pt idx="464">
                  <c:v>-347.15055745698862</c:v>
                </c:pt>
                <c:pt idx="465">
                  <c:v>-347.15055745698862</c:v>
                </c:pt>
                <c:pt idx="466">
                  <c:v>-347.15055745698862</c:v>
                </c:pt>
                <c:pt idx="467">
                  <c:v>-347.15055745698862</c:v>
                </c:pt>
                <c:pt idx="468">
                  <c:v>-347.15055745698862</c:v>
                </c:pt>
                <c:pt idx="469">
                  <c:v>-347.15055745698862</c:v>
                </c:pt>
                <c:pt idx="470">
                  <c:v>-347.15055745698862</c:v>
                </c:pt>
                <c:pt idx="471">
                  <c:v>-347.15055745698862</c:v>
                </c:pt>
                <c:pt idx="472">
                  <c:v>-347.15055745698862</c:v>
                </c:pt>
                <c:pt idx="473">
                  <c:v>-347.15055745698862</c:v>
                </c:pt>
                <c:pt idx="474">
                  <c:v>-347.15055745698862</c:v>
                </c:pt>
                <c:pt idx="475">
                  <c:v>-347.15055745698862</c:v>
                </c:pt>
                <c:pt idx="476">
                  <c:v>-347.15055745698862</c:v>
                </c:pt>
                <c:pt idx="477">
                  <c:v>-347.15055745698862</c:v>
                </c:pt>
                <c:pt idx="478">
                  <c:v>-347.15055745698862</c:v>
                </c:pt>
                <c:pt idx="479">
                  <c:v>-347.15055745698862</c:v>
                </c:pt>
                <c:pt idx="480">
                  <c:v>-347.15055745698862</c:v>
                </c:pt>
                <c:pt idx="481">
                  <c:v>-347.15055745698862</c:v>
                </c:pt>
                <c:pt idx="482">
                  <c:v>-347.15055745698862</c:v>
                </c:pt>
                <c:pt idx="483">
                  <c:v>-347.15055745698862</c:v>
                </c:pt>
                <c:pt idx="484">
                  <c:v>-347.15055745698862</c:v>
                </c:pt>
                <c:pt idx="485">
                  <c:v>-347.15055745698862</c:v>
                </c:pt>
                <c:pt idx="486">
                  <c:v>-347.15055745698862</c:v>
                </c:pt>
                <c:pt idx="487">
                  <c:v>-347.15055745698862</c:v>
                </c:pt>
                <c:pt idx="488">
                  <c:v>-347.15055745698862</c:v>
                </c:pt>
                <c:pt idx="489">
                  <c:v>-347.15055745698862</c:v>
                </c:pt>
                <c:pt idx="490">
                  <c:v>-347.15055745698862</c:v>
                </c:pt>
                <c:pt idx="491">
                  <c:v>-347.15055745698862</c:v>
                </c:pt>
                <c:pt idx="492">
                  <c:v>-347.15055745698862</c:v>
                </c:pt>
                <c:pt idx="493">
                  <c:v>-347.15055745698862</c:v>
                </c:pt>
                <c:pt idx="494">
                  <c:v>-347.15055745698862</c:v>
                </c:pt>
                <c:pt idx="495">
                  <c:v>-347.15055745698862</c:v>
                </c:pt>
                <c:pt idx="496">
                  <c:v>-347.15055745698862</c:v>
                </c:pt>
                <c:pt idx="497">
                  <c:v>-347.15055745698862</c:v>
                </c:pt>
                <c:pt idx="498">
                  <c:v>-347.15055745698862</c:v>
                </c:pt>
                <c:pt idx="499">
                  <c:v>-347.15055745698862</c:v>
                </c:pt>
                <c:pt idx="500">
                  <c:v>-347.15055745698862</c:v>
                </c:pt>
                <c:pt idx="501">
                  <c:v>-347.15055745698862</c:v>
                </c:pt>
                <c:pt idx="502">
                  <c:v>-347.15055745698862</c:v>
                </c:pt>
                <c:pt idx="503">
                  <c:v>-347.15055745698862</c:v>
                </c:pt>
                <c:pt idx="504">
                  <c:v>-347.15055745698862</c:v>
                </c:pt>
                <c:pt idx="505">
                  <c:v>-347.15055745698862</c:v>
                </c:pt>
                <c:pt idx="506">
                  <c:v>-347.15055745698862</c:v>
                </c:pt>
                <c:pt idx="507">
                  <c:v>-347.15055745698862</c:v>
                </c:pt>
                <c:pt idx="508">
                  <c:v>-347.15055745698862</c:v>
                </c:pt>
                <c:pt idx="509">
                  <c:v>-347.15055745698862</c:v>
                </c:pt>
                <c:pt idx="510">
                  <c:v>-347.15055745698862</c:v>
                </c:pt>
                <c:pt idx="511">
                  <c:v>-347.15055745698862</c:v>
                </c:pt>
                <c:pt idx="512">
                  <c:v>-347.15055745698862</c:v>
                </c:pt>
                <c:pt idx="513">
                  <c:v>-347.15055745698862</c:v>
                </c:pt>
                <c:pt idx="514">
                  <c:v>-347.15055745698862</c:v>
                </c:pt>
                <c:pt idx="515">
                  <c:v>-347.15055745698862</c:v>
                </c:pt>
                <c:pt idx="516">
                  <c:v>-347.15055745698862</c:v>
                </c:pt>
                <c:pt idx="517">
                  <c:v>-347.15055745698862</c:v>
                </c:pt>
                <c:pt idx="518">
                  <c:v>-347.15055745698862</c:v>
                </c:pt>
                <c:pt idx="519">
                  <c:v>-347.15055745698862</c:v>
                </c:pt>
                <c:pt idx="520">
                  <c:v>-347.15055745698862</c:v>
                </c:pt>
                <c:pt idx="521">
                  <c:v>-347.15055745698862</c:v>
                </c:pt>
                <c:pt idx="522">
                  <c:v>-347.15055745698862</c:v>
                </c:pt>
                <c:pt idx="523">
                  <c:v>-347.15055745698862</c:v>
                </c:pt>
                <c:pt idx="524">
                  <c:v>-347.15055745698862</c:v>
                </c:pt>
                <c:pt idx="525">
                  <c:v>-347.15055745698862</c:v>
                </c:pt>
                <c:pt idx="526">
                  <c:v>-347.15055745698862</c:v>
                </c:pt>
                <c:pt idx="527">
                  <c:v>-347.15055745698862</c:v>
                </c:pt>
                <c:pt idx="528">
                  <c:v>-347.15055745698862</c:v>
                </c:pt>
                <c:pt idx="529">
                  <c:v>-347.15055745698862</c:v>
                </c:pt>
                <c:pt idx="530">
                  <c:v>-347.15055745698862</c:v>
                </c:pt>
                <c:pt idx="531">
                  <c:v>-347.15055745698862</c:v>
                </c:pt>
                <c:pt idx="532">
                  <c:v>-347.15055745698862</c:v>
                </c:pt>
                <c:pt idx="533">
                  <c:v>-347.15055745698862</c:v>
                </c:pt>
                <c:pt idx="534">
                  <c:v>-347.15055745698862</c:v>
                </c:pt>
                <c:pt idx="535">
                  <c:v>-347.15055745698862</c:v>
                </c:pt>
                <c:pt idx="536">
                  <c:v>-347.15055745698862</c:v>
                </c:pt>
                <c:pt idx="537">
                  <c:v>-347.15055745698862</c:v>
                </c:pt>
                <c:pt idx="538">
                  <c:v>-347.15055745698862</c:v>
                </c:pt>
                <c:pt idx="539">
                  <c:v>-347.15055745698862</c:v>
                </c:pt>
                <c:pt idx="540">
                  <c:v>-347.15055745698862</c:v>
                </c:pt>
                <c:pt idx="541">
                  <c:v>-347.15055745698862</c:v>
                </c:pt>
                <c:pt idx="542">
                  <c:v>-347.15055745698862</c:v>
                </c:pt>
                <c:pt idx="543">
                  <c:v>-347.15055745698862</c:v>
                </c:pt>
                <c:pt idx="544">
                  <c:v>-347.15055745698862</c:v>
                </c:pt>
                <c:pt idx="545">
                  <c:v>-347.15055745698862</c:v>
                </c:pt>
                <c:pt idx="546">
                  <c:v>-347.15055745698862</c:v>
                </c:pt>
                <c:pt idx="547">
                  <c:v>-347.15055745698862</c:v>
                </c:pt>
                <c:pt idx="548">
                  <c:v>-347.15055745698862</c:v>
                </c:pt>
                <c:pt idx="549">
                  <c:v>-347.15055745698862</c:v>
                </c:pt>
                <c:pt idx="550">
                  <c:v>-347.15055745698862</c:v>
                </c:pt>
                <c:pt idx="551">
                  <c:v>-347.15055745698862</c:v>
                </c:pt>
                <c:pt idx="552">
                  <c:v>-347.15055745698862</c:v>
                </c:pt>
                <c:pt idx="553">
                  <c:v>-347.15055745698862</c:v>
                </c:pt>
                <c:pt idx="554">
                  <c:v>-347.15055745698862</c:v>
                </c:pt>
                <c:pt idx="555">
                  <c:v>-347.15055745698862</c:v>
                </c:pt>
                <c:pt idx="556">
                  <c:v>-347.15055745698862</c:v>
                </c:pt>
                <c:pt idx="557">
                  <c:v>-347.15055745698862</c:v>
                </c:pt>
                <c:pt idx="558">
                  <c:v>-347.15055745698862</c:v>
                </c:pt>
                <c:pt idx="559">
                  <c:v>-347.15055745698862</c:v>
                </c:pt>
                <c:pt idx="560">
                  <c:v>-347.15055745698862</c:v>
                </c:pt>
                <c:pt idx="561">
                  <c:v>-347.15055745698862</c:v>
                </c:pt>
                <c:pt idx="562">
                  <c:v>-347.15055745698862</c:v>
                </c:pt>
                <c:pt idx="563">
                  <c:v>-347.15055745698862</c:v>
                </c:pt>
                <c:pt idx="564">
                  <c:v>-347.15055745698862</c:v>
                </c:pt>
                <c:pt idx="565">
                  <c:v>-347.15055745698862</c:v>
                </c:pt>
                <c:pt idx="566">
                  <c:v>-347.15055745698862</c:v>
                </c:pt>
                <c:pt idx="567">
                  <c:v>-347.15055745698862</c:v>
                </c:pt>
                <c:pt idx="568">
                  <c:v>-347.15055745698862</c:v>
                </c:pt>
                <c:pt idx="569">
                  <c:v>-347.15055745698862</c:v>
                </c:pt>
                <c:pt idx="570">
                  <c:v>-347.15055745698862</c:v>
                </c:pt>
                <c:pt idx="571">
                  <c:v>-347.15055745698862</c:v>
                </c:pt>
                <c:pt idx="572">
                  <c:v>-347.15055745698862</c:v>
                </c:pt>
                <c:pt idx="573">
                  <c:v>-347.15055745698862</c:v>
                </c:pt>
                <c:pt idx="574">
                  <c:v>-347.15055745698862</c:v>
                </c:pt>
                <c:pt idx="575">
                  <c:v>-347.15055745698862</c:v>
                </c:pt>
                <c:pt idx="576">
                  <c:v>-347.15055745698862</c:v>
                </c:pt>
                <c:pt idx="577">
                  <c:v>-347.15055745698862</c:v>
                </c:pt>
                <c:pt idx="578">
                  <c:v>-347.15055745698862</c:v>
                </c:pt>
                <c:pt idx="579">
                  <c:v>-347.15055745698862</c:v>
                </c:pt>
                <c:pt idx="580">
                  <c:v>-347.15055745698862</c:v>
                </c:pt>
                <c:pt idx="581">
                  <c:v>-347.15055745698862</c:v>
                </c:pt>
                <c:pt idx="582">
                  <c:v>-347.15055745698862</c:v>
                </c:pt>
                <c:pt idx="583">
                  <c:v>-347.15055745698862</c:v>
                </c:pt>
                <c:pt idx="584">
                  <c:v>-347.15055745698862</c:v>
                </c:pt>
                <c:pt idx="585">
                  <c:v>-347.15055745698862</c:v>
                </c:pt>
                <c:pt idx="586">
                  <c:v>-347.15055745698862</c:v>
                </c:pt>
                <c:pt idx="587">
                  <c:v>-347.15055745698862</c:v>
                </c:pt>
                <c:pt idx="588">
                  <c:v>-347.15055745698862</c:v>
                </c:pt>
                <c:pt idx="589">
                  <c:v>-347.15055745698862</c:v>
                </c:pt>
                <c:pt idx="590">
                  <c:v>-347.15055745698862</c:v>
                </c:pt>
                <c:pt idx="591">
                  <c:v>-347.15055745698862</c:v>
                </c:pt>
                <c:pt idx="592">
                  <c:v>-347.15055745698862</c:v>
                </c:pt>
                <c:pt idx="593">
                  <c:v>-347.15055745698862</c:v>
                </c:pt>
                <c:pt idx="594">
                  <c:v>-347.15055745698862</c:v>
                </c:pt>
                <c:pt idx="595">
                  <c:v>-347.15055745698862</c:v>
                </c:pt>
                <c:pt idx="596">
                  <c:v>-347.15055745698862</c:v>
                </c:pt>
                <c:pt idx="597">
                  <c:v>-347.15055745698862</c:v>
                </c:pt>
                <c:pt idx="598">
                  <c:v>-347.15055745698862</c:v>
                </c:pt>
                <c:pt idx="599">
                  <c:v>-347.15055745698862</c:v>
                </c:pt>
                <c:pt idx="600">
                  <c:v>-347.15055745698862</c:v>
                </c:pt>
                <c:pt idx="601">
                  <c:v>-347.15055745698862</c:v>
                </c:pt>
                <c:pt idx="602">
                  <c:v>-347.15055745698862</c:v>
                </c:pt>
                <c:pt idx="603">
                  <c:v>-347.15055745698862</c:v>
                </c:pt>
                <c:pt idx="604">
                  <c:v>-347.15055745698862</c:v>
                </c:pt>
                <c:pt idx="605">
                  <c:v>-347.15055745698862</c:v>
                </c:pt>
                <c:pt idx="606">
                  <c:v>-347.15055745698862</c:v>
                </c:pt>
                <c:pt idx="607">
                  <c:v>-347.15055745698862</c:v>
                </c:pt>
                <c:pt idx="608">
                  <c:v>-347.15055745698862</c:v>
                </c:pt>
                <c:pt idx="609">
                  <c:v>-347.15055745698862</c:v>
                </c:pt>
                <c:pt idx="610">
                  <c:v>-347.15055745698862</c:v>
                </c:pt>
                <c:pt idx="611">
                  <c:v>-347.15055745698862</c:v>
                </c:pt>
                <c:pt idx="612">
                  <c:v>-347.15055745698862</c:v>
                </c:pt>
                <c:pt idx="613">
                  <c:v>-347.15055745698862</c:v>
                </c:pt>
                <c:pt idx="614">
                  <c:v>-347.15055745698862</c:v>
                </c:pt>
                <c:pt idx="615">
                  <c:v>-347.15055745698862</c:v>
                </c:pt>
                <c:pt idx="616">
                  <c:v>-347.15055745698862</c:v>
                </c:pt>
                <c:pt idx="617">
                  <c:v>-347.15055745698862</c:v>
                </c:pt>
                <c:pt idx="618">
                  <c:v>-347.15055745698862</c:v>
                </c:pt>
                <c:pt idx="619">
                  <c:v>-347.15055745698862</c:v>
                </c:pt>
                <c:pt idx="620">
                  <c:v>-347.15055745698862</c:v>
                </c:pt>
                <c:pt idx="621">
                  <c:v>-347.15055745698862</c:v>
                </c:pt>
                <c:pt idx="622">
                  <c:v>-347.15055745698862</c:v>
                </c:pt>
                <c:pt idx="623">
                  <c:v>-347.15055745698862</c:v>
                </c:pt>
                <c:pt idx="624">
                  <c:v>-347.15055745698862</c:v>
                </c:pt>
                <c:pt idx="625">
                  <c:v>-347.15055745698862</c:v>
                </c:pt>
                <c:pt idx="626">
                  <c:v>-347.15055745698862</c:v>
                </c:pt>
                <c:pt idx="627">
                  <c:v>-347.15055745698862</c:v>
                </c:pt>
                <c:pt idx="628">
                  <c:v>-347.15055745698862</c:v>
                </c:pt>
                <c:pt idx="629">
                  <c:v>-347.15055745698862</c:v>
                </c:pt>
                <c:pt idx="630">
                  <c:v>-347.15055745698862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-67.730804708544241</c:v>
                </c:pt>
                <c:pt idx="2">
                  <c:v>-135.46160941708848</c:v>
                </c:pt>
                <c:pt idx="3">
                  <c:v>-203.19241412563272</c:v>
                </c:pt>
                <c:pt idx="4">
                  <c:v>-270.92321883417696</c:v>
                </c:pt>
                <c:pt idx="5">
                  <c:v>-338.65402354272118</c:v>
                </c:pt>
                <c:pt idx="6">
                  <c:v>-406.38482825126539</c:v>
                </c:pt>
                <c:pt idx="7">
                  <c:v>-474.1156329598096</c:v>
                </c:pt>
                <c:pt idx="8">
                  <c:v>-541.84643766835381</c:v>
                </c:pt>
                <c:pt idx="9">
                  <c:v>-609.57724237689808</c:v>
                </c:pt>
                <c:pt idx="10">
                  <c:v>-677.30804708544224</c:v>
                </c:pt>
                <c:pt idx="11">
                  <c:v>-745.03885179398651</c:v>
                </c:pt>
                <c:pt idx="12">
                  <c:v>-812.76965650253078</c:v>
                </c:pt>
                <c:pt idx="13">
                  <c:v>-880.50046121107505</c:v>
                </c:pt>
                <c:pt idx="14">
                  <c:v>-948.23126591961943</c:v>
                </c:pt>
                <c:pt idx="15">
                  <c:v>-1015.9620706281637</c:v>
                </c:pt>
                <c:pt idx="16">
                  <c:v>-1083.6928753367081</c:v>
                </c:pt>
                <c:pt idx="17">
                  <c:v>-1151.4236800452522</c:v>
                </c:pt>
                <c:pt idx="18">
                  <c:v>-1219.1544847537966</c:v>
                </c:pt>
                <c:pt idx="19">
                  <c:v>-1286.8852894623408</c:v>
                </c:pt>
                <c:pt idx="20">
                  <c:v>-1354.6160941708849</c:v>
                </c:pt>
                <c:pt idx="21">
                  <c:v>-1422.3468988794293</c:v>
                </c:pt>
                <c:pt idx="22">
                  <c:v>-1490.0777035879737</c:v>
                </c:pt>
                <c:pt idx="23">
                  <c:v>-1557.8085082965179</c:v>
                </c:pt>
                <c:pt idx="24">
                  <c:v>-1625.5393130050622</c:v>
                </c:pt>
                <c:pt idx="25">
                  <c:v>-1693.2701177136064</c:v>
                </c:pt>
                <c:pt idx="26">
                  <c:v>-1761.0009224221508</c:v>
                </c:pt>
                <c:pt idx="27">
                  <c:v>-1828.7317271306952</c:v>
                </c:pt>
                <c:pt idx="28">
                  <c:v>-1896.4625318392393</c:v>
                </c:pt>
                <c:pt idx="29">
                  <c:v>-1964.1933365477837</c:v>
                </c:pt>
                <c:pt idx="30">
                  <c:v>-2031.9241412563279</c:v>
                </c:pt>
                <c:pt idx="31">
                  <c:v>-2099.6549459648722</c:v>
                </c:pt>
                <c:pt idx="32">
                  <c:v>-2167.3857506734166</c:v>
                </c:pt>
                <c:pt idx="33">
                  <c:v>-2235.116555381961</c:v>
                </c:pt>
                <c:pt idx="34">
                  <c:v>-2302.8473600905049</c:v>
                </c:pt>
                <c:pt idx="35">
                  <c:v>-2370.5781647990493</c:v>
                </c:pt>
                <c:pt idx="36">
                  <c:v>-2438.3089695075937</c:v>
                </c:pt>
                <c:pt idx="37">
                  <c:v>-2506.0397742161381</c:v>
                </c:pt>
                <c:pt idx="38">
                  <c:v>-2573.7705789246825</c:v>
                </c:pt>
                <c:pt idx="39">
                  <c:v>-2641.5013836332264</c:v>
                </c:pt>
                <c:pt idx="40">
                  <c:v>-2709.2321883417708</c:v>
                </c:pt>
                <c:pt idx="41">
                  <c:v>-2776.9629930503147</c:v>
                </c:pt>
                <c:pt idx="42">
                  <c:v>-2844.6937977588586</c:v>
                </c:pt>
                <c:pt idx="43">
                  <c:v>-2912.4246024674026</c:v>
                </c:pt>
                <c:pt idx="44">
                  <c:v>-2980.1554071759465</c:v>
                </c:pt>
                <c:pt idx="45">
                  <c:v>-3047.8862118844904</c:v>
                </c:pt>
                <c:pt idx="46">
                  <c:v>-3115.6170165930348</c:v>
                </c:pt>
                <c:pt idx="47">
                  <c:v>-3183.3478213015787</c:v>
                </c:pt>
                <c:pt idx="48">
                  <c:v>-3251.0786260101227</c:v>
                </c:pt>
                <c:pt idx="49">
                  <c:v>-3318.8094307186666</c:v>
                </c:pt>
                <c:pt idx="50">
                  <c:v>-3386.5402354272105</c:v>
                </c:pt>
                <c:pt idx="51">
                  <c:v>-3454.2710401357544</c:v>
                </c:pt>
                <c:pt idx="52">
                  <c:v>-3522.0018448442984</c:v>
                </c:pt>
                <c:pt idx="53">
                  <c:v>-3589.7326495528428</c:v>
                </c:pt>
                <c:pt idx="54">
                  <c:v>-3657.4634542613867</c:v>
                </c:pt>
                <c:pt idx="55">
                  <c:v>-3725.1942589699306</c:v>
                </c:pt>
                <c:pt idx="56">
                  <c:v>-3792.9250636784745</c:v>
                </c:pt>
                <c:pt idx="57">
                  <c:v>-3860.6558683870185</c:v>
                </c:pt>
                <c:pt idx="58">
                  <c:v>-3928.3866730955624</c:v>
                </c:pt>
                <c:pt idx="59">
                  <c:v>-3996.1174778041063</c:v>
                </c:pt>
                <c:pt idx="60">
                  <c:v>-4063.8482825126507</c:v>
                </c:pt>
                <c:pt idx="61">
                  <c:v>-4131.5790872211946</c:v>
                </c:pt>
                <c:pt idx="62">
                  <c:v>-4199.3098919297381</c:v>
                </c:pt>
                <c:pt idx="63">
                  <c:v>-4267.0406966382825</c:v>
                </c:pt>
                <c:pt idx="64">
                  <c:v>-4334.7715013468269</c:v>
                </c:pt>
                <c:pt idx="65">
                  <c:v>-4402.5023060553704</c:v>
                </c:pt>
                <c:pt idx="66">
                  <c:v>-4470.2331107639147</c:v>
                </c:pt>
                <c:pt idx="67">
                  <c:v>-4537.9639154724582</c:v>
                </c:pt>
                <c:pt idx="68">
                  <c:v>-4605.6947201810026</c:v>
                </c:pt>
                <c:pt idx="69">
                  <c:v>-4673.4255248895461</c:v>
                </c:pt>
                <c:pt idx="70">
                  <c:v>-4741.1563295980905</c:v>
                </c:pt>
                <c:pt idx="71">
                  <c:v>-4808.8871343066348</c:v>
                </c:pt>
                <c:pt idx="72">
                  <c:v>-4876.6179390151783</c:v>
                </c:pt>
                <c:pt idx="73">
                  <c:v>-4944.3487437237227</c:v>
                </c:pt>
                <c:pt idx="74">
                  <c:v>-5012.0795484322662</c:v>
                </c:pt>
                <c:pt idx="75">
                  <c:v>-5079.8103531408105</c:v>
                </c:pt>
                <c:pt idx="76">
                  <c:v>-5147.541157849354</c:v>
                </c:pt>
                <c:pt idx="77">
                  <c:v>-5215.2719625578984</c:v>
                </c:pt>
                <c:pt idx="78">
                  <c:v>-5283.0027672664428</c:v>
                </c:pt>
                <c:pt idx="79">
                  <c:v>-5350.7335719749863</c:v>
                </c:pt>
                <c:pt idx="80">
                  <c:v>-5418.4643766835306</c:v>
                </c:pt>
                <c:pt idx="81">
                  <c:v>-5486.1951813920741</c:v>
                </c:pt>
                <c:pt idx="82">
                  <c:v>-5553.9259861006185</c:v>
                </c:pt>
                <c:pt idx="83">
                  <c:v>-5621.656790809162</c:v>
                </c:pt>
                <c:pt idx="84">
                  <c:v>-5689.3875955177064</c:v>
                </c:pt>
                <c:pt idx="85">
                  <c:v>-5757.1184002262507</c:v>
                </c:pt>
                <c:pt idx="86">
                  <c:v>-5824.8492049347942</c:v>
                </c:pt>
                <c:pt idx="87">
                  <c:v>-5892.5800096433386</c:v>
                </c:pt>
                <c:pt idx="88">
                  <c:v>-5960.3108143518821</c:v>
                </c:pt>
                <c:pt idx="89">
                  <c:v>-6028.0416190604265</c:v>
                </c:pt>
                <c:pt idx="90">
                  <c:v>-6095.7724237689699</c:v>
                </c:pt>
                <c:pt idx="91">
                  <c:v>-6163.5032284775143</c:v>
                </c:pt>
                <c:pt idx="92">
                  <c:v>-6231.2340331860587</c:v>
                </c:pt>
                <c:pt idx="93">
                  <c:v>-6298.9648378946022</c:v>
                </c:pt>
                <c:pt idx="94">
                  <c:v>-6366.6956426031466</c:v>
                </c:pt>
                <c:pt idx="95">
                  <c:v>-6434.42644731169</c:v>
                </c:pt>
                <c:pt idx="96">
                  <c:v>-6502.1572520202344</c:v>
                </c:pt>
                <c:pt idx="97">
                  <c:v>-6569.8880567287779</c:v>
                </c:pt>
                <c:pt idx="98">
                  <c:v>-6637.6188614373223</c:v>
                </c:pt>
                <c:pt idx="99">
                  <c:v>-6705.3496661458666</c:v>
                </c:pt>
                <c:pt idx="100">
                  <c:v>-6773.0804708544101</c:v>
                </c:pt>
                <c:pt idx="101">
                  <c:v>-6840.8112755629545</c:v>
                </c:pt>
                <c:pt idx="102">
                  <c:v>-6908.542080271498</c:v>
                </c:pt>
                <c:pt idx="103">
                  <c:v>-6976.2728849800424</c:v>
                </c:pt>
                <c:pt idx="104">
                  <c:v>-7044.0036896885858</c:v>
                </c:pt>
                <c:pt idx="105">
                  <c:v>-7111.7344943971302</c:v>
                </c:pt>
                <c:pt idx="106">
                  <c:v>-7179.4652991056746</c:v>
                </c:pt>
                <c:pt idx="107">
                  <c:v>-7247.1961038142181</c:v>
                </c:pt>
                <c:pt idx="108">
                  <c:v>-7314.9269085227625</c:v>
                </c:pt>
                <c:pt idx="109">
                  <c:v>-7382.6577132313059</c:v>
                </c:pt>
                <c:pt idx="110">
                  <c:v>-7450.3885179398503</c:v>
                </c:pt>
                <c:pt idx="111">
                  <c:v>-7518.1193226483947</c:v>
                </c:pt>
                <c:pt idx="112">
                  <c:v>-7585.8501273569382</c:v>
                </c:pt>
                <c:pt idx="113">
                  <c:v>-7653.5809320654826</c:v>
                </c:pt>
                <c:pt idx="114">
                  <c:v>-7721.311736774026</c:v>
                </c:pt>
                <c:pt idx="115">
                  <c:v>-7789.0425414825704</c:v>
                </c:pt>
                <c:pt idx="116">
                  <c:v>-7856.7733461911139</c:v>
                </c:pt>
                <c:pt idx="117">
                  <c:v>-7924.5041508996583</c:v>
                </c:pt>
                <c:pt idx="118">
                  <c:v>-7992.2349556082027</c:v>
                </c:pt>
                <c:pt idx="119">
                  <c:v>-8059.9657603167461</c:v>
                </c:pt>
                <c:pt idx="120">
                  <c:v>-8127.6965650252905</c:v>
                </c:pt>
                <c:pt idx="121">
                  <c:v>-8195.427369733834</c:v>
                </c:pt>
                <c:pt idx="122">
                  <c:v>-8263.1581744423784</c:v>
                </c:pt>
                <c:pt idx="123">
                  <c:v>-8330.8889791509228</c:v>
                </c:pt>
                <c:pt idx="124">
                  <c:v>-8398.6197838594653</c:v>
                </c:pt>
                <c:pt idx="125">
                  <c:v>-8466.3505885680097</c:v>
                </c:pt>
                <c:pt idx="126">
                  <c:v>-8534.0813932765541</c:v>
                </c:pt>
                <c:pt idx="127">
                  <c:v>-8601.8121979850985</c:v>
                </c:pt>
                <c:pt idx="128">
                  <c:v>-8669.5430026936428</c:v>
                </c:pt>
                <c:pt idx="129">
                  <c:v>-8737.2738074021854</c:v>
                </c:pt>
                <c:pt idx="130">
                  <c:v>-8805.0046121107298</c:v>
                </c:pt>
                <c:pt idx="131">
                  <c:v>-8872.7354168192742</c:v>
                </c:pt>
                <c:pt idx="132">
                  <c:v>-8940.4662215278186</c:v>
                </c:pt>
                <c:pt idx="133">
                  <c:v>-9008.1970262363629</c:v>
                </c:pt>
                <c:pt idx="134">
                  <c:v>-9075.9278309449055</c:v>
                </c:pt>
                <c:pt idx="135">
                  <c:v>-9143.6586356534499</c:v>
                </c:pt>
                <c:pt idx="136">
                  <c:v>-9211.3894403619943</c:v>
                </c:pt>
                <c:pt idx="137">
                  <c:v>-9279.1202450705387</c:v>
                </c:pt>
                <c:pt idx="138">
                  <c:v>-9346.8510497790812</c:v>
                </c:pt>
                <c:pt idx="139">
                  <c:v>-9414.5818544876256</c:v>
                </c:pt>
                <c:pt idx="140">
                  <c:v>-9482.31265919617</c:v>
                </c:pt>
                <c:pt idx="141">
                  <c:v>-9550.0434639047144</c:v>
                </c:pt>
                <c:pt idx="142">
                  <c:v>-9617.7742686132588</c:v>
                </c:pt>
                <c:pt idx="143">
                  <c:v>-9685.5050733218013</c:v>
                </c:pt>
                <c:pt idx="144">
                  <c:v>-9753.2358780303457</c:v>
                </c:pt>
                <c:pt idx="145">
                  <c:v>-9820.9666827388901</c:v>
                </c:pt>
                <c:pt idx="146">
                  <c:v>-9888.6974874474345</c:v>
                </c:pt>
                <c:pt idx="147">
                  <c:v>-9956.4282921559789</c:v>
                </c:pt>
                <c:pt idx="148">
                  <c:v>-10024.159096864521</c:v>
                </c:pt>
                <c:pt idx="149">
                  <c:v>-10091.889901573066</c:v>
                </c:pt>
                <c:pt idx="150">
                  <c:v>-10159.62070628161</c:v>
                </c:pt>
                <c:pt idx="151">
                  <c:v>-10227.351510990155</c:v>
                </c:pt>
                <c:pt idx="152">
                  <c:v>-10295.082315698697</c:v>
                </c:pt>
                <c:pt idx="153">
                  <c:v>-10362.813120407242</c:v>
                </c:pt>
                <c:pt idx="154">
                  <c:v>-10430.543925115786</c:v>
                </c:pt>
                <c:pt idx="155">
                  <c:v>-10498.27472982433</c:v>
                </c:pt>
                <c:pt idx="156">
                  <c:v>-10566.005534532875</c:v>
                </c:pt>
                <c:pt idx="157">
                  <c:v>-10633.736339241417</c:v>
                </c:pt>
                <c:pt idx="158">
                  <c:v>-10701.467143949962</c:v>
                </c:pt>
                <c:pt idx="159">
                  <c:v>-10769.197948658506</c:v>
                </c:pt>
                <c:pt idx="160">
                  <c:v>-10836.92875336705</c:v>
                </c:pt>
                <c:pt idx="161">
                  <c:v>-10904.659558075595</c:v>
                </c:pt>
                <c:pt idx="162">
                  <c:v>-10972.390362784139</c:v>
                </c:pt>
                <c:pt idx="163">
                  <c:v>-11040.121167492684</c:v>
                </c:pt>
                <c:pt idx="164">
                  <c:v>-11107.85197220123</c:v>
                </c:pt>
                <c:pt idx="165">
                  <c:v>-11175.582776909774</c:v>
                </c:pt>
                <c:pt idx="166">
                  <c:v>-11243.31358161832</c:v>
                </c:pt>
                <c:pt idx="167">
                  <c:v>-11311.044386326865</c:v>
                </c:pt>
                <c:pt idx="168">
                  <c:v>-11378.775191035411</c:v>
                </c:pt>
                <c:pt idx="169">
                  <c:v>-11446.505995743955</c:v>
                </c:pt>
                <c:pt idx="170">
                  <c:v>-11514.236800452501</c:v>
                </c:pt>
                <c:pt idx="171">
                  <c:v>-11581.967605161046</c:v>
                </c:pt>
                <c:pt idx="172">
                  <c:v>-11649.698409869592</c:v>
                </c:pt>
                <c:pt idx="173">
                  <c:v>-11717.429214578136</c:v>
                </c:pt>
                <c:pt idx="174">
                  <c:v>-11785.160019286681</c:v>
                </c:pt>
                <c:pt idx="175">
                  <c:v>-11852.890823995227</c:v>
                </c:pt>
                <c:pt idx="176">
                  <c:v>-11920.621628703771</c:v>
                </c:pt>
                <c:pt idx="177">
                  <c:v>-11988.352433412318</c:v>
                </c:pt>
                <c:pt idx="178">
                  <c:v>-12056.083238120862</c:v>
                </c:pt>
                <c:pt idx="179">
                  <c:v>-12123.814042829408</c:v>
                </c:pt>
                <c:pt idx="180">
                  <c:v>-12191.544847537962</c:v>
                </c:pt>
                <c:pt idx="181">
                  <c:v>-12200.84204436857</c:v>
                </c:pt>
                <c:pt idx="182">
                  <c:v>-12210.139241199178</c:v>
                </c:pt>
                <c:pt idx="183">
                  <c:v>-12219.436438029787</c:v>
                </c:pt>
                <c:pt idx="184">
                  <c:v>-12228.733634860397</c:v>
                </c:pt>
                <c:pt idx="185">
                  <c:v>-12238.030831691005</c:v>
                </c:pt>
                <c:pt idx="186">
                  <c:v>-12247.328028521615</c:v>
                </c:pt>
                <c:pt idx="187">
                  <c:v>-12256.625225352222</c:v>
                </c:pt>
                <c:pt idx="188">
                  <c:v>-12265.922422182832</c:v>
                </c:pt>
                <c:pt idx="189">
                  <c:v>-12275.21961901344</c:v>
                </c:pt>
                <c:pt idx="190">
                  <c:v>-12284.51681584405</c:v>
                </c:pt>
                <c:pt idx="191">
                  <c:v>-12293.814012674658</c:v>
                </c:pt>
                <c:pt idx="192">
                  <c:v>-12303.111209505267</c:v>
                </c:pt>
                <c:pt idx="193">
                  <c:v>-12312.408406335875</c:v>
                </c:pt>
                <c:pt idx="194">
                  <c:v>-12321.705603166483</c:v>
                </c:pt>
                <c:pt idx="195">
                  <c:v>-12331.002799997093</c:v>
                </c:pt>
                <c:pt idx="196">
                  <c:v>-12340.299996827702</c:v>
                </c:pt>
                <c:pt idx="197">
                  <c:v>-12349.597193658312</c:v>
                </c:pt>
                <c:pt idx="198">
                  <c:v>-12358.89439048892</c:v>
                </c:pt>
                <c:pt idx="199">
                  <c:v>-12368.191587319528</c:v>
                </c:pt>
                <c:pt idx="200">
                  <c:v>-12377.488784150137</c:v>
                </c:pt>
                <c:pt idx="201">
                  <c:v>-12386.785980980745</c:v>
                </c:pt>
                <c:pt idx="202">
                  <c:v>-12396.083177811355</c:v>
                </c:pt>
                <c:pt idx="203">
                  <c:v>-12405.380374641963</c:v>
                </c:pt>
                <c:pt idx="204">
                  <c:v>-12414.677571472574</c:v>
                </c:pt>
                <c:pt idx="205">
                  <c:v>-12423.97476830318</c:v>
                </c:pt>
                <c:pt idx="206">
                  <c:v>-12433.27196513379</c:v>
                </c:pt>
                <c:pt idx="207">
                  <c:v>-12442.569161964399</c:v>
                </c:pt>
                <c:pt idx="208">
                  <c:v>-12451.866358795009</c:v>
                </c:pt>
                <c:pt idx="209">
                  <c:v>-12461.163555625617</c:v>
                </c:pt>
                <c:pt idx="210">
                  <c:v>-12470.460752456227</c:v>
                </c:pt>
                <c:pt idx="211">
                  <c:v>-12479.757949286834</c:v>
                </c:pt>
                <c:pt idx="212">
                  <c:v>-12489.055146117442</c:v>
                </c:pt>
                <c:pt idx="213">
                  <c:v>-12498.352342948052</c:v>
                </c:pt>
                <c:pt idx="214">
                  <c:v>-12507.64953977866</c:v>
                </c:pt>
                <c:pt idx="215">
                  <c:v>-12516.94673660927</c:v>
                </c:pt>
                <c:pt idx="216">
                  <c:v>-12526.243933439877</c:v>
                </c:pt>
                <c:pt idx="217">
                  <c:v>-12535.541130270487</c:v>
                </c:pt>
                <c:pt idx="218">
                  <c:v>-12544.838327101095</c:v>
                </c:pt>
                <c:pt idx="219">
                  <c:v>-12554.135523931705</c:v>
                </c:pt>
                <c:pt idx="220">
                  <c:v>-12563.432720762314</c:v>
                </c:pt>
                <c:pt idx="221">
                  <c:v>-12572.729917592922</c:v>
                </c:pt>
                <c:pt idx="222">
                  <c:v>-12582.02711442353</c:v>
                </c:pt>
                <c:pt idx="223">
                  <c:v>-12591.324311254139</c:v>
                </c:pt>
                <c:pt idx="224">
                  <c:v>-12600.621508084749</c:v>
                </c:pt>
                <c:pt idx="225">
                  <c:v>-12609.918704915357</c:v>
                </c:pt>
                <c:pt idx="226">
                  <c:v>-12619.215901745967</c:v>
                </c:pt>
                <c:pt idx="227">
                  <c:v>-12628.513098576575</c:v>
                </c:pt>
                <c:pt idx="228">
                  <c:v>-12637.810295407184</c:v>
                </c:pt>
                <c:pt idx="229">
                  <c:v>-12647.107492237792</c:v>
                </c:pt>
                <c:pt idx="230">
                  <c:v>-12656.4046890684</c:v>
                </c:pt>
                <c:pt idx="231">
                  <c:v>-12665.70188589901</c:v>
                </c:pt>
                <c:pt idx="232">
                  <c:v>-12674.999082729619</c:v>
                </c:pt>
                <c:pt idx="233">
                  <c:v>-12684.296279560229</c:v>
                </c:pt>
                <c:pt idx="234">
                  <c:v>-12693.593476390837</c:v>
                </c:pt>
                <c:pt idx="235">
                  <c:v>-12702.890673221445</c:v>
                </c:pt>
                <c:pt idx="236">
                  <c:v>-12712.187870052054</c:v>
                </c:pt>
                <c:pt idx="237">
                  <c:v>-12721.485066882664</c:v>
                </c:pt>
                <c:pt idx="238">
                  <c:v>-12730.782263713272</c:v>
                </c:pt>
                <c:pt idx="239">
                  <c:v>-12740.079460543882</c:v>
                </c:pt>
                <c:pt idx="240">
                  <c:v>-12749.376657374491</c:v>
                </c:pt>
                <c:pt idx="241">
                  <c:v>-12758.673854205097</c:v>
                </c:pt>
                <c:pt idx="242">
                  <c:v>-12767.971051035707</c:v>
                </c:pt>
                <c:pt idx="243">
                  <c:v>-12777.268247866317</c:v>
                </c:pt>
                <c:pt idx="244">
                  <c:v>-12786.565444696924</c:v>
                </c:pt>
                <c:pt idx="245">
                  <c:v>-12795.862641527532</c:v>
                </c:pt>
                <c:pt idx="246">
                  <c:v>-12805.159838358144</c:v>
                </c:pt>
                <c:pt idx="247">
                  <c:v>-12814.457035188752</c:v>
                </c:pt>
                <c:pt idx="248">
                  <c:v>-12823.754232019359</c:v>
                </c:pt>
                <c:pt idx="249">
                  <c:v>-12833.051428849969</c:v>
                </c:pt>
                <c:pt idx="250">
                  <c:v>-12842.348625680579</c:v>
                </c:pt>
                <c:pt idx="251">
                  <c:v>-12851.645822511186</c:v>
                </c:pt>
                <c:pt idx="252">
                  <c:v>-12860.943019341794</c:v>
                </c:pt>
                <c:pt idx="253">
                  <c:v>-12870.240216172404</c:v>
                </c:pt>
                <c:pt idx="254">
                  <c:v>-12879.537413003014</c:v>
                </c:pt>
                <c:pt idx="255">
                  <c:v>-12888.834609833621</c:v>
                </c:pt>
                <c:pt idx="256">
                  <c:v>-12898.131806664231</c:v>
                </c:pt>
                <c:pt idx="257">
                  <c:v>-12907.429003494839</c:v>
                </c:pt>
                <c:pt idx="258">
                  <c:v>-12916.726200325451</c:v>
                </c:pt>
                <c:pt idx="259">
                  <c:v>-12926.023397156056</c:v>
                </c:pt>
                <c:pt idx="260">
                  <c:v>-12935.320593986666</c:v>
                </c:pt>
                <c:pt idx="261">
                  <c:v>-12944.617790817276</c:v>
                </c:pt>
                <c:pt idx="262">
                  <c:v>-12953.91498764788</c:v>
                </c:pt>
                <c:pt idx="263">
                  <c:v>-12963.212184478492</c:v>
                </c:pt>
                <c:pt idx="264">
                  <c:v>-12972.509381309101</c:v>
                </c:pt>
                <c:pt idx="265">
                  <c:v>-12981.806578139711</c:v>
                </c:pt>
                <c:pt idx="266">
                  <c:v>-12991.103774970317</c:v>
                </c:pt>
                <c:pt idx="267">
                  <c:v>-13000.400971800927</c:v>
                </c:pt>
                <c:pt idx="268">
                  <c:v>-13009.698168631538</c:v>
                </c:pt>
                <c:pt idx="269">
                  <c:v>-13018.995365462142</c:v>
                </c:pt>
                <c:pt idx="270">
                  <c:v>-13028.292562292754</c:v>
                </c:pt>
                <c:pt idx="271">
                  <c:v>-13037.589759123362</c:v>
                </c:pt>
                <c:pt idx="272">
                  <c:v>-13046.886955953973</c:v>
                </c:pt>
                <c:pt idx="273">
                  <c:v>-13056.184152784579</c:v>
                </c:pt>
                <c:pt idx="274">
                  <c:v>-13065.481349615187</c:v>
                </c:pt>
                <c:pt idx="275">
                  <c:v>-13074.778546445799</c:v>
                </c:pt>
                <c:pt idx="276">
                  <c:v>-13084.075743276408</c:v>
                </c:pt>
                <c:pt idx="277">
                  <c:v>-13093.372940107014</c:v>
                </c:pt>
                <c:pt idx="278">
                  <c:v>-13102.670136937624</c:v>
                </c:pt>
                <c:pt idx="279">
                  <c:v>-13111.967333768234</c:v>
                </c:pt>
                <c:pt idx="280">
                  <c:v>-13121.264530598841</c:v>
                </c:pt>
                <c:pt idx="281">
                  <c:v>-13130.561727429449</c:v>
                </c:pt>
                <c:pt idx="282">
                  <c:v>-13139.858924260061</c:v>
                </c:pt>
                <c:pt idx="283">
                  <c:v>-13149.156121090669</c:v>
                </c:pt>
                <c:pt idx="284">
                  <c:v>-13158.453317921276</c:v>
                </c:pt>
                <c:pt idx="285">
                  <c:v>-13167.750514751886</c:v>
                </c:pt>
                <c:pt idx="286">
                  <c:v>-13177.047711582494</c:v>
                </c:pt>
                <c:pt idx="287">
                  <c:v>-13186.344908413106</c:v>
                </c:pt>
                <c:pt idx="288">
                  <c:v>-13195.642105243711</c:v>
                </c:pt>
                <c:pt idx="289">
                  <c:v>-13204.939302074321</c:v>
                </c:pt>
                <c:pt idx="290">
                  <c:v>-13214.236498904931</c:v>
                </c:pt>
                <c:pt idx="291">
                  <c:v>-13223.533695735538</c:v>
                </c:pt>
                <c:pt idx="292">
                  <c:v>-13232.830892566148</c:v>
                </c:pt>
                <c:pt idx="293">
                  <c:v>-13242.128089396756</c:v>
                </c:pt>
                <c:pt idx="294">
                  <c:v>-13251.425286227368</c:v>
                </c:pt>
                <c:pt idx="295">
                  <c:v>-13260.722483057973</c:v>
                </c:pt>
                <c:pt idx="296">
                  <c:v>-13270.019679888583</c:v>
                </c:pt>
                <c:pt idx="297">
                  <c:v>-13279.316876719193</c:v>
                </c:pt>
                <c:pt idx="298">
                  <c:v>-13288.614073549797</c:v>
                </c:pt>
                <c:pt idx="299">
                  <c:v>-13297.911270380409</c:v>
                </c:pt>
                <c:pt idx="300">
                  <c:v>-13307.208467211018</c:v>
                </c:pt>
                <c:pt idx="301">
                  <c:v>-13316.505664041628</c:v>
                </c:pt>
                <c:pt idx="302">
                  <c:v>-13325.802860872234</c:v>
                </c:pt>
                <c:pt idx="303">
                  <c:v>-13335.100057702844</c:v>
                </c:pt>
                <c:pt idx="304">
                  <c:v>-13344.397254533455</c:v>
                </c:pt>
                <c:pt idx="305">
                  <c:v>-13353.694451364063</c:v>
                </c:pt>
                <c:pt idx="306">
                  <c:v>-13362.991648194671</c:v>
                </c:pt>
                <c:pt idx="307">
                  <c:v>-13372.288845025279</c:v>
                </c:pt>
                <c:pt idx="308">
                  <c:v>-13381.58604185589</c:v>
                </c:pt>
                <c:pt idx="309">
                  <c:v>-13390.883238686496</c:v>
                </c:pt>
                <c:pt idx="310">
                  <c:v>-13400.180435517104</c:v>
                </c:pt>
                <c:pt idx="311">
                  <c:v>-13409.477632347716</c:v>
                </c:pt>
                <c:pt idx="312">
                  <c:v>-13418.774829178325</c:v>
                </c:pt>
                <c:pt idx="313">
                  <c:v>-13428.072026008931</c:v>
                </c:pt>
                <c:pt idx="314">
                  <c:v>-13437.369222839541</c:v>
                </c:pt>
                <c:pt idx="315">
                  <c:v>-13446.666419670149</c:v>
                </c:pt>
                <c:pt idx="316">
                  <c:v>-13455.963616500758</c:v>
                </c:pt>
                <c:pt idx="317">
                  <c:v>-13465.260813331366</c:v>
                </c:pt>
                <c:pt idx="318">
                  <c:v>-13474.558010161976</c:v>
                </c:pt>
                <c:pt idx="319">
                  <c:v>-13483.855206992586</c:v>
                </c:pt>
                <c:pt idx="320">
                  <c:v>-13493.152403823193</c:v>
                </c:pt>
                <c:pt idx="321">
                  <c:v>-13502.449600653803</c:v>
                </c:pt>
                <c:pt idx="322">
                  <c:v>-13511.746797484413</c:v>
                </c:pt>
                <c:pt idx="323">
                  <c:v>-13521.043994315021</c:v>
                </c:pt>
                <c:pt idx="324">
                  <c:v>-13530.341191145628</c:v>
                </c:pt>
                <c:pt idx="325">
                  <c:v>-13539.638387976238</c:v>
                </c:pt>
                <c:pt idx="326">
                  <c:v>-13548.935584806848</c:v>
                </c:pt>
                <c:pt idx="327">
                  <c:v>-13558.232781637455</c:v>
                </c:pt>
                <c:pt idx="328">
                  <c:v>-13567.529978468065</c:v>
                </c:pt>
                <c:pt idx="329">
                  <c:v>-13576.827175298673</c:v>
                </c:pt>
                <c:pt idx="330">
                  <c:v>-13586.124372129283</c:v>
                </c:pt>
                <c:pt idx="331">
                  <c:v>-13595.42156895989</c:v>
                </c:pt>
                <c:pt idx="332">
                  <c:v>-13604.7187657905</c:v>
                </c:pt>
                <c:pt idx="333">
                  <c:v>-13614.01596262111</c:v>
                </c:pt>
                <c:pt idx="334">
                  <c:v>-13623.31315945172</c:v>
                </c:pt>
                <c:pt idx="335">
                  <c:v>-13632.610356282325</c:v>
                </c:pt>
                <c:pt idx="336">
                  <c:v>-13641.907553112935</c:v>
                </c:pt>
                <c:pt idx="337">
                  <c:v>-13651.204749943545</c:v>
                </c:pt>
                <c:pt idx="338">
                  <c:v>-13660.501946774151</c:v>
                </c:pt>
                <c:pt idx="339">
                  <c:v>-13669.799143604761</c:v>
                </c:pt>
                <c:pt idx="340">
                  <c:v>-13679.096340435372</c:v>
                </c:pt>
                <c:pt idx="341">
                  <c:v>-13688.39353726598</c:v>
                </c:pt>
                <c:pt idx="342">
                  <c:v>-13697.690734096586</c:v>
                </c:pt>
                <c:pt idx="343">
                  <c:v>-13706.987930927196</c:v>
                </c:pt>
                <c:pt idx="344">
                  <c:v>-13716.285127757807</c:v>
                </c:pt>
                <c:pt idx="345">
                  <c:v>-13725.582324588413</c:v>
                </c:pt>
                <c:pt idx="346">
                  <c:v>-13734.879521419023</c:v>
                </c:pt>
                <c:pt idx="347">
                  <c:v>-13744.176718249631</c:v>
                </c:pt>
                <c:pt idx="348">
                  <c:v>-13753.473915080242</c:v>
                </c:pt>
                <c:pt idx="349">
                  <c:v>-13762.771111910848</c:v>
                </c:pt>
                <c:pt idx="350">
                  <c:v>-13772.068308741458</c:v>
                </c:pt>
                <c:pt idx="351">
                  <c:v>-13781.365505572068</c:v>
                </c:pt>
                <c:pt idx="352">
                  <c:v>-13790.662702402677</c:v>
                </c:pt>
                <c:pt idx="353">
                  <c:v>-13799.959899233283</c:v>
                </c:pt>
                <c:pt idx="354">
                  <c:v>-13809.257096063893</c:v>
                </c:pt>
                <c:pt idx="355">
                  <c:v>-13818.554292894503</c:v>
                </c:pt>
                <c:pt idx="356">
                  <c:v>-13827.85148972511</c:v>
                </c:pt>
                <c:pt idx="357">
                  <c:v>-13837.14868655572</c:v>
                </c:pt>
                <c:pt idx="358">
                  <c:v>-13846.445883386328</c:v>
                </c:pt>
                <c:pt idx="359">
                  <c:v>-13855.743080216938</c:v>
                </c:pt>
                <c:pt idx="360">
                  <c:v>-13865.040277047545</c:v>
                </c:pt>
                <c:pt idx="361">
                  <c:v>-13874.337473878155</c:v>
                </c:pt>
                <c:pt idx="362">
                  <c:v>-13883.634670708765</c:v>
                </c:pt>
                <c:pt idx="363">
                  <c:v>-13892.931867539375</c:v>
                </c:pt>
                <c:pt idx="364">
                  <c:v>-13902.22906436998</c:v>
                </c:pt>
                <c:pt idx="365">
                  <c:v>-13911.52626120059</c:v>
                </c:pt>
                <c:pt idx="366">
                  <c:v>-13920.8234580312</c:v>
                </c:pt>
                <c:pt idx="367">
                  <c:v>-13930.120654861807</c:v>
                </c:pt>
                <c:pt idx="368">
                  <c:v>-13939.417851692417</c:v>
                </c:pt>
                <c:pt idx="369">
                  <c:v>-13948.715048523027</c:v>
                </c:pt>
                <c:pt idx="370">
                  <c:v>-13958.012245353635</c:v>
                </c:pt>
                <c:pt idx="371">
                  <c:v>-13967.309442184242</c:v>
                </c:pt>
                <c:pt idx="372">
                  <c:v>-13976.606639014852</c:v>
                </c:pt>
                <c:pt idx="373">
                  <c:v>-13985.903835845462</c:v>
                </c:pt>
                <c:pt idx="374">
                  <c:v>-13995.201032676068</c:v>
                </c:pt>
                <c:pt idx="375">
                  <c:v>-14004.498229506678</c:v>
                </c:pt>
                <c:pt idx="376">
                  <c:v>-14013.795426337287</c:v>
                </c:pt>
                <c:pt idx="377">
                  <c:v>-14023.092623167897</c:v>
                </c:pt>
                <c:pt idx="378">
                  <c:v>-14032.389819998503</c:v>
                </c:pt>
                <c:pt idx="379">
                  <c:v>-14041.687016829113</c:v>
                </c:pt>
                <c:pt idx="380">
                  <c:v>-14050.984213659724</c:v>
                </c:pt>
                <c:pt idx="381">
                  <c:v>-14060.281410490334</c:v>
                </c:pt>
                <c:pt idx="382">
                  <c:v>-14069.578607320938</c:v>
                </c:pt>
                <c:pt idx="383">
                  <c:v>-14078.875804151548</c:v>
                </c:pt>
                <c:pt idx="384">
                  <c:v>-14088.173000982159</c:v>
                </c:pt>
                <c:pt idx="385">
                  <c:v>-14097.470197812765</c:v>
                </c:pt>
                <c:pt idx="386">
                  <c:v>-14106.767394643375</c:v>
                </c:pt>
                <c:pt idx="387">
                  <c:v>-14116.064591473985</c:v>
                </c:pt>
                <c:pt idx="388">
                  <c:v>-14125.361788304594</c:v>
                </c:pt>
                <c:pt idx="389">
                  <c:v>-14134.6589851352</c:v>
                </c:pt>
                <c:pt idx="390">
                  <c:v>-14143.95618196581</c:v>
                </c:pt>
                <c:pt idx="391">
                  <c:v>-14153.25337879642</c:v>
                </c:pt>
                <c:pt idx="392">
                  <c:v>-14162.55057562703</c:v>
                </c:pt>
                <c:pt idx="393">
                  <c:v>-14171.847772457637</c:v>
                </c:pt>
                <c:pt idx="394">
                  <c:v>-14181.144969288245</c:v>
                </c:pt>
                <c:pt idx="395">
                  <c:v>-14190.442166118855</c:v>
                </c:pt>
                <c:pt idx="396">
                  <c:v>-14199.739362949462</c:v>
                </c:pt>
                <c:pt idx="397">
                  <c:v>-14209.036559780072</c:v>
                </c:pt>
                <c:pt idx="398">
                  <c:v>-14218.333756610682</c:v>
                </c:pt>
                <c:pt idx="399">
                  <c:v>-14227.630953441292</c:v>
                </c:pt>
                <c:pt idx="400">
                  <c:v>-14236.928150271897</c:v>
                </c:pt>
                <c:pt idx="401">
                  <c:v>-14246.225347102507</c:v>
                </c:pt>
                <c:pt idx="402">
                  <c:v>-14255.522543933117</c:v>
                </c:pt>
                <c:pt idx="403">
                  <c:v>-14264.819740763724</c:v>
                </c:pt>
                <c:pt idx="404">
                  <c:v>-14274.116937594334</c:v>
                </c:pt>
                <c:pt idx="405">
                  <c:v>-14283.414134424944</c:v>
                </c:pt>
                <c:pt idx="406">
                  <c:v>-14292.711331255552</c:v>
                </c:pt>
                <c:pt idx="407">
                  <c:v>-14302.008528086159</c:v>
                </c:pt>
                <c:pt idx="408">
                  <c:v>-14311.305724916769</c:v>
                </c:pt>
                <c:pt idx="409">
                  <c:v>-14320.602921747379</c:v>
                </c:pt>
                <c:pt idx="410">
                  <c:v>-14329.900118577989</c:v>
                </c:pt>
                <c:pt idx="411">
                  <c:v>-14339.197315408595</c:v>
                </c:pt>
                <c:pt idx="412">
                  <c:v>-14348.494512239204</c:v>
                </c:pt>
                <c:pt idx="413">
                  <c:v>-14357.791709069814</c:v>
                </c:pt>
                <c:pt idx="414">
                  <c:v>-14367.08890590042</c:v>
                </c:pt>
                <c:pt idx="415">
                  <c:v>-14376.38610273103</c:v>
                </c:pt>
                <c:pt idx="416">
                  <c:v>-14385.683299561641</c:v>
                </c:pt>
                <c:pt idx="417">
                  <c:v>-14394.980496392251</c:v>
                </c:pt>
                <c:pt idx="418">
                  <c:v>-14404.277693222855</c:v>
                </c:pt>
                <c:pt idx="419">
                  <c:v>-14413.574890053465</c:v>
                </c:pt>
                <c:pt idx="420">
                  <c:v>-14422.872086884076</c:v>
                </c:pt>
                <c:pt idx="421">
                  <c:v>-14432.169283714686</c:v>
                </c:pt>
                <c:pt idx="422">
                  <c:v>-14441.466480545292</c:v>
                </c:pt>
                <c:pt idx="423">
                  <c:v>-14450.7636773759</c:v>
                </c:pt>
                <c:pt idx="424">
                  <c:v>-14460.060874206511</c:v>
                </c:pt>
                <c:pt idx="425">
                  <c:v>-14469.358071037117</c:v>
                </c:pt>
                <c:pt idx="426">
                  <c:v>-14478.655267867727</c:v>
                </c:pt>
                <c:pt idx="427">
                  <c:v>-14487.952464698337</c:v>
                </c:pt>
                <c:pt idx="428">
                  <c:v>-14497.249661528947</c:v>
                </c:pt>
                <c:pt idx="429">
                  <c:v>-14506.546858359552</c:v>
                </c:pt>
                <c:pt idx="430">
                  <c:v>-14515.844055190162</c:v>
                </c:pt>
                <c:pt idx="431">
                  <c:v>-14525.141252020772</c:v>
                </c:pt>
                <c:pt idx="432">
                  <c:v>-14534.438448851379</c:v>
                </c:pt>
                <c:pt idx="433">
                  <c:v>-14543.735645681989</c:v>
                </c:pt>
                <c:pt idx="434">
                  <c:v>-14553.032842512599</c:v>
                </c:pt>
                <c:pt idx="435">
                  <c:v>-14562.330039343207</c:v>
                </c:pt>
                <c:pt idx="436">
                  <c:v>-14571.627236173814</c:v>
                </c:pt>
                <c:pt idx="437">
                  <c:v>-14580.924433004424</c:v>
                </c:pt>
                <c:pt idx="438">
                  <c:v>-14590.221629835034</c:v>
                </c:pt>
                <c:pt idx="439">
                  <c:v>-14599.518826665644</c:v>
                </c:pt>
                <c:pt idx="440">
                  <c:v>-14608.816023496251</c:v>
                </c:pt>
                <c:pt idx="441">
                  <c:v>-14618.113220326859</c:v>
                </c:pt>
                <c:pt idx="442">
                  <c:v>-14627.410417157469</c:v>
                </c:pt>
                <c:pt idx="443">
                  <c:v>-14636.707613988076</c:v>
                </c:pt>
                <c:pt idx="444">
                  <c:v>-14646.004810818686</c:v>
                </c:pt>
                <c:pt idx="445">
                  <c:v>-14655.302007649296</c:v>
                </c:pt>
                <c:pt idx="446">
                  <c:v>-14664.599204479906</c:v>
                </c:pt>
                <c:pt idx="447">
                  <c:v>-14673.896401310511</c:v>
                </c:pt>
                <c:pt idx="448">
                  <c:v>-14683.193598141121</c:v>
                </c:pt>
                <c:pt idx="449">
                  <c:v>-14692.490794971731</c:v>
                </c:pt>
                <c:pt idx="450">
                  <c:v>6248.7100342256617</c:v>
                </c:pt>
                <c:pt idx="451">
                  <c:v>6213.9949784799646</c:v>
                </c:pt>
                <c:pt idx="452">
                  <c:v>6179.2799227342639</c:v>
                </c:pt>
                <c:pt idx="453">
                  <c:v>6144.564866988565</c:v>
                </c:pt>
                <c:pt idx="454">
                  <c:v>6109.8498112428697</c:v>
                </c:pt>
                <c:pt idx="455">
                  <c:v>6075.134755497169</c:v>
                </c:pt>
                <c:pt idx="456">
                  <c:v>6040.4196997514682</c:v>
                </c:pt>
                <c:pt idx="457">
                  <c:v>6005.7046440057675</c:v>
                </c:pt>
                <c:pt idx="458">
                  <c:v>5970.9895882600704</c:v>
                </c:pt>
                <c:pt idx="459">
                  <c:v>5936.2745325143715</c:v>
                </c:pt>
                <c:pt idx="460">
                  <c:v>5901.5594767686707</c:v>
                </c:pt>
                <c:pt idx="461">
                  <c:v>5866.8444210229736</c:v>
                </c:pt>
                <c:pt idx="462">
                  <c:v>5832.1293652772747</c:v>
                </c:pt>
                <c:pt idx="463">
                  <c:v>5797.4143095315721</c:v>
                </c:pt>
                <c:pt idx="464">
                  <c:v>5762.6992537858732</c:v>
                </c:pt>
                <c:pt idx="465">
                  <c:v>5727.9841980401743</c:v>
                </c:pt>
                <c:pt idx="466">
                  <c:v>5693.2691422944754</c:v>
                </c:pt>
                <c:pt idx="467">
                  <c:v>5658.5540865487728</c:v>
                </c:pt>
                <c:pt idx="468">
                  <c:v>5623.8390308030739</c:v>
                </c:pt>
                <c:pt idx="469">
                  <c:v>5589.1239750573786</c:v>
                </c:pt>
                <c:pt idx="470">
                  <c:v>5554.4089193116761</c:v>
                </c:pt>
                <c:pt idx="471">
                  <c:v>5519.6938635659772</c:v>
                </c:pt>
                <c:pt idx="472">
                  <c:v>5484.9788078202782</c:v>
                </c:pt>
                <c:pt idx="473">
                  <c:v>5450.2637520745793</c:v>
                </c:pt>
                <c:pt idx="474">
                  <c:v>5415.5486963288804</c:v>
                </c:pt>
                <c:pt idx="475">
                  <c:v>5380.8336405831778</c:v>
                </c:pt>
                <c:pt idx="476">
                  <c:v>5346.1185848374826</c:v>
                </c:pt>
                <c:pt idx="477">
                  <c:v>5311.40352909178</c:v>
                </c:pt>
                <c:pt idx="478">
                  <c:v>5276.6884733460811</c:v>
                </c:pt>
                <c:pt idx="479">
                  <c:v>5241.9734176003803</c:v>
                </c:pt>
                <c:pt idx="480">
                  <c:v>5207.2583618546851</c:v>
                </c:pt>
                <c:pt idx="481">
                  <c:v>5172.5433061089861</c:v>
                </c:pt>
                <c:pt idx="482">
                  <c:v>5137.8282503632836</c:v>
                </c:pt>
                <c:pt idx="483">
                  <c:v>5103.1131946175883</c:v>
                </c:pt>
                <c:pt idx="484">
                  <c:v>5068.3981388718857</c:v>
                </c:pt>
                <c:pt idx="485">
                  <c:v>5033.6830831261868</c:v>
                </c:pt>
                <c:pt idx="486">
                  <c:v>4998.9680273804879</c:v>
                </c:pt>
                <c:pt idx="487">
                  <c:v>4964.2529716347854</c:v>
                </c:pt>
                <c:pt idx="488">
                  <c:v>4929.5379158890864</c:v>
                </c:pt>
                <c:pt idx="489">
                  <c:v>4894.8228601433912</c:v>
                </c:pt>
                <c:pt idx="490">
                  <c:v>4860.1078043976922</c:v>
                </c:pt>
                <c:pt idx="491">
                  <c:v>4825.3927486519897</c:v>
                </c:pt>
                <c:pt idx="492">
                  <c:v>4790.6776929062908</c:v>
                </c:pt>
                <c:pt idx="493">
                  <c:v>4755.9626371605918</c:v>
                </c:pt>
                <c:pt idx="494">
                  <c:v>4721.2475814148893</c:v>
                </c:pt>
                <c:pt idx="495">
                  <c:v>4686.5325256691904</c:v>
                </c:pt>
                <c:pt idx="496">
                  <c:v>4651.8174699234951</c:v>
                </c:pt>
                <c:pt idx="497">
                  <c:v>4617.1024141777962</c:v>
                </c:pt>
                <c:pt idx="498">
                  <c:v>4582.3873584320972</c:v>
                </c:pt>
                <c:pt idx="499">
                  <c:v>4547.6723026863947</c:v>
                </c:pt>
                <c:pt idx="500">
                  <c:v>4512.9572469406958</c:v>
                </c:pt>
                <c:pt idx="501">
                  <c:v>4478.2421911949932</c:v>
                </c:pt>
                <c:pt idx="502">
                  <c:v>4443.5271354492943</c:v>
                </c:pt>
                <c:pt idx="503">
                  <c:v>4408.8120797036026</c:v>
                </c:pt>
                <c:pt idx="504">
                  <c:v>4374.0970239579001</c:v>
                </c:pt>
                <c:pt idx="505">
                  <c:v>4339.3819682122012</c:v>
                </c:pt>
                <c:pt idx="506">
                  <c:v>4304.6669124664986</c:v>
                </c:pt>
                <c:pt idx="507">
                  <c:v>4269.9518567207997</c:v>
                </c:pt>
                <c:pt idx="508">
                  <c:v>4235.2368009750971</c:v>
                </c:pt>
                <c:pt idx="509">
                  <c:v>4200.5217452293982</c:v>
                </c:pt>
                <c:pt idx="510">
                  <c:v>4165.8066894837066</c:v>
                </c:pt>
                <c:pt idx="511">
                  <c:v>4131.091633738004</c:v>
                </c:pt>
                <c:pt idx="512">
                  <c:v>4096.3765779923051</c:v>
                </c:pt>
                <c:pt idx="513">
                  <c:v>4061.6615222466025</c:v>
                </c:pt>
                <c:pt idx="514">
                  <c:v>4026.9464665009036</c:v>
                </c:pt>
                <c:pt idx="515">
                  <c:v>3992.2314107552047</c:v>
                </c:pt>
                <c:pt idx="516">
                  <c:v>3957.5163550095058</c:v>
                </c:pt>
                <c:pt idx="517">
                  <c:v>3922.8012992638069</c:v>
                </c:pt>
                <c:pt idx="518">
                  <c:v>3888.0862435181079</c:v>
                </c:pt>
                <c:pt idx="519">
                  <c:v>3853.371187772409</c:v>
                </c:pt>
                <c:pt idx="520">
                  <c:v>3818.6561320267101</c:v>
                </c:pt>
                <c:pt idx="521">
                  <c:v>3783.9410762810112</c:v>
                </c:pt>
                <c:pt idx="522">
                  <c:v>3749.2260205353123</c:v>
                </c:pt>
                <c:pt idx="523">
                  <c:v>3714.5109647896097</c:v>
                </c:pt>
                <c:pt idx="524">
                  <c:v>3679.7959090439108</c:v>
                </c:pt>
                <c:pt idx="525">
                  <c:v>3645.0808532982155</c:v>
                </c:pt>
                <c:pt idx="526">
                  <c:v>3610.3657975525166</c:v>
                </c:pt>
                <c:pt idx="527">
                  <c:v>3575.6507418068177</c:v>
                </c:pt>
                <c:pt idx="528">
                  <c:v>3540.9356860611151</c:v>
                </c:pt>
                <c:pt idx="529">
                  <c:v>3506.2206303154162</c:v>
                </c:pt>
                <c:pt idx="530">
                  <c:v>3471.5055745697136</c:v>
                </c:pt>
                <c:pt idx="531">
                  <c:v>3436.7905188240147</c:v>
                </c:pt>
                <c:pt idx="532">
                  <c:v>3402.0754630783194</c:v>
                </c:pt>
                <c:pt idx="533">
                  <c:v>3367.3604073326205</c:v>
                </c:pt>
                <c:pt idx="534">
                  <c:v>3332.6453515869216</c:v>
                </c:pt>
                <c:pt idx="535">
                  <c:v>3297.930295841219</c:v>
                </c:pt>
                <c:pt idx="536">
                  <c:v>3263.2152400955201</c:v>
                </c:pt>
                <c:pt idx="537">
                  <c:v>3228.5001843498176</c:v>
                </c:pt>
                <c:pt idx="538">
                  <c:v>3193.7851286041187</c:v>
                </c:pt>
                <c:pt idx="539">
                  <c:v>3159.070072858427</c:v>
                </c:pt>
                <c:pt idx="540">
                  <c:v>3124.3550171127245</c:v>
                </c:pt>
                <c:pt idx="541">
                  <c:v>3089.6399613670255</c:v>
                </c:pt>
                <c:pt idx="542">
                  <c:v>3054.924905621323</c:v>
                </c:pt>
                <c:pt idx="543">
                  <c:v>3020.2098498756241</c:v>
                </c:pt>
                <c:pt idx="544">
                  <c:v>2985.4947941299215</c:v>
                </c:pt>
                <c:pt idx="545">
                  <c:v>2950.7797383842226</c:v>
                </c:pt>
                <c:pt idx="546">
                  <c:v>2916.0646826385237</c:v>
                </c:pt>
                <c:pt idx="547">
                  <c:v>2881.3496268928284</c:v>
                </c:pt>
                <c:pt idx="548">
                  <c:v>2846.6345711471295</c:v>
                </c:pt>
                <c:pt idx="549">
                  <c:v>2811.9195154014269</c:v>
                </c:pt>
                <c:pt idx="550">
                  <c:v>2777.204459655728</c:v>
                </c:pt>
                <c:pt idx="551">
                  <c:v>2742.4894039100291</c:v>
                </c:pt>
                <c:pt idx="552">
                  <c:v>2707.7743481643265</c:v>
                </c:pt>
                <c:pt idx="553">
                  <c:v>2673.0592924186276</c:v>
                </c:pt>
                <c:pt idx="554">
                  <c:v>2638.3442366729323</c:v>
                </c:pt>
                <c:pt idx="555">
                  <c:v>2603.6291809272334</c:v>
                </c:pt>
                <c:pt idx="556">
                  <c:v>2568.9141251815308</c:v>
                </c:pt>
                <c:pt idx="557">
                  <c:v>2534.1990694358319</c:v>
                </c:pt>
                <c:pt idx="558">
                  <c:v>2499.484013690133</c:v>
                </c:pt>
                <c:pt idx="559">
                  <c:v>2464.7689579444304</c:v>
                </c:pt>
                <c:pt idx="560">
                  <c:v>2430.0539021987315</c:v>
                </c:pt>
                <c:pt idx="561">
                  <c:v>2395.3388464530362</c:v>
                </c:pt>
                <c:pt idx="562">
                  <c:v>2360.6237907073373</c:v>
                </c:pt>
                <c:pt idx="563">
                  <c:v>2325.9087349616384</c:v>
                </c:pt>
                <c:pt idx="564">
                  <c:v>2291.1936792159358</c:v>
                </c:pt>
                <c:pt idx="565">
                  <c:v>2256.4786234702369</c:v>
                </c:pt>
                <c:pt idx="566">
                  <c:v>2221.763567724538</c:v>
                </c:pt>
                <c:pt idx="567">
                  <c:v>2187.0485119788391</c:v>
                </c:pt>
                <c:pt idx="568">
                  <c:v>2152.3334562331474</c:v>
                </c:pt>
                <c:pt idx="569">
                  <c:v>2117.6184004874412</c:v>
                </c:pt>
                <c:pt idx="570">
                  <c:v>2082.9033447417423</c:v>
                </c:pt>
                <c:pt idx="571">
                  <c:v>2048.1882889960434</c:v>
                </c:pt>
                <c:pt idx="572">
                  <c:v>2013.4732332503445</c:v>
                </c:pt>
                <c:pt idx="573">
                  <c:v>1978.7581775046419</c:v>
                </c:pt>
                <c:pt idx="574">
                  <c:v>1944.043121758943</c:v>
                </c:pt>
                <c:pt idx="575">
                  <c:v>1909.3280660132441</c:v>
                </c:pt>
                <c:pt idx="576">
                  <c:v>1874.6130102675488</c:v>
                </c:pt>
                <c:pt idx="577">
                  <c:v>1839.8979545218499</c:v>
                </c:pt>
                <c:pt idx="578">
                  <c:v>1805.1828987761473</c:v>
                </c:pt>
                <c:pt idx="579">
                  <c:v>1770.4678430304484</c:v>
                </c:pt>
                <c:pt idx="580">
                  <c:v>1735.7527872847495</c:v>
                </c:pt>
                <c:pt idx="581">
                  <c:v>1701.0377315390469</c:v>
                </c:pt>
                <c:pt idx="582">
                  <c:v>1666.322675793348</c:v>
                </c:pt>
                <c:pt idx="583">
                  <c:v>1631.6076200476527</c:v>
                </c:pt>
                <c:pt idx="584">
                  <c:v>1596.8925643019538</c:v>
                </c:pt>
                <c:pt idx="585">
                  <c:v>1562.1775085562513</c:v>
                </c:pt>
                <c:pt idx="586">
                  <c:v>1527.4624528105523</c:v>
                </c:pt>
                <c:pt idx="587">
                  <c:v>1492.7473970648534</c:v>
                </c:pt>
                <c:pt idx="588">
                  <c:v>1458.0323413191509</c:v>
                </c:pt>
                <c:pt idx="589">
                  <c:v>1423.317285573452</c:v>
                </c:pt>
                <c:pt idx="590">
                  <c:v>1388.6022298277567</c:v>
                </c:pt>
                <c:pt idx="591">
                  <c:v>1353.8871740820578</c:v>
                </c:pt>
                <c:pt idx="592">
                  <c:v>1319.1721183363588</c:v>
                </c:pt>
                <c:pt idx="593">
                  <c:v>1284.4570625906563</c:v>
                </c:pt>
                <c:pt idx="594">
                  <c:v>1249.7420068449574</c:v>
                </c:pt>
                <c:pt idx="595">
                  <c:v>1215.0269510992548</c:v>
                </c:pt>
                <c:pt idx="596">
                  <c:v>1180.3118953535559</c:v>
                </c:pt>
                <c:pt idx="597">
                  <c:v>1145.5968396078606</c:v>
                </c:pt>
                <c:pt idx="598">
                  <c:v>1110.8817838621617</c:v>
                </c:pt>
                <c:pt idx="599">
                  <c:v>1076.1667281164628</c:v>
                </c:pt>
                <c:pt idx="600">
                  <c:v>1041.4516723707602</c:v>
                </c:pt>
                <c:pt idx="601">
                  <c:v>1006.7366166250613</c:v>
                </c:pt>
                <c:pt idx="602">
                  <c:v>972.02156087935873</c:v>
                </c:pt>
                <c:pt idx="603">
                  <c:v>937.30650513365981</c:v>
                </c:pt>
                <c:pt idx="604">
                  <c:v>902.59144938796817</c:v>
                </c:pt>
                <c:pt idx="605">
                  <c:v>867.87639364226561</c:v>
                </c:pt>
                <c:pt idx="606">
                  <c:v>833.16133789656669</c:v>
                </c:pt>
                <c:pt idx="607">
                  <c:v>798.44628215086414</c:v>
                </c:pt>
                <c:pt idx="608">
                  <c:v>763.73122640516522</c:v>
                </c:pt>
                <c:pt idx="609">
                  <c:v>729.01617065946266</c:v>
                </c:pt>
                <c:pt idx="610">
                  <c:v>694.30111491376374</c:v>
                </c:pt>
                <c:pt idx="611">
                  <c:v>659.58605916806482</c:v>
                </c:pt>
                <c:pt idx="612">
                  <c:v>624.87100342236954</c:v>
                </c:pt>
                <c:pt idx="613">
                  <c:v>590.15594767667062</c:v>
                </c:pt>
                <c:pt idx="614">
                  <c:v>555.44089193096806</c:v>
                </c:pt>
                <c:pt idx="615">
                  <c:v>520.72583618526915</c:v>
                </c:pt>
                <c:pt idx="616">
                  <c:v>486.01078043957023</c:v>
                </c:pt>
                <c:pt idx="617">
                  <c:v>451.29572469387131</c:v>
                </c:pt>
                <c:pt idx="618">
                  <c:v>416.58066894817239</c:v>
                </c:pt>
                <c:pt idx="619">
                  <c:v>381.86561320247347</c:v>
                </c:pt>
                <c:pt idx="620">
                  <c:v>347.15055745677455</c:v>
                </c:pt>
                <c:pt idx="621">
                  <c:v>312.43550171107563</c:v>
                </c:pt>
                <c:pt idx="622">
                  <c:v>277.72044596537671</c:v>
                </c:pt>
                <c:pt idx="623">
                  <c:v>243.00539021967779</c:v>
                </c:pt>
                <c:pt idx="624">
                  <c:v>208.2903344739716</c:v>
                </c:pt>
                <c:pt idx="625">
                  <c:v>173.57527872827268</c:v>
                </c:pt>
                <c:pt idx="626">
                  <c:v>138.86022298258104</c:v>
                </c:pt>
                <c:pt idx="627">
                  <c:v>104.14516723688212</c:v>
                </c:pt>
                <c:pt idx="628">
                  <c:v>69.430111491183197</c:v>
                </c:pt>
                <c:pt idx="629">
                  <c:v>34.71505574548064</c:v>
                </c:pt>
                <c:pt idx="630">
                  <c:v>-2.1827872842550278E-10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33477.534176878871</c:v>
                </c:pt>
                <c:pt idx="181">
                  <c:v>33663.493033417086</c:v>
                </c:pt>
                <c:pt idx="182">
                  <c:v>33849.451889955308</c:v>
                </c:pt>
                <c:pt idx="183">
                  <c:v>34035.41074649353</c:v>
                </c:pt>
                <c:pt idx="184">
                  <c:v>34221.369603031744</c:v>
                </c:pt>
                <c:pt idx="185">
                  <c:v>34407.328459569966</c:v>
                </c:pt>
                <c:pt idx="186">
                  <c:v>34593.287316108188</c:v>
                </c:pt>
                <c:pt idx="187">
                  <c:v>34779.246172646403</c:v>
                </c:pt>
                <c:pt idx="188">
                  <c:v>34965.205029184624</c:v>
                </c:pt>
                <c:pt idx="189">
                  <c:v>35151.163885722846</c:v>
                </c:pt>
                <c:pt idx="190">
                  <c:v>35337.122742261054</c:v>
                </c:pt>
                <c:pt idx="191">
                  <c:v>35523.081598799276</c:v>
                </c:pt>
                <c:pt idx="192">
                  <c:v>35709.040455337497</c:v>
                </c:pt>
                <c:pt idx="193">
                  <c:v>35894.999311875712</c:v>
                </c:pt>
                <c:pt idx="194">
                  <c:v>36080.958168413934</c:v>
                </c:pt>
                <c:pt idx="195">
                  <c:v>36266.917024952148</c:v>
                </c:pt>
                <c:pt idx="196">
                  <c:v>36452.87588149037</c:v>
                </c:pt>
                <c:pt idx="197">
                  <c:v>36638.834738028592</c:v>
                </c:pt>
                <c:pt idx="198">
                  <c:v>36824.793594566807</c:v>
                </c:pt>
                <c:pt idx="199">
                  <c:v>37010.752451105029</c:v>
                </c:pt>
                <c:pt idx="200">
                  <c:v>37196.711307643251</c:v>
                </c:pt>
                <c:pt idx="201">
                  <c:v>37382.670164181465</c:v>
                </c:pt>
                <c:pt idx="202">
                  <c:v>37568.629020719687</c:v>
                </c:pt>
                <c:pt idx="203">
                  <c:v>37754.587877257909</c:v>
                </c:pt>
                <c:pt idx="204">
                  <c:v>37940.546733796116</c:v>
                </c:pt>
                <c:pt idx="205">
                  <c:v>38126.505590334338</c:v>
                </c:pt>
                <c:pt idx="206">
                  <c:v>38312.464446872553</c:v>
                </c:pt>
                <c:pt idx="207">
                  <c:v>38498.423303410775</c:v>
                </c:pt>
                <c:pt idx="208">
                  <c:v>38684.382159948997</c:v>
                </c:pt>
                <c:pt idx="209">
                  <c:v>38870.341016487211</c:v>
                </c:pt>
                <c:pt idx="210">
                  <c:v>39056.299873025433</c:v>
                </c:pt>
                <c:pt idx="211">
                  <c:v>39242.258729563655</c:v>
                </c:pt>
                <c:pt idx="212">
                  <c:v>39428.21758610187</c:v>
                </c:pt>
                <c:pt idx="213">
                  <c:v>39614.176442640091</c:v>
                </c:pt>
                <c:pt idx="214">
                  <c:v>39800.135299178313</c:v>
                </c:pt>
                <c:pt idx="215">
                  <c:v>39986.094155716528</c:v>
                </c:pt>
                <c:pt idx="216">
                  <c:v>40172.05301225475</c:v>
                </c:pt>
                <c:pt idx="217">
                  <c:v>40358.011868792972</c:v>
                </c:pt>
                <c:pt idx="218">
                  <c:v>40543.970725331179</c:v>
                </c:pt>
                <c:pt idx="219">
                  <c:v>40729.929581869401</c:v>
                </c:pt>
                <c:pt idx="220">
                  <c:v>40915.888438407615</c:v>
                </c:pt>
                <c:pt idx="221">
                  <c:v>41101.847294945837</c:v>
                </c:pt>
                <c:pt idx="222">
                  <c:v>41287.806151484059</c:v>
                </c:pt>
                <c:pt idx="223">
                  <c:v>41473.765008022274</c:v>
                </c:pt>
                <c:pt idx="224">
                  <c:v>41659.723864560496</c:v>
                </c:pt>
                <c:pt idx="225">
                  <c:v>41845.682721098718</c:v>
                </c:pt>
                <c:pt idx="226">
                  <c:v>42031.641577636932</c:v>
                </c:pt>
                <c:pt idx="227">
                  <c:v>42217.600434175154</c:v>
                </c:pt>
                <c:pt idx="228">
                  <c:v>42403.559290713376</c:v>
                </c:pt>
                <c:pt idx="229">
                  <c:v>42589.518147251591</c:v>
                </c:pt>
                <c:pt idx="230">
                  <c:v>42775.477003789812</c:v>
                </c:pt>
                <c:pt idx="231">
                  <c:v>42961.435860328027</c:v>
                </c:pt>
                <c:pt idx="232">
                  <c:v>43147.394716866242</c:v>
                </c:pt>
                <c:pt idx="233">
                  <c:v>43333.353573404464</c:v>
                </c:pt>
                <c:pt idx="234">
                  <c:v>43519.312429942678</c:v>
                </c:pt>
                <c:pt idx="235">
                  <c:v>43705.2712864809</c:v>
                </c:pt>
                <c:pt idx="236">
                  <c:v>43891.230143019122</c:v>
                </c:pt>
                <c:pt idx="237">
                  <c:v>44077.188999557337</c:v>
                </c:pt>
                <c:pt idx="238">
                  <c:v>44263.147856095558</c:v>
                </c:pt>
                <c:pt idx="239">
                  <c:v>44449.10671263378</c:v>
                </c:pt>
                <c:pt idx="240">
                  <c:v>44635.065569171995</c:v>
                </c:pt>
                <c:pt idx="241">
                  <c:v>44821.024425710217</c:v>
                </c:pt>
                <c:pt idx="242">
                  <c:v>45006.983282248439</c:v>
                </c:pt>
                <c:pt idx="243">
                  <c:v>45192.942138786653</c:v>
                </c:pt>
                <c:pt idx="244">
                  <c:v>45378.900995324875</c:v>
                </c:pt>
                <c:pt idx="245">
                  <c:v>45564.85985186309</c:v>
                </c:pt>
                <c:pt idx="246">
                  <c:v>45750.818708401304</c:v>
                </c:pt>
                <c:pt idx="247">
                  <c:v>45936.777564939526</c:v>
                </c:pt>
                <c:pt idx="248">
                  <c:v>46122.736421477741</c:v>
                </c:pt>
                <c:pt idx="249">
                  <c:v>46308.695278015963</c:v>
                </c:pt>
                <c:pt idx="250">
                  <c:v>46494.654134554185</c:v>
                </c:pt>
                <c:pt idx="251">
                  <c:v>46680.612991092399</c:v>
                </c:pt>
                <c:pt idx="252">
                  <c:v>46866.571847630621</c:v>
                </c:pt>
                <c:pt idx="253">
                  <c:v>47052.530704168843</c:v>
                </c:pt>
                <c:pt idx="254">
                  <c:v>47238.489560707058</c:v>
                </c:pt>
                <c:pt idx="255">
                  <c:v>47424.448417245279</c:v>
                </c:pt>
                <c:pt idx="256">
                  <c:v>47610.407273783494</c:v>
                </c:pt>
                <c:pt idx="257">
                  <c:v>47796.366130321716</c:v>
                </c:pt>
                <c:pt idx="258">
                  <c:v>47982.324986859938</c:v>
                </c:pt>
                <c:pt idx="259">
                  <c:v>48168.283843398152</c:v>
                </c:pt>
                <c:pt idx="260">
                  <c:v>48354.242699936374</c:v>
                </c:pt>
                <c:pt idx="261">
                  <c:v>48540.201556474589</c:v>
                </c:pt>
                <c:pt idx="262">
                  <c:v>48726.160413012803</c:v>
                </c:pt>
                <c:pt idx="263">
                  <c:v>48912.119269551025</c:v>
                </c:pt>
                <c:pt idx="264">
                  <c:v>49098.078126089247</c:v>
                </c:pt>
                <c:pt idx="265">
                  <c:v>49284.036982627462</c:v>
                </c:pt>
                <c:pt idx="266">
                  <c:v>49469.995839165684</c:v>
                </c:pt>
                <c:pt idx="267">
                  <c:v>49655.954695703898</c:v>
                </c:pt>
                <c:pt idx="268">
                  <c:v>49841.91355224212</c:v>
                </c:pt>
                <c:pt idx="269">
                  <c:v>50027.872408780342</c:v>
                </c:pt>
                <c:pt idx="270">
                  <c:v>50213.831265318557</c:v>
                </c:pt>
                <c:pt idx="271">
                  <c:v>50399.790121856779</c:v>
                </c:pt>
                <c:pt idx="272">
                  <c:v>50585.748978395</c:v>
                </c:pt>
                <c:pt idx="273">
                  <c:v>50771.707834933215</c:v>
                </c:pt>
                <c:pt idx="274">
                  <c:v>50957.666691471437</c:v>
                </c:pt>
                <c:pt idx="275">
                  <c:v>51143.625548009652</c:v>
                </c:pt>
                <c:pt idx="276">
                  <c:v>51329.584404547866</c:v>
                </c:pt>
                <c:pt idx="277">
                  <c:v>51515.543261086088</c:v>
                </c:pt>
                <c:pt idx="278">
                  <c:v>51701.50211762431</c:v>
                </c:pt>
                <c:pt idx="279">
                  <c:v>51887.460974162525</c:v>
                </c:pt>
                <c:pt idx="280">
                  <c:v>52073.419830700746</c:v>
                </c:pt>
                <c:pt idx="281">
                  <c:v>52259.378687238961</c:v>
                </c:pt>
                <c:pt idx="282">
                  <c:v>52445.337543777183</c:v>
                </c:pt>
                <c:pt idx="283">
                  <c:v>52631.296400315405</c:v>
                </c:pt>
                <c:pt idx="284">
                  <c:v>52817.255256853619</c:v>
                </c:pt>
                <c:pt idx="285">
                  <c:v>53003.214113391841</c:v>
                </c:pt>
                <c:pt idx="286">
                  <c:v>53189.172969930063</c:v>
                </c:pt>
                <c:pt idx="287">
                  <c:v>53375.131826468278</c:v>
                </c:pt>
                <c:pt idx="288">
                  <c:v>53561.0906830065</c:v>
                </c:pt>
                <c:pt idx="289">
                  <c:v>53747.049539544714</c:v>
                </c:pt>
                <c:pt idx="290">
                  <c:v>53933.008396082929</c:v>
                </c:pt>
                <c:pt idx="291">
                  <c:v>54118.967252621151</c:v>
                </c:pt>
                <c:pt idx="292">
                  <c:v>54304.926109159365</c:v>
                </c:pt>
                <c:pt idx="293">
                  <c:v>54490.884965697587</c:v>
                </c:pt>
                <c:pt idx="294">
                  <c:v>54676.843822235809</c:v>
                </c:pt>
                <c:pt idx="295">
                  <c:v>54862.802678774024</c:v>
                </c:pt>
                <c:pt idx="296">
                  <c:v>55048.761535312246</c:v>
                </c:pt>
                <c:pt idx="297">
                  <c:v>55234.720391850467</c:v>
                </c:pt>
                <c:pt idx="298">
                  <c:v>55420.679248388682</c:v>
                </c:pt>
                <c:pt idx="299">
                  <c:v>55606.638104926904</c:v>
                </c:pt>
                <c:pt idx="300">
                  <c:v>55792.596961465126</c:v>
                </c:pt>
                <c:pt idx="301">
                  <c:v>55978.55581800334</c:v>
                </c:pt>
                <c:pt idx="302">
                  <c:v>56164.514674541562</c:v>
                </c:pt>
                <c:pt idx="303">
                  <c:v>56350.473531079777</c:v>
                </c:pt>
                <c:pt idx="304">
                  <c:v>56536.432387617991</c:v>
                </c:pt>
                <c:pt idx="305">
                  <c:v>56722.391244156213</c:v>
                </c:pt>
                <c:pt idx="306">
                  <c:v>56908.350100694428</c:v>
                </c:pt>
                <c:pt idx="307">
                  <c:v>57094.30895723265</c:v>
                </c:pt>
                <c:pt idx="308">
                  <c:v>57280.267813770872</c:v>
                </c:pt>
                <c:pt idx="309">
                  <c:v>57466.226670309086</c:v>
                </c:pt>
                <c:pt idx="310">
                  <c:v>57652.185526847308</c:v>
                </c:pt>
                <c:pt idx="311">
                  <c:v>57838.14438338553</c:v>
                </c:pt>
                <c:pt idx="312">
                  <c:v>58024.103239923745</c:v>
                </c:pt>
                <c:pt idx="313">
                  <c:v>58210.062096461967</c:v>
                </c:pt>
                <c:pt idx="314">
                  <c:v>58396.020953000188</c:v>
                </c:pt>
                <c:pt idx="315">
                  <c:v>58581.979809538403</c:v>
                </c:pt>
                <c:pt idx="316">
                  <c:v>58767.938666076625</c:v>
                </c:pt>
                <c:pt idx="317">
                  <c:v>58953.897522614832</c:v>
                </c:pt>
                <c:pt idx="318">
                  <c:v>59139.856379153054</c:v>
                </c:pt>
                <c:pt idx="319">
                  <c:v>59325.815235691276</c:v>
                </c:pt>
                <c:pt idx="320">
                  <c:v>59511.774092229491</c:v>
                </c:pt>
                <c:pt idx="321">
                  <c:v>59697.732948767713</c:v>
                </c:pt>
                <c:pt idx="322">
                  <c:v>59883.691805305934</c:v>
                </c:pt>
                <c:pt idx="323">
                  <c:v>60069.650661844149</c:v>
                </c:pt>
                <c:pt idx="324">
                  <c:v>60255.609518382371</c:v>
                </c:pt>
                <c:pt idx="325">
                  <c:v>60441.568374920593</c:v>
                </c:pt>
                <c:pt idx="326">
                  <c:v>60627.527231458807</c:v>
                </c:pt>
                <c:pt idx="327">
                  <c:v>60813.486087997029</c:v>
                </c:pt>
                <c:pt idx="328">
                  <c:v>60999.444944535251</c:v>
                </c:pt>
                <c:pt idx="329">
                  <c:v>61185.403801073466</c:v>
                </c:pt>
                <c:pt idx="330">
                  <c:v>61371.362657611688</c:v>
                </c:pt>
                <c:pt idx="331">
                  <c:v>61557.321514149895</c:v>
                </c:pt>
                <c:pt idx="332">
                  <c:v>61743.280370688117</c:v>
                </c:pt>
                <c:pt idx="333">
                  <c:v>61929.239227226339</c:v>
                </c:pt>
                <c:pt idx="334">
                  <c:v>62115.198083764553</c:v>
                </c:pt>
                <c:pt idx="335">
                  <c:v>62301.156940302775</c:v>
                </c:pt>
                <c:pt idx="336">
                  <c:v>62487.115796840997</c:v>
                </c:pt>
                <c:pt idx="337">
                  <c:v>62673.074653379212</c:v>
                </c:pt>
                <c:pt idx="338">
                  <c:v>62859.033509917434</c:v>
                </c:pt>
                <c:pt idx="339">
                  <c:v>63044.992366455655</c:v>
                </c:pt>
                <c:pt idx="340">
                  <c:v>63230.95122299387</c:v>
                </c:pt>
                <c:pt idx="341">
                  <c:v>63416.910079532092</c:v>
                </c:pt>
                <c:pt idx="342">
                  <c:v>63602.868936070307</c:v>
                </c:pt>
                <c:pt idx="343">
                  <c:v>63788.827792608528</c:v>
                </c:pt>
                <c:pt idx="344">
                  <c:v>63974.78664914675</c:v>
                </c:pt>
                <c:pt idx="345">
                  <c:v>64160.745505684958</c:v>
                </c:pt>
                <c:pt idx="346">
                  <c:v>64346.704362223179</c:v>
                </c:pt>
                <c:pt idx="347">
                  <c:v>64532.663218761401</c:v>
                </c:pt>
                <c:pt idx="348">
                  <c:v>64718.622075299616</c:v>
                </c:pt>
                <c:pt idx="349">
                  <c:v>64904.580931837838</c:v>
                </c:pt>
                <c:pt idx="350">
                  <c:v>65090.53978837606</c:v>
                </c:pt>
                <c:pt idx="351">
                  <c:v>65276.498644914274</c:v>
                </c:pt>
                <c:pt idx="352">
                  <c:v>65462.457501452496</c:v>
                </c:pt>
                <c:pt idx="353">
                  <c:v>65648.416357990718</c:v>
                </c:pt>
                <c:pt idx="354">
                  <c:v>65834.375214528933</c:v>
                </c:pt>
                <c:pt idx="355">
                  <c:v>66020.334071067147</c:v>
                </c:pt>
                <c:pt idx="356">
                  <c:v>66206.292927605376</c:v>
                </c:pt>
                <c:pt idx="357">
                  <c:v>66392.251784143591</c:v>
                </c:pt>
                <c:pt idx="358">
                  <c:v>66578.210640681806</c:v>
                </c:pt>
                <c:pt idx="359">
                  <c:v>66764.169497220035</c:v>
                </c:pt>
                <c:pt idx="360">
                  <c:v>66950.128353758249</c:v>
                </c:pt>
                <c:pt idx="361">
                  <c:v>67136.087210296464</c:v>
                </c:pt>
                <c:pt idx="362">
                  <c:v>67322.046066834693</c:v>
                </c:pt>
                <c:pt idx="363">
                  <c:v>67508.004923372908</c:v>
                </c:pt>
                <c:pt idx="364">
                  <c:v>67693.963779911122</c:v>
                </c:pt>
                <c:pt idx="365">
                  <c:v>67879.922636449352</c:v>
                </c:pt>
                <c:pt idx="366">
                  <c:v>68065.881492987552</c:v>
                </c:pt>
                <c:pt idx="367">
                  <c:v>68251.840349525766</c:v>
                </c:pt>
                <c:pt idx="368">
                  <c:v>68437.799206063995</c:v>
                </c:pt>
                <c:pt idx="369">
                  <c:v>68623.75806260221</c:v>
                </c:pt>
                <c:pt idx="370">
                  <c:v>68809.716919140425</c:v>
                </c:pt>
                <c:pt idx="371">
                  <c:v>68995.675775678639</c:v>
                </c:pt>
                <c:pt idx="372">
                  <c:v>69181.634632216868</c:v>
                </c:pt>
                <c:pt idx="373">
                  <c:v>69367.593488755083</c:v>
                </c:pt>
                <c:pt idx="374">
                  <c:v>69553.552345293298</c:v>
                </c:pt>
                <c:pt idx="375">
                  <c:v>69739.511201831527</c:v>
                </c:pt>
                <c:pt idx="376">
                  <c:v>69925.470058369741</c:v>
                </c:pt>
                <c:pt idx="377">
                  <c:v>70111.428914907956</c:v>
                </c:pt>
                <c:pt idx="378">
                  <c:v>70297.387771446185</c:v>
                </c:pt>
                <c:pt idx="379">
                  <c:v>70483.3466279844</c:v>
                </c:pt>
                <c:pt idx="380">
                  <c:v>70669.305484522614</c:v>
                </c:pt>
                <c:pt idx="381">
                  <c:v>70855.264341060843</c:v>
                </c:pt>
                <c:pt idx="382">
                  <c:v>71041.223197599058</c:v>
                </c:pt>
                <c:pt idx="383">
                  <c:v>71227.182054137273</c:v>
                </c:pt>
                <c:pt idx="384">
                  <c:v>71413.140910675502</c:v>
                </c:pt>
                <c:pt idx="385">
                  <c:v>71599.099767213716</c:v>
                </c:pt>
                <c:pt idx="386">
                  <c:v>71785.058623751931</c:v>
                </c:pt>
                <c:pt idx="387">
                  <c:v>71971.01748029016</c:v>
                </c:pt>
                <c:pt idx="388">
                  <c:v>72156.976336828375</c:v>
                </c:pt>
                <c:pt idx="389">
                  <c:v>72342.935193366589</c:v>
                </c:pt>
                <c:pt idx="390">
                  <c:v>72528.894049904819</c:v>
                </c:pt>
                <c:pt idx="391">
                  <c:v>72714.852906443033</c:v>
                </c:pt>
                <c:pt idx="392">
                  <c:v>72900.811762981248</c:v>
                </c:pt>
                <c:pt idx="393">
                  <c:v>73086.770619519477</c:v>
                </c:pt>
                <c:pt idx="394">
                  <c:v>73272.729476057691</c:v>
                </c:pt>
                <c:pt idx="395">
                  <c:v>73458.688332595892</c:v>
                </c:pt>
                <c:pt idx="396">
                  <c:v>73644.647189134106</c:v>
                </c:pt>
                <c:pt idx="397">
                  <c:v>73830.606045672335</c:v>
                </c:pt>
                <c:pt idx="398">
                  <c:v>74016.56490221055</c:v>
                </c:pt>
                <c:pt idx="399">
                  <c:v>74202.523758748765</c:v>
                </c:pt>
                <c:pt idx="400">
                  <c:v>74388.482615286994</c:v>
                </c:pt>
                <c:pt idx="401">
                  <c:v>74574.441471825208</c:v>
                </c:pt>
                <c:pt idx="402">
                  <c:v>74760.400328363423</c:v>
                </c:pt>
                <c:pt idx="403">
                  <c:v>74946.359184901652</c:v>
                </c:pt>
                <c:pt idx="404">
                  <c:v>75132.318041439867</c:v>
                </c:pt>
                <c:pt idx="405">
                  <c:v>75318.276897978081</c:v>
                </c:pt>
                <c:pt idx="406">
                  <c:v>75504.23575451631</c:v>
                </c:pt>
                <c:pt idx="407">
                  <c:v>75690.194611054525</c:v>
                </c:pt>
                <c:pt idx="408">
                  <c:v>75876.15346759274</c:v>
                </c:pt>
                <c:pt idx="409">
                  <c:v>76062.112324130969</c:v>
                </c:pt>
                <c:pt idx="410">
                  <c:v>76248.071180669183</c:v>
                </c:pt>
                <c:pt idx="411">
                  <c:v>76434.030037207398</c:v>
                </c:pt>
                <c:pt idx="412">
                  <c:v>76619.988893745627</c:v>
                </c:pt>
                <c:pt idx="413">
                  <c:v>76805.947750283842</c:v>
                </c:pt>
                <c:pt idx="414">
                  <c:v>76991.906606822056</c:v>
                </c:pt>
                <c:pt idx="415">
                  <c:v>77177.865463360286</c:v>
                </c:pt>
                <c:pt idx="416">
                  <c:v>77363.8243198985</c:v>
                </c:pt>
                <c:pt idx="417">
                  <c:v>77549.783176436715</c:v>
                </c:pt>
                <c:pt idx="418">
                  <c:v>77735.742032974944</c:v>
                </c:pt>
                <c:pt idx="419">
                  <c:v>77921.700889513158</c:v>
                </c:pt>
                <c:pt idx="420">
                  <c:v>78107.659746051373</c:v>
                </c:pt>
                <c:pt idx="421">
                  <c:v>78293.618602589588</c:v>
                </c:pt>
                <c:pt idx="422">
                  <c:v>78479.577459127817</c:v>
                </c:pt>
                <c:pt idx="423">
                  <c:v>78665.536315666017</c:v>
                </c:pt>
                <c:pt idx="424">
                  <c:v>78851.495172204231</c:v>
                </c:pt>
                <c:pt idx="425">
                  <c:v>79037.454028742461</c:v>
                </c:pt>
                <c:pt idx="426">
                  <c:v>79223.412885280675</c:v>
                </c:pt>
                <c:pt idx="427">
                  <c:v>79409.37174181889</c:v>
                </c:pt>
                <c:pt idx="428">
                  <c:v>79595.330598357119</c:v>
                </c:pt>
                <c:pt idx="429">
                  <c:v>79781.289454895334</c:v>
                </c:pt>
                <c:pt idx="430">
                  <c:v>79967.248311433548</c:v>
                </c:pt>
                <c:pt idx="431">
                  <c:v>80153.207167971777</c:v>
                </c:pt>
                <c:pt idx="432">
                  <c:v>80339.166024509992</c:v>
                </c:pt>
                <c:pt idx="433">
                  <c:v>80525.124881048207</c:v>
                </c:pt>
                <c:pt idx="434">
                  <c:v>80711.083737586436</c:v>
                </c:pt>
                <c:pt idx="435">
                  <c:v>80897.04259412465</c:v>
                </c:pt>
                <c:pt idx="436">
                  <c:v>81083.001450662865</c:v>
                </c:pt>
                <c:pt idx="437">
                  <c:v>81268.960307201094</c:v>
                </c:pt>
                <c:pt idx="438">
                  <c:v>81454.919163739309</c:v>
                </c:pt>
                <c:pt idx="439">
                  <c:v>81640.878020277523</c:v>
                </c:pt>
                <c:pt idx="440">
                  <c:v>81826.836876815752</c:v>
                </c:pt>
                <c:pt idx="441">
                  <c:v>82012.795733353967</c:v>
                </c:pt>
                <c:pt idx="442">
                  <c:v>82198.754589892182</c:v>
                </c:pt>
                <c:pt idx="443">
                  <c:v>82384.713446430411</c:v>
                </c:pt>
                <c:pt idx="444">
                  <c:v>82570.672302968625</c:v>
                </c:pt>
                <c:pt idx="445">
                  <c:v>82756.63115950684</c:v>
                </c:pt>
                <c:pt idx="446">
                  <c:v>82942.590016045055</c:v>
                </c:pt>
                <c:pt idx="447">
                  <c:v>83128.548872583284</c:v>
                </c:pt>
                <c:pt idx="448">
                  <c:v>83314.507729121498</c:v>
                </c:pt>
                <c:pt idx="449">
                  <c:v>83500.466585659713</c:v>
                </c:pt>
                <c:pt idx="450">
                  <c:v>19930.116535242549</c:v>
                </c:pt>
                <c:pt idx="451">
                  <c:v>19819.3936656023</c:v>
                </c:pt>
                <c:pt idx="452">
                  <c:v>19708.670795962054</c:v>
                </c:pt>
                <c:pt idx="453">
                  <c:v>19597.947926321813</c:v>
                </c:pt>
                <c:pt idx="454">
                  <c:v>19487.225056681571</c:v>
                </c:pt>
                <c:pt idx="455">
                  <c:v>19376.502187041337</c:v>
                </c:pt>
                <c:pt idx="456">
                  <c:v>19265.779317401095</c:v>
                </c:pt>
                <c:pt idx="457">
                  <c:v>19155.056447760853</c:v>
                </c:pt>
                <c:pt idx="458">
                  <c:v>19044.333578120619</c:v>
                </c:pt>
                <c:pt idx="459">
                  <c:v>18933.610708480377</c:v>
                </c:pt>
                <c:pt idx="460">
                  <c:v>18822.887838840135</c:v>
                </c:pt>
                <c:pt idx="461">
                  <c:v>18712.164969199894</c:v>
                </c:pt>
                <c:pt idx="462">
                  <c:v>18601.442099559652</c:v>
                </c:pt>
                <c:pt idx="463">
                  <c:v>18490.719229919425</c:v>
                </c:pt>
                <c:pt idx="464">
                  <c:v>18379.996360279183</c:v>
                </c:pt>
                <c:pt idx="465">
                  <c:v>18269.273490638941</c:v>
                </c:pt>
                <c:pt idx="466">
                  <c:v>18158.5506209987</c:v>
                </c:pt>
                <c:pt idx="467">
                  <c:v>18047.827751358458</c:v>
                </c:pt>
                <c:pt idx="468">
                  <c:v>17937.104881718216</c:v>
                </c:pt>
                <c:pt idx="469">
                  <c:v>17826.382012077989</c:v>
                </c:pt>
                <c:pt idx="470">
                  <c:v>17715.659142437748</c:v>
                </c:pt>
                <c:pt idx="471">
                  <c:v>17604.936272797502</c:v>
                </c:pt>
                <c:pt idx="472">
                  <c:v>17494.21340315726</c:v>
                </c:pt>
                <c:pt idx="473">
                  <c:v>17383.490533517019</c:v>
                </c:pt>
                <c:pt idx="474">
                  <c:v>17272.767663876777</c:v>
                </c:pt>
                <c:pt idx="475">
                  <c:v>17162.04479423655</c:v>
                </c:pt>
                <c:pt idx="476">
                  <c:v>17051.321924596308</c:v>
                </c:pt>
                <c:pt idx="477">
                  <c:v>16940.599054956067</c:v>
                </c:pt>
                <c:pt idx="478">
                  <c:v>16829.876185315825</c:v>
                </c:pt>
                <c:pt idx="479">
                  <c:v>16719.153315675569</c:v>
                </c:pt>
                <c:pt idx="480">
                  <c:v>16608.430446035327</c:v>
                </c:pt>
                <c:pt idx="481">
                  <c:v>16497.707576395085</c:v>
                </c:pt>
                <c:pt idx="482">
                  <c:v>16386.984706754858</c:v>
                </c:pt>
                <c:pt idx="483">
                  <c:v>16276.261837114616</c:v>
                </c:pt>
                <c:pt idx="484">
                  <c:v>16165.538967474375</c:v>
                </c:pt>
                <c:pt idx="485">
                  <c:v>16054.816097834133</c:v>
                </c:pt>
                <c:pt idx="486">
                  <c:v>15944.093228193891</c:v>
                </c:pt>
                <c:pt idx="487">
                  <c:v>15833.370358553648</c:v>
                </c:pt>
                <c:pt idx="488">
                  <c:v>15722.647488913421</c:v>
                </c:pt>
                <c:pt idx="489">
                  <c:v>15611.924619273179</c:v>
                </c:pt>
                <c:pt idx="490">
                  <c:v>15501.201749632937</c:v>
                </c:pt>
                <c:pt idx="491">
                  <c:v>15390.478879992696</c:v>
                </c:pt>
                <c:pt idx="492">
                  <c:v>15279.756010352454</c:v>
                </c:pt>
                <c:pt idx="493">
                  <c:v>15169.033140712212</c:v>
                </c:pt>
                <c:pt idx="494">
                  <c:v>15058.310271071983</c:v>
                </c:pt>
                <c:pt idx="495">
                  <c:v>14947.587401431741</c:v>
                </c:pt>
                <c:pt idx="496">
                  <c:v>14836.8645317915</c:v>
                </c:pt>
                <c:pt idx="497">
                  <c:v>14726.141662151258</c:v>
                </c:pt>
                <c:pt idx="498">
                  <c:v>14615.418792511016</c:v>
                </c:pt>
                <c:pt idx="499">
                  <c:v>14504.695922870775</c:v>
                </c:pt>
                <c:pt idx="500">
                  <c:v>14393.973053230533</c:v>
                </c:pt>
                <c:pt idx="501">
                  <c:v>14283.250183590306</c:v>
                </c:pt>
                <c:pt idx="502">
                  <c:v>14172.527313950064</c:v>
                </c:pt>
                <c:pt idx="503">
                  <c:v>14061.804444309822</c:v>
                </c:pt>
                <c:pt idx="504">
                  <c:v>13951.081574669581</c:v>
                </c:pt>
                <c:pt idx="505">
                  <c:v>13840.358705029339</c:v>
                </c:pt>
                <c:pt idx="506">
                  <c:v>13729.635835389096</c:v>
                </c:pt>
                <c:pt idx="507">
                  <c:v>13618.912965748854</c:v>
                </c:pt>
                <c:pt idx="508">
                  <c:v>13508.190096108612</c:v>
                </c:pt>
                <c:pt idx="509">
                  <c:v>13397.46722646837</c:v>
                </c:pt>
                <c:pt idx="510">
                  <c:v>13286.744356828129</c:v>
                </c:pt>
                <c:pt idx="511">
                  <c:v>13176.021487187887</c:v>
                </c:pt>
                <c:pt idx="512">
                  <c:v>13065.298617547645</c:v>
                </c:pt>
                <c:pt idx="513">
                  <c:v>12954.575747907402</c:v>
                </c:pt>
                <c:pt idx="514">
                  <c:v>12843.852878267175</c:v>
                </c:pt>
                <c:pt idx="515">
                  <c:v>12733.130008626933</c:v>
                </c:pt>
                <c:pt idx="516">
                  <c:v>12622.407138986691</c:v>
                </c:pt>
                <c:pt idx="517">
                  <c:v>12511.68426934645</c:v>
                </c:pt>
                <c:pt idx="518">
                  <c:v>12400.961399706208</c:v>
                </c:pt>
                <c:pt idx="519">
                  <c:v>12290.238530065966</c:v>
                </c:pt>
                <c:pt idx="520">
                  <c:v>12179.515660425739</c:v>
                </c:pt>
                <c:pt idx="521">
                  <c:v>12068.792790785497</c:v>
                </c:pt>
                <c:pt idx="522">
                  <c:v>11958.069921145256</c:v>
                </c:pt>
                <c:pt idx="523">
                  <c:v>11847.347051505014</c:v>
                </c:pt>
                <c:pt idx="524">
                  <c:v>11736.624181864772</c:v>
                </c:pt>
                <c:pt idx="525">
                  <c:v>11625.901312224531</c:v>
                </c:pt>
                <c:pt idx="526">
                  <c:v>11515.178442584303</c:v>
                </c:pt>
                <c:pt idx="527">
                  <c:v>11404.45557294406</c:v>
                </c:pt>
                <c:pt idx="528">
                  <c:v>11293.732703303818</c:v>
                </c:pt>
                <c:pt idx="529">
                  <c:v>11183.009833663577</c:v>
                </c:pt>
                <c:pt idx="530">
                  <c:v>11072.286964023335</c:v>
                </c:pt>
                <c:pt idx="531">
                  <c:v>10961.564094383091</c:v>
                </c:pt>
                <c:pt idx="532">
                  <c:v>10850.84122474285</c:v>
                </c:pt>
                <c:pt idx="533">
                  <c:v>10740.118355102622</c:v>
                </c:pt>
                <c:pt idx="534">
                  <c:v>10629.395485462381</c:v>
                </c:pt>
                <c:pt idx="535">
                  <c:v>10518.672615822139</c:v>
                </c:pt>
                <c:pt idx="536">
                  <c:v>10407.949746181883</c:v>
                </c:pt>
                <c:pt idx="537">
                  <c:v>10297.226876541641</c:v>
                </c:pt>
                <c:pt idx="538">
                  <c:v>10186.504006901399</c:v>
                </c:pt>
                <c:pt idx="539">
                  <c:v>10075.781137261172</c:v>
                </c:pt>
                <c:pt idx="540">
                  <c:v>9965.0582676209306</c:v>
                </c:pt>
                <c:pt idx="541">
                  <c:v>9854.3353979806889</c:v>
                </c:pt>
                <c:pt idx="542">
                  <c:v>9743.6125283404472</c:v>
                </c:pt>
                <c:pt idx="543">
                  <c:v>9632.8896587002055</c:v>
                </c:pt>
                <c:pt idx="544">
                  <c:v>9522.1667890599638</c:v>
                </c:pt>
                <c:pt idx="545">
                  <c:v>9411.4439194197366</c:v>
                </c:pt>
                <c:pt idx="546">
                  <c:v>9300.7210497794931</c:v>
                </c:pt>
                <c:pt idx="547">
                  <c:v>9189.9981801392514</c:v>
                </c:pt>
                <c:pt idx="548">
                  <c:v>9079.2753104990097</c:v>
                </c:pt>
                <c:pt idx="549">
                  <c:v>8968.552440858768</c:v>
                </c:pt>
                <c:pt idx="550">
                  <c:v>8857.8295712185263</c:v>
                </c:pt>
                <c:pt idx="551">
                  <c:v>8747.1067015782828</c:v>
                </c:pt>
                <c:pt idx="552">
                  <c:v>8636.3838319380557</c:v>
                </c:pt>
                <c:pt idx="553">
                  <c:v>8525.660962297814</c:v>
                </c:pt>
                <c:pt idx="554">
                  <c:v>8414.9380926575723</c:v>
                </c:pt>
                <c:pt idx="555">
                  <c:v>8304.2152230173306</c:v>
                </c:pt>
                <c:pt idx="556">
                  <c:v>8193.4923533770889</c:v>
                </c:pt>
                <c:pt idx="557">
                  <c:v>8082.7694837368472</c:v>
                </c:pt>
                <c:pt idx="558">
                  <c:v>7972.04661409662</c:v>
                </c:pt>
                <c:pt idx="559">
                  <c:v>7861.3237444563783</c:v>
                </c:pt>
                <c:pt idx="560">
                  <c:v>7750.6008748161357</c:v>
                </c:pt>
                <c:pt idx="561">
                  <c:v>7639.878005175894</c:v>
                </c:pt>
                <c:pt idx="562">
                  <c:v>7529.1551355356523</c:v>
                </c:pt>
                <c:pt idx="563">
                  <c:v>7418.4322658954106</c:v>
                </c:pt>
                <c:pt idx="564">
                  <c:v>7307.7093962551544</c:v>
                </c:pt>
                <c:pt idx="565">
                  <c:v>7196.9865266149263</c:v>
                </c:pt>
                <c:pt idx="566">
                  <c:v>7086.2636569746846</c:v>
                </c:pt>
                <c:pt idx="567">
                  <c:v>6975.5407873344429</c:v>
                </c:pt>
                <c:pt idx="568">
                  <c:v>6864.8179176942012</c:v>
                </c:pt>
                <c:pt idx="569">
                  <c:v>6754.0950480539595</c:v>
                </c:pt>
                <c:pt idx="570">
                  <c:v>6643.3721784137169</c:v>
                </c:pt>
                <c:pt idx="571">
                  <c:v>6532.6493087734898</c:v>
                </c:pt>
                <c:pt idx="572">
                  <c:v>6421.9264391332481</c:v>
                </c:pt>
                <c:pt idx="573">
                  <c:v>6311.2035694930064</c:v>
                </c:pt>
                <c:pt idx="574">
                  <c:v>6200.4806998527647</c:v>
                </c:pt>
                <c:pt idx="575">
                  <c:v>6089.7578302125221</c:v>
                </c:pt>
                <c:pt idx="576">
                  <c:v>5979.0349605722804</c:v>
                </c:pt>
                <c:pt idx="577">
                  <c:v>5868.3120909320533</c:v>
                </c:pt>
                <c:pt idx="578">
                  <c:v>5757.5892212918116</c:v>
                </c:pt>
                <c:pt idx="579">
                  <c:v>5646.8663516515699</c:v>
                </c:pt>
                <c:pt idx="580">
                  <c:v>5536.1434820113273</c:v>
                </c:pt>
                <c:pt idx="581">
                  <c:v>5425.4206123710856</c:v>
                </c:pt>
                <c:pt idx="582">
                  <c:v>5314.6977427308439</c:v>
                </c:pt>
                <c:pt idx="583">
                  <c:v>5203.9748730906022</c:v>
                </c:pt>
                <c:pt idx="584">
                  <c:v>5093.252003450375</c:v>
                </c:pt>
                <c:pt idx="585">
                  <c:v>4982.5291338101324</c:v>
                </c:pt>
                <c:pt idx="586">
                  <c:v>4871.8062641698907</c:v>
                </c:pt>
                <c:pt idx="587">
                  <c:v>4761.083394529649</c:v>
                </c:pt>
                <c:pt idx="588">
                  <c:v>4650.3605248894073</c:v>
                </c:pt>
                <c:pt idx="589">
                  <c:v>4539.6376552491656</c:v>
                </c:pt>
                <c:pt idx="590">
                  <c:v>4428.9147856089385</c:v>
                </c:pt>
                <c:pt idx="591">
                  <c:v>4318.1919159686968</c:v>
                </c:pt>
                <c:pt idx="592">
                  <c:v>4207.4690463284387</c:v>
                </c:pt>
                <c:pt idx="593">
                  <c:v>4096.746176688197</c:v>
                </c:pt>
                <c:pt idx="594">
                  <c:v>3986.0233070479553</c:v>
                </c:pt>
                <c:pt idx="595">
                  <c:v>3875.3004374077136</c:v>
                </c:pt>
                <c:pt idx="596">
                  <c:v>3764.5775677674719</c:v>
                </c:pt>
                <c:pt idx="597">
                  <c:v>3653.8546981272448</c:v>
                </c:pt>
                <c:pt idx="598">
                  <c:v>3543.1318284870031</c:v>
                </c:pt>
                <c:pt idx="599">
                  <c:v>3432.4089588467614</c:v>
                </c:pt>
                <c:pt idx="600">
                  <c:v>3321.6860892065197</c:v>
                </c:pt>
                <c:pt idx="601">
                  <c:v>3210.9632195662762</c:v>
                </c:pt>
                <c:pt idx="602">
                  <c:v>3100.2403499260345</c:v>
                </c:pt>
                <c:pt idx="603">
                  <c:v>2989.5174802858073</c:v>
                </c:pt>
                <c:pt idx="604">
                  <c:v>2878.7946106455656</c:v>
                </c:pt>
                <c:pt idx="605">
                  <c:v>2768.0717410053239</c:v>
                </c:pt>
                <c:pt idx="606">
                  <c:v>2657.3488713650822</c:v>
                </c:pt>
                <c:pt idx="607">
                  <c:v>2546.6260017248405</c:v>
                </c:pt>
                <c:pt idx="608">
                  <c:v>2435.9031320845988</c:v>
                </c:pt>
                <c:pt idx="609">
                  <c:v>2325.1802624443717</c:v>
                </c:pt>
                <c:pt idx="610">
                  <c:v>2214.45739280413</c:v>
                </c:pt>
                <c:pt idx="611">
                  <c:v>2103.7345231638865</c:v>
                </c:pt>
                <c:pt idx="612">
                  <c:v>1993.0116535236448</c:v>
                </c:pt>
                <c:pt idx="613">
                  <c:v>1882.2887838834031</c:v>
                </c:pt>
                <c:pt idx="614">
                  <c:v>1771.5659142431614</c:v>
                </c:pt>
                <c:pt idx="615">
                  <c:v>1660.8430446029197</c:v>
                </c:pt>
                <c:pt idx="616">
                  <c:v>1550.1201749626925</c:v>
                </c:pt>
                <c:pt idx="617">
                  <c:v>1439.3973053224508</c:v>
                </c:pt>
                <c:pt idx="618">
                  <c:v>1328.6744356822092</c:v>
                </c:pt>
                <c:pt idx="619">
                  <c:v>1217.9515660419675</c:v>
                </c:pt>
                <c:pt idx="620">
                  <c:v>1107.2286964017112</c:v>
                </c:pt>
                <c:pt idx="621">
                  <c:v>996.50582676146769</c:v>
                </c:pt>
                <c:pt idx="622">
                  <c:v>885.78295712124054</c:v>
                </c:pt>
                <c:pt idx="623">
                  <c:v>775.06008748099885</c:v>
                </c:pt>
                <c:pt idx="624">
                  <c:v>664.33721784075715</c:v>
                </c:pt>
                <c:pt idx="625">
                  <c:v>553.61434820051545</c:v>
                </c:pt>
                <c:pt idx="626">
                  <c:v>442.89147856027375</c:v>
                </c:pt>
                <c:pt idx="627">
                  <c:v>332.16860892003206</c:v>
                </c:pt>
                <c:pt idx="628">
                  <c:v>221.44573927980491</c:v>
                </c:pt>
                <c:pt idx="629">
                  <c:v>110.72286963956321</c:v>
                </c:pt>
                <c:pt idx="630">
                  <c:v>-6.8030203692615032E-10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198.0316248334284</c:v>
                </c:pt>
                <c:pt idx="2">
                  <c:v>396.06324966685679</c:v>
                </c:pt>
                <c:pt idx="3">
                  <c:v>594.09487450028519</c:v>
                </c:pt>
                <c:pt idx="4">
                  <c:v>792.12649933371358</c:v>
                </c:pt>
                <c:pt idx="5">
                  <c:v>990.15812416714198</c:v>
                </c:pt>
                <c:pt idx="6">
                  <c:v>1188.1897490005701</c:v>
                </c:pt>
                <c:pt idx="7">
                  <c:v>1386.2213738339985</c:v>
                </c:pt>
                <c:pt idx="8">
                  <c:v>1584.2529986674269</c:v>
                </c:pt>
                <c:pt idx="9">
                  <c:v>1782.2846235008553</c:v>
                </c:pt>
                <c:pt idx="10">
                  <c:v>1980.3162483342837</c:v>
                </c:pt>
                <c:pt idx="11">
                  <c:v>2178.3478731677119</c:v>
                </c:pt>
                <c:pt idx="12">
                  <c:v>2376.3794980011403</c:v>
                </c:pt>
                <c:pt idx="13">
                  <c:v>2574.4111228345691</c:v>
                </c:pt>
                <c:pt idx="14">
                  <c:v>2772.4427476679975</c:v>
                </c:pt>
                <c:pt idx="15">
                  <c:v>2970.4743725014264</c:v>
                </c:pt>
                <c:pt idx="16">
                  <c:v>3168.5059973348548</c:v>
                </c:pt>
                <c:pt idx="17">
                  <c:v>3366.5376221682832</c:v>
                </c:pt>
                <c:pt idx="18">
                  <c:v>3564.569247001712</c:v>
                </c:pt>
                <c:pt idx="19">
                  <c:v>3762.60087183514</c:v>
                </c:pt>
                <c:pt idx="20">
                  <c:v>3960.6324966685684</c:v>
                </c:pt>
                <c:pt idx="21">
                  <c:v>4158.6641215019972</c:v>
                </c:pt>
                <c:pt idx="22">
                  <c:v>4356.6957463354265</c:v>
                </c:pt>
                <c:pt idx="23">
                  <c:v>4554.7273711688549</c:v>
                </c:pt>
                <c:pt idx="24">
                  <c:v>4752.7589960022824</c:v>
                </c:pt>
                <c:pt idx="25">
                  <c:v>4950.7906208357117</c:v>
                </c:pt>
                <c:pt idx="26">
                  <c:v>5148.8222456691401</c:v>
                </c:pt>
                <c:pt idx="27">
                  <c:v>5346.8538705025676</c:v>
                </c:pt>
                <c:pt idx="28">
                  <c:v>5544.8854953359969</c:v>
                </c:pt>
                <c:pt idx="29">
                  <c:v>5742.9171201694262</c:v>
                </c:pt>
                <c:pt idx="30">
                  <c:v>5940.9487450028537</c:v>
                </c:pt>
                <c:pt idx="31">
                  <c:v>6138.980369836283</c:v>
                </c:pt>
                <c:pt idx="32">
                  <c:v>6337.0119946697114</c:v>
                </c:pt>
                <c:pt idx="33">
                  <c:v>6535.0436195031407</c:v>
                </c:pt>
                <c:pt idx="34">
                  <c:v>6733.0752443365682</c:v>
                </c:pt>
                <c:pt idx="35">
                  <c:v>6931.1068691699975</c:v>
                </c:pt>
                <c:pt idx="36">
                  <c:v>7129.1384940034259</c:v>
                </c:pt>
                <c:pt idx="37">
                  <c:v>7327.1701188368543</c:v>
                </c:pt>
                <c:pt idx="38">
                  <c:v>7525.2017436702827</c:v>
                </c:pt>
                <c:pt idx="39">
                  <c:v>7723.233368503712</c:v>
                </c:pt>
                <c:pt idx="40">
                  <c:v>7921.2649933371395</c:v>
                </c:pt>
                <c:pt idx="41">
                  <c:v>8119.2966181705669</c:v>
                </c:pt>
                <c:pt idx="42">
                  <c:v>8317.3282430039944</c:v>
                </c:pt>
                <c:pt idx="43">
                  <c:v>8515.3598678374219</c:v>
                </c:pt>
                <c:pt idx="44">
                  <c:v>8713.3914926708494</c:v>
                </c:pt>
                <c:pt idx="45">
                  <c:v>8911.4231175042769</c:v>
                </c:pt>
                <c:pt idx="46">
                  <c:v>9109.4547423377062</c:v>
                </c:pt>
                <c:pt idx="47">
                  <c:v>9307.4863671711337</c:v>
                </c:pt>
                <c:pt idx="48">
                  <c:v>9505.5179920045612</c:v>
                </c:pt>
                <c:pt idx="49">
                  <c:v>9703.5496168379868</c:v>
                </c:pt>
                <c:pt idx="50">
                  <c:v>9901.5812416714161</c:v>
                </c:pt>
                <c:pt idx="51">
                  <c:v>10099.612866504844</c:v>
                </c:pt>
                <c:pt idx="52">
                  <c:v>10297.644491338271</c:v>
                </c:pt>
                <c:pt idx="53">
                  <c:v>10495.676116171699</c:v>
                </c:pt>
                <c:pt idx="54">
                  <c:v>10693.707741005128</c:v>
                </c:pt>
                <c:pt idx="55">
                  <c:v>10891.739365838555</c:v>
                </c:pt>
                <c:pt idx="56">
                  <c:v>11089.770990671983</c:v>
                </c:pt>
                <c:pt idx="57">
                  <c:v>11287.80261550541</c:v>
                </c:pt>
                <c:pt idx="58">
                  <c:v>11485.834240338838</c:v>
                </c:pt>
                <c:pt idx="59">
                  <c:v>11683.865865172265</c:v>
                </c:pt>
                <c:pt idx="60">
                  <c:v>11881.897490005693</c:v>
                </c:pt>
                <c:pt idx="61">
                  <c:v>12079.92911483912</c:v>
                </c:pt>
                <c:pt idx="62">
                  <c:v>12277.960739672548</c:v>
                </c:pt>
                <c:pt idx="63">
                  <c:v>12475.992364505975</c:v>
                </c:pt>
                <c:pt idx="64">
                  <c:v>12674.023989339403</c:v>
                </c:pt>
                <c:pt idx="65">
                  <c:v>12872.055614172832</c:v>
                </c:pt>
                <c:pt idx="66">
                  <c:v>13070.08723900626</c:v>
                </c:pt>
                <c:pt idx="67">
                  <c:v>13268.118863839687</c:v>
                </c:pt>
                <c:pt idx="68">
                  <c:v>13466.150488673115</c:v>
                </c:pt>
                <c:pt idx="69">
                  <c:v>13664.182113506542</c:v>
                </c:pt>
                <c:pt idx="70">
                  <c:v>13862.213738339969</c:v>
                </c:pt>
                <c:pt idx="71">
                  <c:v>14060.245363173397</c:v>
                </c:pt>
                <c:pt idx="72">
                  <c:v>14258.276988006824</c:v>
                </c:pt>
                <c:pt idx="73">
                  <c:v>14456.308612840252</c:v>
                </c:pt>
                <c:pt idx="74">
                  <c:v>14654.340237673681</c:v>
                </c:pt>
                <c:pt idx="75">
                  <c:v>14852.371862507109</c:v>
                </c:pt>
                <c:pt idx="76">
                  <c:v>15050.403487340536</c:v>
                </c:pt>
                <c:pt idx="77">
                  <c:v>15248.435112173964</c:v>
                </c:pt>
                <c:pt idx="78">
                  <c:v>15446.466737007391</c:v>
                </c:pt>
                <c:pt idx="79">
                  <c:v>15644.498361840819</c:v>
                </c:pt>
                <c:pt idx="80">
                  <c:v>15842.529986674246</c:v>
                </c:pt>
                <c:pt idx="81">
                  <c:v>16040.561611507674</c:v>
                </c:pt>
                <c:pt idx="82">
                  <c:v>16238.593236341101</c:v>
                </c:pt>
                <c:pt idx="83">
                  <c:v>16436.624861174529</c:v>
                </c:pt>
                <c:pt idx="84">
                  <c:v>16634.656486007956</c:v>
                </c:pt>
                <c:pt idx="85">
                  <c:v>16832.688110841387</c:v>
                </c:pt>
                <c:pt idx="86">
                  <c:v>17030.719735674811</c:v>
                </c:pt>
                <c:pt idx="87">
                  <c:v>17228.751360508242</c:v>
                </c:pt>
                <c:pt idx="88">
                  <c:v>17426.782985341666</c:v>
                </c:pt>
                <c:pt idx="89">
                  <c:v>17624.814610175097</c:v>
                </c:pt>
                <c:pt idx="90">
                  <c:v>17822.846235008525</c:v>
                </c:pt>
                <c:pt idx="91">
                  <c:v>18020.877859841952</c:v>
                </c:pt>
                <c:pt idx="92">
                  <c:v>18218.90948467538</c:v>
                </c:pt>
                <c:pt idx="93">
                  <c:v>18416.941109508803</c:v>
                </c:pt>
                <c:pt idx="94">
                  <c:v>18614.972734342231</c:v>
                </c:pt>
                <c:pt idx="95">
                  <c:v>18813.004359175662</c:v>
                </c:pt>
                <c:pt idx="96">
                  <c:v>19011.03598400909</c:v>
                </c:pt>
                <c:pt idx="97">
                  <c:v>19209.067608842517</c:v>
                </c:pt>
                <c:pt idx="98">
                  <c:v>19407.099233675945</c:v>
                </c:pt>
                <c:pt idx="99">
                  <c:v>19605.130858509372</c:v>
                </c:pt>
                <c:pt idx="100">
                  <c:v>19803.1624833428</c:v>
                </c:pt>
                <c:pt idx="101">
                  <c:v>20001.194108176227</c:v>
                </c:pt>
                <c:pt idx="102">
                  <c:v>20199.225733009655</c:v>
                </c:pt>
                <c:pt idx="103">
                  <c:v>20397.257357843082</c:v>
                </c:pt>
                <c:pt idx="104">
                  <c:v>20595.288982676509</c:v>
                </c:pt>
                <c:pt idx="105">
                  <c:v>20793.320607509937</c:v>
                </c:pt>
                <c:pt idx="106">
                  <c:v>20991.352232343368</c:v>
                </c:pt>
                <c:pt idx="107">
                  <c:v>21189.383857176796</c:v>
                </c:pt>
                <c:pt idx="108">
                  <c:v>21387.415482010223</c:v>
                </c:pt>
                <c:pt idx="109">
                  <c:v>21585.447106843651</c:v>
                </c:pt>
                <c:pt idx="110">
                  <c:v>21783.478731677078</c:v>
                </c:pt>
                <c:pt idx="111">
                  <c:v>21981.510356510506</c:v>
                </c:pt>
                <c:pt idx="112">
                  <c:v>22179.541981343933</c:v>
                </c:pt>
                <c:pt idx="113">
                  <c:v>22377.57360617736</c:v>
                </c:pt>
                <c:pt idx="114">
                  <c:v>22575.605231010788</c:v>
                </c:pt>
                <c:pt idx="115">
                  <c:v>22773.636855844215</c:v>
                </c:pt>
                <c:pt idx="116">
                  <c:v>22971.668480677643</c:v>
                </c:pt>
                <c:pt idx="117">
                  <c:v>23169.70010551107</c:v>
                </c:pt>
                <c:pt idx="118">
                  <c:v>23367.731730344498</c:v>
                </c:pt>
                <c:pt idx="119">
                  <c:v>23565.763355177925</c:v>
                </c:pt>
                <c:pt idx="120">
                  <c:v>23763.794980011353</c:v>
                </c:pt>
                <c:pt idx="121">
                  <c:v>23961.82660484478</c:v>
                </c:pt>
                <c:pt idx="122">
                  <c:v>24159.858229678212</c:v>
                </c:pt>
                <c:pt idx="123">
                  <c:v>24357.889854511639</c:v>
                </c:pt>
                <c:pt idx="124">
                  <c:v>24555.921479345066</c:v>
                </c:pt>
                <c:pt idx="125">
                  <c:v>24753.95310417849</c:v>
                </c:pt>
                <c:pt idx="126">
                  <c:v>24951.984729011921</c:v>
                </c:pt>
                <c:pt idx="127">
                  <c:v>25150.016353845349</c:v>
                </c:pt>
                <c:pt idx="128">
                  <c:v>25348.047978678776</c:v>
                </c:pt>
                <c:pt idx="129">
                  <c:v>25546.079603512204</c:v>
                </c:pt>
                <c:pt idx="130">
                  <c:v>25744.111228345631</c:v>
                </c:pt>
                <c:pt idx="131">
                  <c:v>25942.142853179059</c:v>
                </c:pt>
                <c:pt idx="132">
                  <c:v>26140.174478012486</c:v>
                </c:pt>
                <c:pt idx="133">
                  <c:v>26338.20610284591</c:v>
                </c:pt>
                <c:pt idx="134">
                  <c:v>26536.237727679341</c:v>
                </c:pt>
                <c:pt idx="135">
                  <c:v>26734.269352512769</c:v>
                </c:pt>
                <c:pt idx="136">
                  <c:v>26932.300977346196</c:v>
                </c:pt>
                <c:pt idx="137">
                  <c:v>27130.332602179627</c:v>
                </c:pt>
                <c:pt idx="138">
                  <c:v>27328.364227013051</c:v>
                </c:pt>
                <c:pt idx="139">
                  <c:v>27526.395851846479</c:v>
                </c:pt>
                <c:pt idx="140">
                  <c:v>27724.427476679906</c:v>
                </c:pt>
                <c:pt idx="141">
                  <c:v>27922.459101513334</c:v>
                </c:pt>
                <c:pt idx="142">
                  <c:v>28120.490726346761</c:v>
                </c:pt>
                <c:pt idx="143">
                  <c:v>28318.522351180189</c:v>
                </c:pt>
                <c:pt idx="144">
                  <c:v>28516.553976013616</c:v>
                </c:pt>
                <c:pt idx="145">
                  <c:v>28714.585600847047</c:v>
                </c:pt>
                <c:pt idx="146">
                  <c:v>28912.617225680475</c:v>
                </c:pt>
                <c:pt idx="147">
                  <c:v>29110.648850513902</c:v>
                </c:pt>
                <c:pt idx="148">
                  <c:v>29308.68047534733</c:v>
                </c:pt>
                <c:pt idx="149">
                  <c:v>29506.712100180757</c:v>
                </c:pt>
                <c:pt idx="150">
                  <c:v>29704.743725014185</c:v>
                </c:pt>
                <c:pt idx="151">
                  <c:v>29902.775349847612</c:v>
                </c:pt>
                <c:pt idx="152">
                  <c:v>30100.80697468104</c:v>
                </c:pt>
                <c:pt idx="153">
                  <c:v>30298.838599514467</c:v>
                </c:pt>
                <c:pt idx="154">
                  <c:v>30496.870224347895</c:v>
                </c:pt>
                <c:pt idx="155">
                  <c:v>30694.901849181322</c:v>
                </c:pt>
                <c:pt idx="156">
                  <c:v>30892.93347401475</c:v>
                </c:pt>
                <c:pt idx="157">
                  <c:v>31090.965098848177</c:v>
                </c:pt>
                <c:pt idx="158">
                  <c:v>31288.996723681605</c:v>
                </c:pt>
                <c:pt idx="159">
                  <c:v>31487.028348515032</c:v>
                </c:pt>
                <c:pt idx="160">
                  <c:v>31685.059973348463</c:v>
                </c:pt>
                <c:pt idx="161">
                  <c:v>31883.091598181887</c:v>
                </c:pt>
                <c:pt idx="162">
                  <c:v>32081.123223015322</c:v>
                </c:pt>
                <c:pt idx="163">
                  <c:v>32279.154847848753</c:v>
                </c:pt>
                <c:pt idx="164">
                  <c:v>32477.186472682184</c:v>
                </c:pt>
                <c:pt idx="165">
                  <c:v>32675.218097515615</c:v>
                </c:pt>
                <c:pt idx="166">
                  <c:v>32873.249722349043</c:v>
                </c:pt>
                <c:pt idx="167">
                  <c:v>33071.281347182477</c:v>
                </c:pt>
                <c:pt idx="168">
                  <c:v>33269.312972015905</c:v>
                </c:pt>
                <c:pt idx="169">
                  <c:v>33467.34459684934</c:v>
                </c:pt>
                <c:pt idx="170">
                  <c:v>33665.376221682774</c:v>
                </c:pt>
                <c:pt idx="171">
                  <c:v>33863.407846516202</c:v>
                </c:pt>
                <c:pt idx="172">
                  <c:v>34061.439471349629</c:v>
                </c:pt>
                <c:pt idx="173">
                  <c:v>34259.471096183064</c:v>
                </c:pt>
                <c:pt idx="174">
                  <c:v>34457.502721016492</c:v>
                </c:pt>
                <c:pt idx="175">
                  <c:v>34655.534345849926</c:v>
                </c:pt>
                <c:pt idx="176">
                  <c:v>34853.565970683361</c:v>
                </c:pt>
                <c:pt idx="177">
                  <c:v>35051.597595516781</c:v>
                </c:pt>
                <c:pt idx="178">
                  <c:v>35249.629220350216</c:v>
                </c:pt>
                <c:pt idx="179">
                  <c:v>35447.660845183651</c:v>
                </c:pt>
                <c:pt idx="180">
                  <c:v>35628.34630366139</c:v>
                </c:pt>
                <c:pt idx="181">
                  <c:v>35806.302654735977</c:v>
                </c:pt>
                <c:pt idx="182">
                  <c:v>35984.342338576527</c:v>
                </c:pt>
                <c:pt idx="183">
                  <c:v>36162.464124359351</c:v>
                </c:pt>
                <c:pt idx="184">
                  <c:v>36340.666804829976</c:v>
                </c:pt>
                <c:pt idx="185">
                  <c:v>36518.949195755253</c:v>
                </c:pt>
                <c:pt idx="186">
                  <c:v>36697.31013539034</c:v>
                </c:pt>
                <c:pt idx="187">
                  <c:v>36875.748483960022</c:v>
                </c:pt>
                <c:pt idx="188">
                  <c:v>37054.263123153927</c:v>
                </c:pt>
                <c:pt idx="189">
                  <c:v>37232.852955635281</c:v>
                </c:pt>
                <c:pt idx="190">
                  <c:v>37411.516904562675</c:v>
                </c:pt>
                <c:pt idx="191">
                  <c:v>37590.25391312471</c:v>
                </c:pt>
                <c:pt idx="192">
                  <c:v>37769.062944086712</c:v>
                </c:pt>
                <c:pt idx="193">
                  <c:v>37947.942979349595</c:v>
                </c:pt>
                <c:pt idx="194">
                  <c:v>38126.893019520234</c:v>
                </c:pt>
                <c:pt idx="195">
                  <c:v>38305.912083493065</c:v>
                </c:pt>
                <c:pt idx="196">
                  <c:v>38484.999208042711</c:v>
                </c:pt>
                <c:pt idx="197">
                  <c:v>38664.153447427037</c:v>
                </c:pt>
                <c:pt idx="198">
                  <c:v>38843.373873000615</c:v>
                </c:pt>
                <c:pt idx="199">
                  <c:v>39022.659572838173</c:v>
                </c:pt>
                <c:pt idx="200">
                  <c:v>39202.009651367589</c:v>
                </c:pt>
                <c:pt idx="201">
                  <c:v>39381.423229012486</c:v>
                </c:pt>
                <c:pt idx="202">
                  <c:v>39560.899441843823</c:v>
                </c:pt>
                <c:pt idx="203">
                  <c:v>39740.437441240399</c:v>
                </c:pt>
                <c:pt idx="204">
                  <c:v>39920.036393557952</c:v>
                </c:pt>
                <c:pt idx="205">
                  <c:v>40099.695479806702</c:v>
                </c:pt>
                <c:pt idx="206">
                  <c:v>40279.413895336853</c:v>
                </c:pt>
                <c:pt idx="207">
                  <c:v>40459.190849532191</c:v>
                </c:pt>
                <c:pt idx="208">
                  <c:v>40639.025565511176</c:v>
                </c:pt>
                <c:pt idx="209">
                  <c:v>40818.917279835587</c:v>
                </c:pt>
                <c:pt idx="210">
                  <c:v>40998.865242226369</c:v>
                </c:pt>
                <c:pt idx="211">
                  <c:v>41178.868715286517</c:v>
                </c:pt>
                <c:pt idx="212">
                  <c:v>41358.926974230795</c:v>
                </c:pt>
                <c:pt idx="213">
                  <c:v>41539.039306622108</c:v>
                </c:pt>
                <c:pt idx="214">
                  <c:v>41719.205012114326</c:v>
                </c:pt>
                <c:pt idx="215">
                  <c:v>41899.423402201384</c:v>
                </c:pt>
                <c:pt idx="216">
                  <c:v>42079.693799972512</c:v>
                </c:pt>
                <c:pt idx="217">
                  <c:v>42260.015539873355</c:v>
                </c:pt>
                <c:pt idx="218">
                  <c:v>42440.387967472874</c:v>
                </c:pt>
                <c:pt idx="219">
                  <c:v>42620.810439235946</c:v>
                </c:pt>
                <c:pt idx="220">
                  <c:v>42801.282322301267</c:v>
                </c:pt>
                <c:pt idx="221">
                  <c:v>42981.802994264704</c:v>
                </c:pt>
                <c:pt idx="222">
                  <c:v>43162.371842967732</c:v>
                </c:pt>
                <c:pt idx="223">
                  <c:v>43342.988266290922</c:v>
                </c:pt>
                <c:pt idx="224">
                  <c:v>43523.651671952335</c:v>
                </c:pt>
                <c:pt idx="225">
                  <c:v>43704.361477310638</c:v>
                </c:pt>
                <c:pt idx="226">
                  <c:v>43885.117109172854</c:v>
                </c:pt>
                <c:pt idx="227">
                  <c:v>44065.918003606668</c:v>
                </c:pt>
                <c:pt idx="228">
                  <c:v>44246.763605757027</c:v>
                </c:pt>
                <c:pt idx="229">
                  <c:v>44427.653369667074</c:v>
                </c:pt>
                <c:pt idx="230">
                  <c:v>44608.586758103236</c:v>
                </c:pt>
                <c:pt idx="231">
                  <c:v>44789.56324238432</c:v>
                </c:pt>
                <c:pt idx="232">
                  <c:v>44970.582302214563</c:v>
                </c:pt>
                <c:pt idx="233">
                  <c:v>45151.643425520524</c:v>
                </c:pt>
                <c:pt idx="234">
                  <c:v>45332.746108291693</c:v>
                </c:pt>
                <c:pt idx="235">
                  <c:v>45513.88985442475</c:v>
                </c:pt>
                <c:pt idx="236">
                  <c:v>45695.074175571368</c:v>
                </c:pt>
                <c:pt idx="237">
                  <c:v>45876.298590989412</c:v>
                </c:pt>
                <c:pt idx="238">
                  <c:v>46057.562627397616</c:v>
                </c:pt>
                <c:pt idx="239">
                  <c:v>46238.865818833379</c:v>
                </c:pt>
                <c:pt idx="240">
                  <c:v>46420.207706513858</c:v>
                </c:pt>
                <c:pt idx="241">
                  <c:v>46601.587838700179</c:v>
                </c:pt>
                <c:pt idx="242">
                  <c:v>46783.005770564559</c:v>
                </c:pt>
                <c:pt idx="243">
                  <c:v>46964.461064060459</c:v>
                </c:pt>
                <c:pt idx="244">
                  <c:v>47145.953287795703</c:v>
                </c:pt>
                <c:pt idx="245">
                  <c:v>47327.482016908158</c:v>
                </c:pt>
                <c:pt idx="246">
                  <c:v>47509.04683294439</c:v>
                </c:pt>
                <c:pt idx="247">
                  <c:v>47690.647323740843</c:v>
                </c:pt>
                <c:pt idx="248">
                  <c:v>47872.283083307651</c:v>
                </c:pt>
                <c:pt idx="249">
                  <c:v>48053.953711714981</c:v>
                </c:pt>
                <c:pt idx="250">
                  <c:v>48235.658814981849</c:v>
                </c:pt>
                <c:pt idx="251">
                  <c:v>48417.398004967319</c:v>
                </c:pt>
                <c:pt idx="252">
                  <c:v>48599.170899264107</c:v>
                </c:pt>
                <c:pt idx="253">
                  <c:v>48780.97712109438</c:v>
                </c:pt>
                <c:pt idx="254">
                  <c:v>48962.816299207851</c:v>
                </c:pt>
                <c:pt idx="255">
                  <c:v>49144.688067782088</c:v>
                </c:pt>
                <c:pt idx="256">
                  <c:v>49326.592066324833</c:v>
                </c:pt>
                <c:pt idx="257">
                  <c:v>49508.527939578496</c:v>
                </c:pt>
                <c:pt idx="258">
                  <c:v>49690.495337426626</c:v>
                </c:pt>
                <c:pt idx="259">
                  <c:v>49872.493914802348</c:v>
                </c:pt>
                <c:pt idx="260">
                  <c:v>50054.523331598772</c:v>
                </c:pt>
                <c:pt idx="261">
                  <c:v>50236.583252581193</c:v>
                </c:pt>
                <c:pt idx="262">
                  <c:v>50418.673347301243</c:v>
                </c:pt>
                <c:pt idx="263">
                  <c:v>50600.79329001272</c:v>
                </c:pt>
                <c:pt idx="264">
                  <c:v>50782.942759589227</c:v>
                </c:pt>
                <c:pt idx="265">
                  <c:v>50965.121439443494</c:v>
                </c:pt>
                <c:pt idx="266">
                  <c:v>51147.329017448392</c:v>
                </c:pt>
                <c:pt idx="267">
                  <c:v>51329.565185859508</c:v>
                </c:pt>
                <c:pt idx="268">
                  <c:v>51511.829641239412</c:v>
                </c:pt>
                <c:pt idx="269">
                  <c:v>51694.122084383351</c:v>
                </c:pt>
                <c:pt idx="270">
                  <c:v>51876.442220246521</c:v>
                </c:pt>
                <c:pt idx="271">
                  <c:v>52058.789757872888</c:v>
                </c:pt>
                <c:pt idx="272">
                  <c:v>52241.16441032524</c:v>
                </c:pt>
                <c:pt idx="273">
                  <c:v>52423.565894616913</c:v>
                </c:pt>
                <c:pt idx="274">
                  <c:v>52605.993931644713</c:v>
                </c:pt>
                <c:pt idx="275">
                  <c:v>52788.448246123175</c:v>
                </c:pt>
                <c:pt idx="276">
                  <c:v>52970.928566520313</c:v>
                </c:pt>
                <c:pt idx="277">
                  <c:v>53153.43462499445</c:v>
                </c:pt>
                <c:pt idx="278">
                  <c:v>53335.966157332412</c:v>
                </c:pt>
                <c:pt idx="279">
                  <c:v>53518.522902888908</c:v>
                </c:pt>
                <c:pt idx="280">
                  <c:v>53701.104604527165</c:v>
                </c:pt>
                <c:pt idx="281">
                  <c:v>53883.711008560655</c:v>
                </c:pt>
                <c:pt idx="282">
                  <c:v>54066.34186469602</c:v>
                </c:pt>
                <c:pt idx="283">
                  <c:v>54248.996925977066</c:v>
                </c:pt>
                <c:pt idx="284">
                  <c:v>54431.675948729935</c:v>
                </c:pt>
                <c:pt idx="285">
                  <c:v>54614.37869250925</c:v>
                </c:pt>
                <c:pt idx="286">
                  <c:v>54797.104920045364</c:v>
                </c:pt>
                <c:pt idx="287">
                  <c:v>54979.854397192605</c:v>
                </c:pt>
                <c:pt idx="288">
                  <c:v>55162.626892878536</c:v>
                </c:pt>
                <c:pt idx="289">
                  <c:v>55345.422179054163</c:v>
                </c:pt>
                <c:pt idx="290">
                  <c:v>55528.240030645153</c:v>
                </c:pt>
                <c:pt idx="291">
                  <c:v>55711.080225503916</c:v>
                </c:pt>
                <c:pt idx="292">
                  <c:v>55893.942544362639</c:v>
                </c:pt>
                <c:pt idx="293">
                  <c:v>56076.826770787215</c:v>
                </c:pt>
                <c:pt idx="294">
                  <c:v>56259.732691132049</c:v>
                </c:pt>
                <c:pt idx="295">
                  <c:v>56442.660094495666</c:v>
                </c:pt>
                <c:pt idx="296">
                  <c:v>56625.608772677253</c:v>
                </c:pt>
                <c:pt idx="297">
                  <c:v>56808.578520133924</c:v>
                </c:pt>
                <c:pt idx="298">
                  <c:v>56991.569133938799</c:v>
                </c:pt>
                <c:pt idx="299">
                  <c:v>57174.580413739975</c:v>
                </c:pt>
                <c:pt idx="300">
                  <c:v>57357.612161720092</c:v>
                </c:pt>
                <c:pt idx="301">
                  <c:v>57540.664182556742</c:v>
                </c:pt>
                <c:pt idx="302">
                  <c:v>57723.736283383674</c:v>
                </c:pt>
                <c:pt idx="303">
                  <c:v>57906.828273752559</c:v>
                </c:pt>
                <c:pt idx="304">
                  <c:v>58089.939965595593</c:v>
                </c:pt>
                <c:pt idx="305">
                  <c:v>58273.071173188742</c:v>
                </c:pt>
                <c:pt idx="306">
                  <c:v>58456.221713115599</c:v>
                </c:pt>
                <c:pt idx="307">
                  <c:v>58639.391404232054</c:v>
                </c:pt>
                <c:pt idx="308">
                  <c:v>58822.58006763141</c:v>
                </c:pt>
                <c:pt idx="309">
                  <c:v>59005.787526610293</c:v>
                </c:pt>
                <c:pt idx="310">
                  <c:v>59189.013606635119</c:v>
                </c:pt>
                <c:pt idx="311">
                  <c:v>59372.258135309159</c:v>
                </c:pt>
                <c:pt idx="312">
                  <c:v>59555.520942340176</c:v>
                </c:pt>
                <c:pt idx="313">
                  <c:v>59738.80185950872</c:v>
                </c:pt>
                <c:pt idx="314">
                  <c:v>59922.100720636889</c:v>
                </c:pt>
                <c:pt idx="315">
                  <c:v>60105.417361557767</c:v>
                </c:pt>
                <c:pt idx="316">
                  <c:v>60288.751620085284</c:v>
                </c:pt>
                <c:pt idx="317">
                  <c:v>60472.10333598467</c:v>
                </c:pt>
                <c:pt idx="318">
                  <c:v>60655.472350943492</c:v>
                </c:pt>
                <c:pt idx="319">
                  <c:v>60838.858508543046</c:v>
                </c:pt>
                <c:pt idx="320">
                  <c:v>61022.261654230388</c:v>
                </c:pt>
                <c:pt idx="321">
                  <c:v>61205.681635290872</c:v>
                </c:pt>
                <c:pt idx="322">
                  <c:v>61389.118300820999</c:v>
                </c:pt>
                <c:pt idx="323">
                  <c:v>61572.571501701917</c:v>
                </c:pt>
                <c:pt idx="324">
                  <c:v>61756.041090573352</c:v>
                </c:pt>
                <c:pt idx="325">
                  <c:v>61939.526921807861</c:v>
                </c:pt>
                <c:pt idx="326">
                  <c:v>62123.028851485702</c:v>
                </c:pt>
                <c:pt idx="327">
                  <c:v>62306.546737370038</c:v>
                </c:pt>
                <c:pt idx="328">
                  <c:v>62490.080438882593</c:v>
                </c:pt>
                <c:pt idx="329">
                  <c:v>62673.629817079724</c:v>
                </c:pt>
                <c:pt idx="330">
                  <c:v>62857.194734628902</c:v>
                </c:pt>
                <c:pt idx="331">
                  <c:v>63040.775055785605</c:v>
                </c:pt>
                <c:pt idx="332">
                  <c:v>63224.370646370633</c:v>
                </c:pt>
                <c:pt idx="333">
                  <c:v>63407.981373747672</c:v>
                </c:pt>
                <c:pt idx="334">
                  <c:v>63591.607106801428</c:v>
                </c:pt>
                <c:pt idx="335">
                  <c:v>63775.247715916026</c:v>
                </c:pt>
                <c:pt idx="336">
                  <c:v>63958.90307295377</c:v>
                </c:pt>
                <c:pt idx="337">
                  <c:v>64142.573051234271</c:v>
                </c:pt>
                <c:pt idx="338">
                  <c:v>64326.257525513975</c:v>
                </c:pt>
                <c:pt idx="339">
                  <c:v>64509.956371965942</c:v>
                </c:pt>
                <c:pt idx="340">
                  <c:v>64693.669468160035</c:v>
                </c:pt>
                <c:pt idx="341">
                  <c:v>64877.39669304344</c:v>
                </c:pt>
                <c:pt idx="342">
                  <c:v>65061.137926921423</c:v>
                </c:pt>
                <c:pt idx="343">
                  <c:v>65244.893051438514</c:v>
                </c:pt>
                <c:pt idx="344">
                  <c:v>65428.661949559959</c:v>
                </c:pt>
                <c:pt idx="345">
                  <c:v>65612.444505553416</c:v>
                </c:pt>
                <c:pt idx="346">
                  <c:v>65796.240604971099</c:v>
                </c:pt>
                <c:pt idx="347">
                  <c:v>65980.050134632023</c:v>
                </c:pt>
                <c:pt idx="348">
                  <c:v>66163.87298260472</c:v>
                </c:pt>
                <c:pt idx="349">
                  <c:v>66347.709038190122</c:v>
                </c:pt>
                <c:pt idx="350">
                  <c:v>66531.55819190474</c:v>
                </c:pt>
                <c:pt idx="351">
                  <c:v>66715.42033546418</c:v>
                </c:pt>
                <c:pt idx="352">
                  <c:v>66899.29536176681</c:v>
                </c:pt>
                <c:pt idx="353">
                  <c:v>67083.183164877846</c:v>
                </c:pt>
                <c:pt idx="354">
                  <c:v>67267.083640013501</c:v>
                </c:pt>
                <c:pt idx="355">
                  <c:v>67450.996683525605</c:v>
                </c:pt>
                <c:pt idx="356">
                  <c:v>67634.922192886297</c:v>
                </c:pt>
                <c:pt idx="357">
                  <c:v>67818.860066672962</c:v>
                </c:pt>
                <c:pt idx="358">
                  <c:v>68002.810204553622</c:v>
                </c:pt>
                <c:pt idx="359">
                  <c:v>68186.772507272297</c:v>
                </c:pt>
                <c:pt idx="360">
                  <c:v>68370.746876634716</c:v>
                </c:pt>
                <c:pt idx="361">
                  <c:v>68554.733215494256</c:v>
                </c:pt>
                <c:pt idx="362">
                  <c:v>68738.731427738167</c:v>
                </c:pt>
                <c:pt idx="363">
                  <c:v>68922.74141827377</c:v>
                </c:pt>
                <c:pt idx="364">
                  <c:v>69106.763093015237</c:v>
                </c:pt>
                <c:pt idx="365">
                  <c:v>69290.796358870226</c:v>
                </c:pt>
                <c:pt idx="366">
                  <c:v>69474.841123726917</c:v>
                </c:pt>
                <c:pt idx="367">
                  <c:v>69658.897296441326</c:v>
                </c:pt>
                <c:pt idx="368">
                  <c:v>69842.964786824567</c:v>
                </c:pt>
                <c:pt idx="369">
                  <c:v>70027.043505630412</c:v>
                </c:pt>
                <c:pt idx="370">
                  <c:v>70211.133364543275</c:v>
                </c:pt>
                <c:pt idx="371">
                  <c:v>70395.234276166011</c:v>
                </c:pt>
                <c:pt idx="372">
                  <c:v>70579.346154008133</c:v>
                </c:pt>
                <c:pt idx="373">
                  <c:v>70763.468912474142</c:v>
                </c:pt>
                <c:pt idx="374">
                  <c:v>70947.602466852055</c:v>
                </c:pt>
                <c:pt idx="375">
                  <c:v>71131.746733302149</c:v>
                </c:pt>
                <c:pt idx="376">
                  <c:v>71315.901628845691</c:v>
                </c:pt>
                <c:pt idx="377">
                  <c:v>71500.067071354119</c:v>
                </c:pt>
                <c:pt idx="378">
                  <c:v>71684.242979538176</c:v>
                </c:pt>
                <c:pt idx="379">
                  <c:v>71868.429272937268</c:v>
                </c:pt>
                <c:pt idx="380">
                  <c:v>72052.625871909011</c:v>
                </c:pt>
                <c:pt idx="381">
                  <c:v>72236.832697618942</c:v>
                </c:pt>
                <c:pt idx="382">
                  <c:v>72421.049672030218</c:v>
                </c:pt>
                <c:pt idx="383">
                  <c:v>72605.276717893852</c:v>
                </c:pt>
                <c:pt idx="384">
                  <c:v>72789.513758738613</c:v>
                </c:pt>
                <c:pt idx="385">
                  <c:v>72973.76071886142</c:v>
                </c:pt>
                <c:pt idx="386">
                  <c:v>73158.017523317802</c:v>
                </c:pt>
                <c:pt idx="387">
                  <c:v>73342.284097912416</c:v>
                </c:pt>
                <c:pt idx="388">
                  <c:v>73526.560369189756</c:v>
                </c:pt>
                <c:pt idx="389">
                  <c:v>73710.846264425025</c:v>
                </c:pt>
                <c:pt idx="390">
                  <c:v>73895.141711615172</c:v>
                </c:pt>
                <c:pt idx="391">
                  <c:v>74079.446639469839</c:v>
                </c:pt>
                <c:pt idx="392">
                  <c:v>74263.760977402824</c:v>
                </c:pt>
                <c:pt idx="393">
                  <c:v>74448.084655523329</c:v>
                </c:pt>
                <c:pt idx="394">
                  <c:v>74632.417604627422</c:v>
                </c:pt>
                <c:pt idx="395">
                  <c:v>74816.759756189815</c:v>
                </c:pt>
                <c:pt idx="396">
                  <c:v>75001.111042355464</c:v>
                </c:pt>
                <c:pt idx="397">
                  <c:v>75185.471395931512</c:v>
                </c:pt>
                <c:pt idx="398">
                  <c:v>75369.840750379197</c:v>
                </c:pt>
                <c:pt idx="399">
                  <c:v>75554.219039806077</c:v>
                </c:pt>
                <c:pt idx="400">
                  <c:v>75738.606198958136</c:v>
                </c:pt>
                <c:pt idx="401">
                  <c:v>75923.002163212106</c:v>
                </c:pt>
                <c:pt idx="402">
                  <c:v>76107.406868567981</c:v>
                </c:pt>
                <c:pt idx="403">
                  <c:v>76291.820251641489</c:v>
                </c:pt>
                <c:pt idx="404">
                  <c:v>76476.242249656774</c:v>
                </c:pt>
                <c:pt idx="405">
                  <c:v>76660.672800439133</c:v>
                </c:pt>
                <c:pt idx="406">
                  <c:v>76845.111842407903</c:v>
                </c:pt>
                <c:pt idx="407">
                  <c:v>77029.559314569342</c:v>
                </c:pt>
                <c:pt idx="408">
                  <c:v>77214.015156509777</c:v>
                </c:pt>
                <c:pt idx="409">
                  <c:v>77398.47930838872</c:v>
                </c:pt>
                <c:pt idx="410">
                  <c:v>77582.951710932059</c:v>
                </c:pt>
                <c:pt idx="411">
                  <c:v>77767.432305425536</c:v>
                </c:pt>
                <c:pt idx="412">
                  <c:v>77951.921033708088</c:v>
                </c:pt>
                <c:pt idx="413">
                  <c:v>78136.417838165362</c:v>
                </c:pt>
                <c:pt idx="414">
                  <c:v>78320.922661723394</c:v>
                </c:pt>
                <c:pt idx="415">
                  <c:v>78505.435447842319</c:v>
                </c:pt>
                <c:pt idx="416">
                  <c:v>78689.956140510112</c:v>
                </c:pt>
                <c:pt idx="417">
                  <c:v>78874.484684236508</c:v>
                </c:pt>
                <c:pt idx="418">
                  <c:v>79059.021024047004</c:v>
                </c:pt>
                <c:pt idx="419">
                  <c:v>79243.565105476766</c:v>
                </c:pt>
                <c:pt idx="420">
                  <c:v>79428.116874564977</c:v>
                </c:pt>
                <c:pt idx="421">
                  <c:v>79612.676277848863</c:v>
                </c:pt>
                <c:pt idx="422">
                  <c:v>79797.243262358112</c:v>
                </c:pt>
                <c:pt idx="423">
                  <c:v>79981.817775609074</c:v>
                </c:pt>
                <c:pt idx="424">
                  <c:v>80166.399765599461</c:v>
                </c:pt>
                <c:pt idx="425">
                  <c:v>80350.989180802659</c:v>
                </c:pt>
                <c:pt idx="426">
                  <c:v>80535.585970162341</c:v>
                </c:pt>
                <c:pt idx="427">
                  <c:v>80720.190083087291</c:v>
                </c:pt>
                <c:pt idx="428">
                  <c:v>80904.801469445971</c:v>
                </c:pt>
                <c:pt idx="429">
                  <c:v>81089.420079561402</c:v>
                </c:pt>
                <c:pt idx="430">
                  <c:v>81274.045864206069</c:v>
                </c:pt>
                <c:pt idx="431">
                  <c:v>81458.678774596861</c:v>
                </c:pt>
                <c:pt idx="432">
                  <c:v>81643.318762390045</c:v>
                </c:pt>
                <c:pt idx="433">
                  <c:v>81827.965779676393</c:v>
                </c:pt>
                <c:pt idx="434">
                  <c:v>82012.619778976339</c:v>
                </c:pt>
                <c:pt idx="435">
                  <c:v>82197.28071323513</c:v>
                </c:pt>
                <c:pt idx="436">
                  <c:v>82381.948535818199</c:v>
                </c:pt>
                <c:pt idx="437">
                  <c:v>82566.623200506467</c:v>
                </c:pt>
                <c:pt idx="438">
                  <c:v>82751.304661491653</c:v>
                </c:pt>
                <c:pt idx="439">
                  <c:v>82935.992873371928</c:v>
                </c:pt>
                <c:pt idx="440">
                  <c:v>83120.687791147255</c:v>
                </c:pt>
                <c:pt idx="441">
                  <c:v>83305.389370215053</c:v>
                </c:pt>
                <c:pt idx="442">
                  <c:v>83490.097566365846</c:v>
                </c:pt>
                <c:pt idx="443">
                  <c:v>83674.812335778959</c:v>
                </c:pt>
                <c:pt idx="444">
                  <c:v>83859.533635018233</c:v>
                </c:pt>
                <c:pt idx="445">
                  <c:v>84044.261421027841</c:v>
                </c:pt>
                <c:pt idx="446">
                  <c:v>84228.995651128178</c:v>
                </c:pt>
                <c:pt idx="447">
                  <c:v>84413.736283011793</c:v>
                </c:pt>
                <c:pt idx="448">
                  <c:v>84598.483274739265</c:v>
                </c:pt>
                <c:pt idx="449">
                  <c:v>84783.236584735336</c:v>
                </c:pt>
                <c:pt idx="450">
                  <c:v>20886.740344059934</c:v>
                </c:pt>
                <c:pt idx="451">
                  <c:v>20770.702897704035</c:v>
                </c:pt>
                <c:pt idx="452">
                  <c:v>20654.665451348137</c:v>
                </c:pt>
                <c:pt idx="453">
                  <c:v>20538.628004992242</c:v>
                </c:pt>
                <c:pt idx="454">
                  <c:v>20422.590558636348</c:v>
                </c:pt>
                <c:pt idx="455">
                  <c:v>20306.553112280464</c:v>
                </c:pt>
                <c:pt idx="456">
                  <c:v>20190.515665924569</c:v>
                </c:pt>
                <c:pt idx="457">
                  <c:v>20074.478219568675</c:v>
                </c:pt>
                <c:pt idx="458">
                  <c:v>19958.440773212787</c:v>
                </c:pt>
                <c:pt idx="459">
                  <c:v>19842.403326856893</c:v>
                </c:pt>
                <c:pt idx="460">
                  <c:v>19726.365880501002</c:v>
                </c:pt>
                <c:pt idx="461">
                  <c:v>19610.328434145104</c:v>
                </c:pt>
                <c:pt idx="462">
                  <c:v>19494.290987789213</c:v>
                </c:pt>
                <c:pt idx="463">
                  <c:v>19378.253541433332</c:v>
                </c:pt>
                <c:pt idx="464">
                  <c:v>19262.216095077438</c:v>
                </c:pt>
                <c:pt idx="465">
                  <c:v>19146.178648721543</c:v>
                </c:pt>
                <c:pt idx="466">
                  <c:v>19030.141202365648</c:v>
                </c:pt>
                <c:pt idx="467">
                  <c:v>18914.103756009757</c:v>
                </c:pt>
                <c:pt idx="468">
                  <c:v>18798.066309653859</c:v>
                </c:pt>
                <c:pt idx="469">
                  <c:v>18682.028863297983</c:v>
                </c:pt>
                <c:pt idx="470">
                  <c:v>18565.991416942088</c:v>
                </c:pt>
                <c:pt idx="471">
                  <c:v>18449.95397058619</c:v>
                </c:pt>
                <c:pt idx="472">
                  <c:v>18333.916524230295</c:v>
                </c:pt>
                <c:pt idx="473">
                  <c:v>18217.879077874401</c:v>
                </c:pt>
                <c:pt idx="474">
                  <c:v>18101.84163151851</c:v>
                </c:pt>
                <c:pt idx="475">
                  <c:v>17985.804185162629</c:v>
                </c:pt>
                <c:pt idx="476">
                  <c:v>17869.766738806735</c:v>
                </c:pt>
                <c:pt idx="477">
                  <c:v>17753.72929245084</c:v>
                </c:pt>
                <c:pt idx="478">
                  <c:v>17637.691846094946</c:v>
                </c:pt>
                <c:pt idx="479">
                  <c:v>17521.654399739036</c:v>
                </c:pt>
                <c:pt idx="480">
                  <c:v>17405.616953383145</c:v>
                </c:pt>
                <c:pt idx="481">
                  <c:v>17289.579507027251</c:v>
                </c:pt>
                <c:pt idx="482">
                  <c:v>17173.542060671367</c:v>
                </c:pt>
                <c:pt idx="483">
                  <c:v>17057.504614315476</c:v>
                </c:pt>
                <c:pt idx="484">
                  <c:v>16941.467167959581</c:v>
                </c:pt>
                <c:pt idx="485">
                  <c:v>16825.429721603687</c:v>
                </c:pt>
                <c:pt idx="486">
                  <c:v>16709.392275247796</c:v>
                </c:pt>
                <c:pt idx="487">
                  <c:v>16593.354828891897</c:v>
                </c:pt>
                <c:pt idx="488">
                  <c:v>16477.317382536017</c:v>
                </c:pt>
                <c:pt idx="489">
                  <c:v>16361.279936180124</c:v>
                </c:pt>
                <c:pt idx="490">
                  <c:v>16245.242489824232</c:v>
                </c:pt>
                <c:pt idx="491">
                  <c:v>16129.205043468337</c:v>
                </c:pt>
                <c:pt idx="492">
                  <c:v>16013.167597112442</c:v>
                </c:pt>
                <c:pt idx="493">
                  <c:v>15897.130150756549</c:v>
                </c:pt>
                <c:pt idx="494">
                  <c:v>15781.092704400666</c:v>
                </c:pt>
                <c:pt idx="495">
                  <c:v>15665.055258044771</c:v>
                </c:pt>
                <c:pt idx="496">
                  <c:v>15549.01781168888</c:v>
                </c:pt>
                <c:pt idx="497">
                  <c:v>15432.980365332985</c:v>
                </c:pt>
                <c:pt idx="498">
                  <c:v>15316.942918977093</c:v>
                </c:pt>
                <c:pt idx="499">
                  <c:v>15200.905472621196</c:v>
                </c:pt>
                <c:pt idx="500">
                  <c:v>15084.868026265303</c:v>
                </c:pt>
                <c:pt idx="501">
                  <c:v>14968.830579909421</c:v>
                </c:pt>
                <c:pt idx="502">
                  <c:v>14852.793133553529</c:v>
                </c:pt>
                <c:pt idx="503">
                  <c:v>14736.755687197636</c:v>
                </c:pt>
                <c:pt idx="504">
                  <c:v>14620.718240841741</c:v>
                </c:pt>
                <c:pt idx="505">
                  <c:v>14504.680794485848</c:v>
                </c:pt>
                <c:pt idx="506">
                  <c:v>14388.64334812995</c:v>
                </c:pt>
                <c:pt idx="507">
                  <c:v>14272.605901774057</c:v>
                </c:pt>
                <c:pt idx="508">
                  <c:v>14156.568455418163</c:v>
                </c:pt>
                <c:pt idx="509">
                  <c:v>14040.531009062268</c:v>
                </c:pt>
                <c:pt idx="510">
                  <c:v>13924.493562706377</c:v>
                </c:pt>
                <c:pt idx="511">
                  <c:v>13808.456116350482</c:v>
                </c:pt>
                <c:pt idx="512">
                  <c:v>13692.418669994588</c:v>
                </c:pt>
                <c:pt idx="513">
                  <c:v>13576.381223638693</c:v>
                </c:pt>
                <c:pt idx="514">
                  <c:v>13460.343777282811</c:v>
                </c:pt>
                <c:pt idx="515">
                  <c:v>13344.306330926918</c:v>
                </c:pt>
                <c:pt idx="516">
                  <c:v>13228.268884571024</c:v>
                </c:pt>
                <c:pt idx="517">
                  <c:v>13112.231438215129</c:v>
                </c:pt>
                <c:pt idx="518">
                  <c:v>12996.193991859236</c:v>
                </c:pt>
                <c:pt idx="519">
                  <c:v>12880.156545503341</c:v>
                </c:pt>
                <c:pt idx="520">
                  <c:v>12764.119099147461</c:v>
                </c:pt>
                <c:pt idx="521">
                  <c:v>12648.081652791569</c:v>
                </c:pt>
                <c:pt idx="522">
                  <c:v>12532.044206435674</c:v>
                </c:pt>
                <c:pt idx="523">
                  <c:v>12416.006760079779</c:v>
                </c:pt>
                <c:pt idx="524">
                  <c:v>12299.969313723885</c:v>
                </c:pt>
                <c:pt idx="525">
                  <c:v>12183.931867367994</c:v>
                </c:pt>
                <c:pt idx="526">
                  <c:v>12067.894421012114</c:v>
                </c:pt>
                <c:pt idx="527">
                  <c:v>11951.856974656217</c:v>
                </c:pt>
                <c:pt idx="528">
                  <c:v>11835.819528300322</c:v>
                </c:pt>
                <c:pt idx="529">
                  <c:v>11719.78208194443</c:v>
                </c:pt>
                <c:pt idx="530">
                  <c:v>11603.744635588535</c:v>
                </c:pt>
                <c:pt idx="531">
                  <c:v>11487.707189232638</c:v>
                </c:pt>
                <c:pt idx="532">
                  <c:v>11371.669742876746</c:v>
                </c:pt>
                <c:pt idx="533">
                  <c:v>11255.632296520866</c:v>
                </c:pt>
                <c:pt idx="534">
                  <c:v>11139.594850164971</c:v>
                </c:pt>
                <c:pt idx="535">
                  <c:v>11023.557403809076</c:v>
                </c:pt>
                <c:pt idx="536">
                  <c:v>10907.519957453169</c:v>
                </c:pt>
                <c:pt idx="537">
                  <c:v>10791.482511097274</c:v>
                </c:pt>
                <c:pt idx="538">
                  <c:v>10675.44506474138</c:v>
                </c:pt>
                <c:pt idx="539">
                  <c:v>10559.407618385501</c:v>
                </c:pt>
                <c:pt idx="540">
                  <c:v>10443.370172029609</c:v>
                </c:pt>
                <c:pt idx="541">
                  <c:v>10327.332725673714</c:v>
                </c:pt>
                <c:pt idx="542">
                  <c:v>10211.295279317819</c:v>
                </c:pt>
                <c:pt idx="543">
                  <c:v>10095.257832961925</c:v>
                </c:pt>
                <c:pt idx="544">
                  <c:v>9979.2203866060299</c:v>
                </c:pt>
                <c:pt idx="545">
                  <c:v>9863.1829402501498</c:v>
                </c:pt>
                <c:pt idx="546">
                  <c:v>9747.1454938942534</c:v>
                </c:pt>
                <c:pt idx="547">
                  <c:v>9631.1080475383606</c:v>
                </c:pt>
                <c:pt idx="548">
                  <c:v>9515.0706011824677</c:v>
                </c:pt>
                <c:pt idx="549">
                  <c:v>9399.0331548265731</c:v>
                </c:pt>
                <c:pt idx="550">
                  <c:v>9282.9957084706784</c:v>
                </c:pt>
                <c:pt idx="551">
                  <c:v>9166.9582621147838</c:v>
                </c:pt>
                <c:pt idx="552">
                  <c:v>9050.9208157589037</c:v>
                </c:pt>
                <c:pt idx="553">
                  <c:v>8934.8833694030091</c:v>
                </c:pt>
                <c:pt idx="554">
                  <c:v>8818.8459230471162</c:v>
                </c:pt>
                <c:pt idx="555">
                  <c:v>8702.8084766912216</c:v>
                </c:pt>
                <c:pt idx="556">
                  <c:v>8586.7710303353269</c:v>
                </c:pt>
                <c:pt idx="557">
                  <c:v>8470.7335839794341</c:v>
                </c:pt>
                <c:pt idx="558">
                  <c:v>8354.696137623554</c:v>
                </c:pt>
                <c:pt idx="559">
                  <c:v>8238.6586912676576</c:v>
                </c:pt>
                <c:pt idx="560">
                  <c:v>8122.6212449117638</c:v>
                </c:pt>
                <c:pt idx="561">
                  <c:v>8006.583798555871</c:v>
                </c:pt>
                <c:pt idx="562">
                  <c:v>7890.5463521999773</c:v>
                </c:pt>
                <c:pt idx="563">
                  <c:v>7774.5089058440835</c:v>
                </c:pt>
                <c:pt idx="564">
                  <c:v>7658.4714594881743</c:v>
                </c:pt>
                <c:pt idx="565">
                  <c:v>7542.4340131322933</c:v>
                </c:pt>
                <c:pt idx="566">
                  <c:v>7426.3965667763996</c:v>
                </c:pt>
                <c:pt idx="567">
                  <c:v>7310.3591204205059</c:v>
                </c:pt>
                <c:pt idx="568">
                  <c:v>7194.3216740646149</c:v>
                </c:pt>
                <c:pt idx="569">
                  <c:v>7078.2842277087184</c:v>
                </c:pt>
                <c:pt idx="570">
                  <c:v>6962.2467813528237</c:v>
                </c:pt>
                <c:pt idx="571">
                  <c:v>6846.2093349969437</c:v>
                </c:pt>
                <c:pt idx="572">
                  <c:v>6730.1718886410499</c:v>
                </c:pt>
                <c:pt idx="573">
                  <c:v>6614.1344422851544</c:v>
                </c:pt>
                <c:pt idx="574">
                  <c:v>6498.0969959292606</c:v>
                </c:pt>
                <c:pt idx="575">
                  <c:v>6382.059549573366</c:v>
                </c:pt>
                <c:pt idx="576">
                  <c:v>6266.0221032174741</c:v>
                </c:pt>
                <c:pt idx="577">
                  <c:v>6149.9846568615931</c:v>
                </c:pt>
                <c:pt idx="578">
                  <c:v>6033.9472105056984</c:v>
                </c:pt>
                <c:pt idx="579">
                  <c:v>5917.9097641498047</c:v>
                </c:pt>
                <c:pt idx="580">
                  <c:v>5801.87231779391</c:v>
                </c:pt>
                <c:pt idx="581">
                  <c:v>5685.8348714380154</c:v>
                </c:pt>
                <c:pt idx="582">
                  <c:v>5569.7974250821217</c:v>
                </c:pt>
                <c:pt idx="583">
                  <c:v>5453.7599787262288</c:v>
                </c:pt>
                <c:pt idx="584">
                  <c:v>5337.7225323703487</c:v>
                </c:pt>
                <c:pt idx="585">
                  <c:v>5221.6850860144523</c:v>
                </c:pt>
                <c:pt idx="586">
                  <c:v>5105.6476396585595</c:v>
                </c:pt>
                <c:pt idx="587">
                  <c:v>4989.6101933026648</c:v>
                </c:pt>
                <c:pt idx="588">
                  <c:v>4873.5727469467702</c:v>
                </c:pt>
                <c:pt idx="589">
                  <c:v>4757.5353005908764</c:v>
                </c:pt>
                <c:pt idx="590">
                  <c:v>4641.4978542349972</c:v>
                </c:pt>
                <c:pt idx="591">
                  <c:v>4525.4604078791035</c:v>
                </c:pt>
                <c:pt idx="592">
                  <c:v>4409.4229615231943</c:v>
                </c:pt>
                <c:pt idx="593">
                  <c:v>4293.3855151672997</c:v>
                </c:pt>
                <c:pt idx="594">
                  <c:v>4177.3480688114059</c:v>
                </c:pt>
                <c:pt idx="595">
                  <c:v>4061.3106224555108</c:v>
                </c:pt>
                <c:pt idx="596">
                  <c:v>3945.2731760996166</c:v>
                </c:pt>
                <c:pt idx="597">
                  <c:v>3829.2357297437379</c:v>
                </c:pt>
                <c:pt idx="598">
                  <c:v>3713.1982833878442</c:v>
                </c:pt>
                <c:pt idx="599">
                  <c:v>3597.1608370319505</c:v>
                </c:pt>
                <c:pt idx="600">
                  <c:v>3481.1233906760554</c:v>
                </c:pt>
                <c:pt idx="601">
                  <c:v>3365.0859443201598</c:v>
                </c:pt>
                <c:pt idx="602">
                  <c:v>3249.0484979642652</c:v>
                </c:pt>
                <c:pt idx="603">
                  <c:v>3133.0110516083851</c:v>
                </c:pt>
                <c:pt idx="604">
                  <c:v>3016.9736052524931</c:v>
                </c:pt>
                <c:pt idx="605">
                  <c:v>2900.9361588965985</c:v>
                </c:pt>
                <c:pt idx="606">
                  <c:v>2784.8987125407043</c:v>
                </c:pt>
                <c:pt idx="607">
                  <c:v>2668.8612661848097</c:v>
                </c:pt>
                <c:pt idx="608">
                  <c:v>2552.8238198289159</c:v>
                </c:pt>
                <c:pt idx="609">
                  <c:v>2436.7863734730349</c:v>
                </c:pt>
                <c:pt idx="610">
                  <c:v>2320.7489271171407</c:v>
                </c:pt>
                <c:pt idx="611">
                  <c:v>2204.7114807612452</c:v>
                </c:pt>
                <c:pt idx="612">
                  <c:v>2088.6740344053528</c:v>
                </c:pt>
                <c:pt idx="613">
                  <c:v>1972.6365880494586</c:v>
                </c:pt>
                <c:pt idx="614">
                  <c:v>1856.5991416935638</c:v>
                </c:pt>
                <c:pt idx="615">
                  <c:v>1740.56169533767</c:v>
                </c:pt>
                <c:pt idx="616">
                  <c:v>1624.5242489817899</c:v>
                </c:pt>
                <c:pt idx="617">
                  <c:v>1508.486802625896</c:v>
                </c:pt>
                <c:pt idx="618">
                  <c:v>1392.4493562700022</c:v>
                </c:pt>
                <c:pt idx="619">
                  <c:v>1276.4119099141085</c:v>
                </c:pt>
                <c:pt idx="620">
                  <c:v>1160.3744635582007</c:v>
                </c:pt>
                <c:pt idx="621">
                  <c:v>1044.3370172023051</c:v>
                </c:pt>
                <c:pt idx="622">
                  <c:v>928.29957084642524</c:v>
                </c:pt>
                <c:pt idx="623">
                  <c:v>812.26212449053139</c:v>
                </c:pt>
                <c:pt idx="624">
                  <c:v>696.22467813463538</c:v>
                </c:pt>
                <c:pt idx="625">
                  <c:v>580.18723177874153</c:v>
                </c:pt>
                <c:pt idx="626">
                  <c:v>464.14978542284985</c:v>
                </c:pt>
                <c:pt idx="627">
                  <c:v>348.112339066956</c:v>
                </c:pt>
                <c:pt idx="628">
                  <c:v>232.07489271107607</c:v>
                </c:pt>
                <c:pt idx="629">
                  <c:v>116.03744635518112</c:v>
                </c:pt>
                <c:pt idx="630">
                  <c:v>7.1446236061035682E-10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3.7018844821605714E-3</c:v>
                </c:pt>
                <c:pt idx="1">
                  <c:v>3.6789844821605712E-3</c:v>
                </c:pt>
                <c:pt idx="2">
                  <c:v>3.6560849304388761E-3</c:v>
                </c:pt>
                <c:pt idx="3">
                  <c:v>3.6331862752737921E-3</c:v>
                </c:pt>
                <c:pt idx="4">
                  <c:v>3.6102889649436225E-3</c:v>
                </c:pt>
                <c:pt idx="5">
                  <c:v>3.5873934477266734E-3</c:v>
                </c:pt>
                <c:pt idx="6">
                  <c:v>3.5645001719012506E-3</c:v>
                </c:pt>
                <c:pt idx="7">
                  <c:v>3.5416095857456593E-3</c:v>
                </c:pt>
                <c:pt idx="8">
                  <c:v>3.5187221375382028E-3</c:v>
                </c:pt>
                <c:pt idx="9">
                  <c:v>3.495838275557188E-3</c:v>
                </c:pt>
                <c:pt idx="10">
                  <c:v>3.4729584480809191E-3</c:v>
                </c:pt>
                <c:pt idx="11">
                  <c:v>3.4500831033877021E-3</c:v>
                </c:pt>
                <c:pt idx="12">
                  <c:v>3.4272126897558412E-3</c:v>
                </c:pt>
                <c:pt idx="13">
                  <c:v>3.4043476554636424E-3</c:v>
                </c:pt>
                <c:pt idx="14">
                  <c:v>3.3814884487894099E-3</c:v>
                </c:pt>
                <c:pt idx="15">
                  <c:v>3.3586355180114497E-3</c:v>
                </c:pt>
                <c:pt idx="16">
                  <c:v>3.3357893114080669E-3</c:v>
                </c:pt>
                <c:pt idx="17">
                  <c:v>3.3129502772575666E-3</c:v>
                </c:pt>
                <c:pt idx="18">
                  <c:v>3.290118863838253E-3</c:v>
                </c:pt>
                <c:pt idx="19">
                  <c:v>3.267295519428432E-3</c:v>
                </c:pt>
                <c:pt idx="20">
                  <c:v>3.2444806923064089E-3</c:v>
                </c:pt>
                <c:pt idx="21">
                  <c:v>3.2216748307504887E-3</c:v>
                </c:pt>
                <c:pt idx="22">
                  <c:v>3.1988783830389765E-3</c:v>
                </c:pt>
                <c:pt idx="23">
                  <c:v>3.1760917974501773E-3</c:v>
                </c:pt>
                <c:pt idx="24">
                  <c:v>3.1533155222623964E-3</c:v>
                </c:pt>
                <c:pt idx="25">
                  <c:v>3.1305500057539379E-3</c:v>
                </c:pt>
                <c:pt idx="26">
                  <c:v>3.1077956962031095E-3</c:v>
                </c:pt>
                <c:pt idx="27">
                  <c:v>3.0850530418882146E-3</c:v>
                </c:pt>
                <c:pt idx="28">
                  <c:v>3.0623224910875583E-3</c:v>
                </c:pt>
                <c:pt idx="29">
                  <c:v>3.0396044920794449E-3</c:v>
                </c:pt>
                <c:pt idx="30">
                  <c:v>3.016899493142182E-3</c:v>
                </c:pt>
                <c:pt idx="31">
                  <c:v>2.994207942554073E-3</c:v>
                </c:pt>
                <c:pt idx="32">
                  <c:v>2.971530288593423E-3</c:v>
                </c:pt>
                <c:pt idx="33">
                  <c:v>2.948866979538538E-3</c:v>
                </c:pt>
                <c:pt idx="34">
                  <c:v>2.9262184636677231E-3</c:v>
                </c:pt>
                <c:pt idx="35">
                  <c:v>2.9035851892592816E-3</c:v>
                </c:pt>
                <c:pt idx="36">
                  <c:v>2.8809676045915213E-3</c:v>
                </c:pt>
                <c:pt idx="37">
                  <c:v>2.8583661579427455E-3</c:v>
                </c:pt>
                <c:pt idx="38">
                  <c:v>2.8357812975912601E-3</c:v>
                </c:pt>
                <c:pt idx="39">
                  <c:v>2.8132134718153695E-3</c:v>
                </c:pt>
                <c:pt idx="40">
                  <c:v>2.7906631288933804E-3</c:v>
                </c:pt>
                <c:pt idx="41">
                  <c:v>2.7681307171035963E-3</c:v>
                </c:pt>
                <c:pt idx="42">
                  <c:v>2.7456166847243239E-3</c:v>
                </c:pt>
                <c:pt idx="43">
                  <c:v>2.7231214800338666E-3</c:v>
                </c:pt>
                <c:pt idx="44">
                  <c:v>2.7006455513105304E-3</c:v>
                </c:pt>
                <c:pt idx="45">
                  <c:v>2.6781893468326213E-3</c:v>
                </c:pt>
                <c:pt idx="46">
                  <c:v>2.6557533148784435E-3</c:v>
                </c:pt>
                <c:pt idx="47">
                  <c:v>2.6333379037263012E-3</c:v>
                </c:pt>
                <c:pt idx="48">
                  <c:v>2.6109435616545012E-3</c:v>
                </c:pt>
                <c:pt idx="49">
                  <c:v>2.5885707369413479E-3</c:v>
                </c:pt>
                <c:pt idx="50">
                  <c:v>2.5662198778651463E-3</c:v>
                </c:pt>
                <c:pt idx="51">
                  <c:v>2.5438914327042023E-3</c:v>
                </c:pt>
                <c:pt idx="52">
                  <c:v>2.5215858497368202E-3</c:v>
                </c:pt>
                <c:pt idx="53">
                  <c:v>2.499303577241306E-3</c:v>
                </c:pt>
                <c:pt idx="54">
                  <c:v>2.4770450634959639E-3</c:v>
                </c:pt>
                <c:pt idx="55">
                  <c:v>2.454810756779099E-3</c:v>
                </c:pt>
                <c:pt idx="56">
                  <c:v>2.4326011053690173E-3</c:v>
                </c:pt>
                <c:pt idx="57">
                  <c:v>2.4104165575440238E-3</c:v>
                </c:pt>
                <c:pt idx="58">
                  <c:v>2.3882575615824229E-3</c:v>
                </c:pt>
                <c:pt idx="59">
                  <c:v>2.3661245657625204E-3</c:v>
                </c:pt>
                <c:pt idx="60">
                  <c:v>2.3440180183626211E-3</c:v>
                </c:pt>
                <c:pt idx="61">
                  <c:v>2.3219383676610309E-3</c:v>
                </c:pt>
                <c:pt idx="62">
                  <c:v>2.2998860619360536E-3</c:v>
                </c:pt>
                <c:pt idx="63">
                  <c:v>2.2778615494659952E-3</c:v>
                </c:pt>
                <c:pt idx="64">
                  <c:v>2.2558652785291612E-3</c:v>
                </c:pt>
                <c:pt idx="65">
                  <c:v>2.2338976974038563E-3</c:v>
                </c:pt>
                <c:pt idx="66">
                  <c:v>2.2119592543683856E-3</c:v>
                </c:pt>
                <c:pt idx="67">
                  <c:v>2.1900503977010542E-3</c:v>
                </c:pt>
                <c:pt idx="68">
                  <c:v>2.1681715756801676E-3</c:v>
                </c:pt>
                <c:pt idx="69">
                  <c:v>2.14632323658403E-3</c:v>
                </c:pt>
                <c:pt idx="70">
                  <c:v>2.124505828690948E-3</c:v>
                </c:pt>
                <c:pt idx="71">
                  <c:v>2.1027198002792251E-3</c:v>
                </c:pt>
                <c:pt idx="72">
                  <c:v>2.080965599627168E-3</c:v>
                </c:pt>
                <c:pt idx="73">
                  <c:v>2.0592436750130807E-3</c:v>
                </c:pt>
                <c:pt idx="74">
                  <c:v>2.0375544747152688E-3</c:v>
                </c:pt>
                <c:pt idx="75">
                  <c:v>2.0158984470120371E-3</c:v>
                </c:pt>
                <c:pt idx="76">
                  <c:v>1.994276040181691E-3</c:v>
                </c:pt>
                <c:pt idx="77">
                  <c:v>1.9726877025025356E-3</c:v>
                </c:pt>
                <c:pt idx="78">
                  <c:v>1.9511338822528765E-3</c:v>
                </c:pt>
                <c:pt idx="79">
                  <c:v>1.9296150277110188E-3</c:v>
                </c:pt>
                <c:pt idx="80">
                  <c:v>1.9081315871552667E-3</c:v>
                </c:pt>
                <c:pt idx="81">
                  <c:v>1.8866840088639261E-3</c:v>
                </c:pt>
                <c:pt idx="82">
                  <c:v>1.8652727411153022E-3</c:v>
                </c:pt>
                <c:pt idx="83">
                  <c:v>1.8438982321876997E-3</c:v>
                </c:pt>
                <c:pt idx="84">
                  <c:v>1.822560930359424E-3</c:v>
                </c:pt>
                <c:pt idx="85">
                  <c:v>1.8012612839087803E-3</c:v>
                </c:pt>
                <c:pt idx="86">
                  <c:v>1.7799997411140737E-3</c:v>
                </c:pt>
                <c:pt idx="87">
                  <c:v>1.7587767502536089E-3</c:v>
                </c:pt>
                <c:pt idx="88">
                  <c:v>1.7375927596056918E-3</c:v>
                </c:pt>
                <c:pt idx="89">
                  <c:v>1.716448217448627E-3</c:v>
                </c:pt>
                <c:pt idx="90">
                  <c:v>1.6953435720607202E-3</c:v>
                </c:pt>
                <c:pt idx="91">
                  <c:v>1.6742792717202759E-3</c:v>
                </c:pt>
                <c:pt idx="92">
                  <c:v>1.6532557647055994E-3</c:v>
                </c:pt>
                <c:pt idx="93">
                  <c:v>1.6322734992949956E-3</c:v>
                </c:pt>
                <c:pt idx="94">
                  <c:v>1.6113329237667706E-3</c:v>
                </c:pt>
                <c:pt idx="95">
                  <c:v>1.5904344863992286E-3</c:v>
                </c:pt>
                <c:pt idx="96">
                  <c:v>1.5695786354706751E-3</c:v>
                </c:pt>
                <c:pt idx="97">
                  <c:v>1.5487658192594152E-3</c:v>
                </c:pt>
                <c:pt idx="98">
                  <c:v>1.5279964860437545E-3</c:v>
                </c:pt>
                <c:pt idx="99">
                  <c:v>1.5072710841019972E-3</c:v>
                </c:pt>
                <c:pt idx="100">
                  <c:v>1.4865900617124493E-3</c:v>
                </c:pt>
                <c:pt idx="101">
                  <c:v>1.4659538671534154E-3</c:v>
                </c:pt>
                <c:pt idx="102">
                  <c:v>1.4453629487032006E-3</c:v>
                </c:pt>
                <c:pt idx="103">
                  <c:v>1.4248177546401105E-3</c:v>
                </c:pt>
                <c:pt idx="104">
                  <c:v>1.4043187332424501E-3</c:v>
                </c:pt>
                <c:pt idx="105">
                  <c:v>1.3838663327885243E-3</c:v>
                </c:pt>
                <c:pt idx="106">
                  <c:v>1.3634610015566383E-3</c:v>
                </c:pt>
                <c:pt idx="107">
                  <c:v>1.3431031878250979E-3</c:v>
                </c:pt>
                <c:pt idx="108">
                  <c:v>1.3227933398722068E-3</c:v>
                </c:pt>
                <c:pt idx="109">
                  <c:v>1.3025319059762719E-3</c:v>
                </c:pt>
                <c:pt idx="110">
                  <c:v>1.2823193344155969E-3</c:v>
                </c:pt>
                <c:pt idx="111">
                  <c:v>1.2621560734684873E-3</c:v>
                </c:pt>
                <c:pt idx="112">
                  <c:v>1.2420425714132484E-3</c:v>
                </c:pt>
                <c:pt idx="113">
                  <c:v>1.221979276528186E-3</c:v>
                </c:pt>
                <c:pt idx="114">
                  <c:v>1.2019666370916039E-3</c:v>
                </c:pt>
                <c:pt idx="115">
                  <c:v>1.1820051013818086E-3</c:v>
                </c:pt>
                <c:pt idx="116">
                  <c:v>1.1620951176771043E-3</c:v>
                </c:pt>
                <c:pt idx="117">
                  <c:v>1.1422371342557961E-3</c:v>
                </c:pt>
                <c:pt idx="118">
                  <c:v>1.1224315993961899E-3</c:v>
                </c:pt>
                <c:pt idx="119">
                  <c:v>1.1026789613765909E-3</c:v>
                </c:pt>
                <c:pt idx="120">
                  <c:v>1.0829796684753031E-3</c:v>
                </c:pt>
                <c:pt idx="121">
                  <c:v>1.0633341689706326E-3</c:v>
                </c:pt>
                <c:pt idx="122">
                  <c:v>1.0437429111408844E-3</c:v>
                </c:pt>
                <c:pt idx="123">
                  <c:v>1.0242063432643635E-3</c:v>
                </c:pt>
                <c:pt idx="124">
                  <c:v>1.0047249136193746E-3</c:v>
                </c:pt>
                <c:pt idx="125">
                  <c:v>9.8529907048422374E-4</c:v>
                </c:pt>
                <c:pt idx="126">
                  <c:v>9.6592926213721528E-4</c:v>
                </c:pt>
                <c:pt idx="127">
                  <c:v>9.466159368566548E-4</c:v>
                </c:pt>
                <c:pt idx="128">
                  <c:v>9.2735954292084727E-4</c:v>
                </c:pt>
                <c:pt idx="129">
                  <c:v>9.0816052860809792E-4</c:v>
                </c:pt>
                <c:pt idx="130">
                  <c:v>8.8901934219671184E-4</c:v>
                </c:pt>
                <c:pt idx="131">
                  <c:v>8.6993643196499424E-4</c:v>
                </c:pt>
                <c:pt idx="132">
                  <c:v>8.5091224619125022E-4</c:v>
                </c:pt>
                <c:pt idx="133">
                  <c:v>8.3194723315378478E-4</c:v>
                </c:pt>
                <c:pt idx="134">
                  <c:v>8.1304184113090334E-4</c:v>
                </c:pt>
                <c:pt idx="135">
                  <c:v>7.941965184009109E-4</c:v>
                </c:pt>
                <c:pt idx="136">
                  <c:v>7.7541171324211255E-4</c:v>
                </c:pt>
                <c:pt idx="137">
                  <c:v>7.5668787393281362E-4</c:v>
                </c:pt>
                <c:pt idx="138">
                  <c:v>7.3802544875131899E-4</c:v>
                </c:pt>
                <c:pt idx="139">
                  <c:v>7.1942488597593398E-4</c:v>
                </c:pt>
                <c:pt idx="140">
                  <c:v>7.0088663388496368E-4</c:v>
                </c:pt>
                <c:pt idx="141">
                  <c:v>6.8241114075671321E-4</c:v>
                </c:pt>
                <c:pt idx="142">
                  <c:v>6.6399885486948765E-4</c:v>
                </c:pt>
                <c:pt idx="143">
                  <c:v>6.4565022450159234E-4</c:v>
                </c:pt>
                <c:pt idx="144">
                  <c:v>6.2736569793133226E-4</c:v>
                </c:pt>
                <c:pt idx="145">
                  <c:v>6.0914572343701251E-4</c:v>
                </c:pt>
                <c:pt idx="146">
                  <c:v>5.9099074929693852E-4</c:v>
                </c:pt>
                <c:pt idx="147">
                  <c:v>5.7290122378941507E-4</c:v>
                </c:pt>
                <c:pt idx="148">
                  <c:v>5.5487759519274747E-4</c:v>
                </c:pt>
                <c:pt idx="149">
                  <c:v>5.3692031178524094E-4</c:v>
                </c:pt>
                <c:pt idx="150">
                  <c:v>5.1902982184520057E-4</c:v>
                </c:pt>
                <c:pt idx="151">
                  <c:v>5.0120657365093147E-4</c:v>
                </c:pt>
                <c:pt idx="152">
                  <c:v>4.8345101548073868E-4</c:v>
                </c:pt>
                <c:pt idx="153">
                  <c:v>4.6576359561292753E-4</c:v>
                </c:pt>
                <c:pt idx="154">
                  <c:v>4.48144762325803E-4</c:v>
                </c:pt>
                <c:pt idx="155">
                  <c:v>4.305949638976703E-4</c:v>
                </c:pt>
                <c:pt idx="156">
                  <c:v>4.1311464860683465E-4</c:v>
                </c:pt>
                <c:pt idx="157">
                  <c:v>3.9570426473160109E-4</c:v>
                </c:pt>
                <c:pt idx="158">
                  <c:v>3.7836426055027473E-4</c:v>
                </c:pt>
                <c:pt idx="159">
                  <c:v>3.6109508434116082E-4</c:v>
                </c:pt>
                <c:pt idx="160">
                  <c:v>3.4389718438256446E-4</c:v>
                </c:pt>
                <c:pt idx="161">
                  <c:v>3.2677100895279083E-4</c:v>
                </c:pt>
                <c:pt idx="162">
                  <c:v>3.0971700633014495E-4</c:v>
                </c:pt>
                <c:pt idx="163">
                  <c:v>2.9273562479293209E-4</c:v>
                </c:pt>
                <c:pt idx="164">
                  <c:v>2.7582731261945726E-4</c:v>
                </c:pt>
                <c:pt idx="165">
                  <c:v>2.5899251808802581E-4</c:v>
                </c:pt>
                <c:pt idx="166">
                  <c:v>2.4223168947694272E-4</c:v>
                </c:pt>
                <c:pt idx="167">
                  <c:v>2.2554527506451314E-4</c:v>
                </c:pt>
                <c:pt idx="168">
                  <c:v>2.0893372312904223E-4</c:v>
                </c:pt>
                <c:pt idx="169">
                  <c:v>1.9239748194883516E-4</c:v>
                </c:pt>
                <c:pt idx="170">
                  <c:v>1.7593699980219705E-4</c:v>
                </c:pt>
                <c:pt idx="171">
                  <c:v>1.5955272496743304E-4</c:v>
                </c:pt>
                <c:pt idx="172">
                  <c:v>1.432451057228483E-4</c:v>
                </c:pt>
                <c:pt idx="173">
                  <c:v>1.2701459034674791E-4</c:v>
                </c:pt>
                <c:pt idx="174">
                  <c:v>1.1086162711743708E-4</c:v>
                </c:pt>
                <c:pt idx="175">
                  <c:v>9.4786664313220912E-5</c:v>
                </c:pt>
                <c:pt idx="176">
                  <c:v>7.8790150212404577E-5</c:v>
                </c:pt>
                <c:pt idx="177">
                  <c:v>6.2872533093293173E-5</c:v>
                </c:pt>
                <c:pt idx="178">
                  <c:v>4.7034261234191882E-5</c:v>
                </c:pt>
                <c:pt idx="179">
                  <c:v>3.1275782913405819E-5</c:v>
                </c:pt>
                <c:pt idx="180">
                  <c:v>1.559754640924015E-5</c:v>
                </c:pt>
                <c:pt idx="181">
                  <c:v>-1.5516794780546415E-5</c:v>
                </c:pt>
                <c:pt idx="182">
                  <c:v>-3.0952776398630877E-5</c:v>
                </c:pt>
                <c:pt idx="183">
                  <c:v>-4.6307883320485179E-5</c:v>
                </c:pt>
                <c:pt idx="184">
                  <c:v>-6.1582054012341116E-5</c:v>
                </c:pt>
                <c:pt idx="185">
                  <c:v>-7.677522694043046E-5</c:v>
                </c:pt>
                <c:pt idx="186">
                  <c:v>-9.1887340570985011E-5</c:v>
                </c:pt>
                <c:pt idx="187">
                  <c:v>-1.0691833337023655E-4</c:v>
                </c:pt>
                <c:pt idx="188">
                  <c:v>-1.2186814380441685E-4</c:v>
                </c:pt>
                <c:pt idx="189">
                  <c:v>-1.3673671033975773E-4</c:v>
                </c:pt>
                <c:pt idx="190">
                  <c:v>-1.5152397144249096E-4</c:v>
                </c:pt>
                <c:pt idx="191">
                  <c:v>-1.6622986557884831E-4</c:v>
                </c:pt>
                <c:pt idx="192">
                  <c:v>-1.808543312150616E-4</c:v>
                </c:pt>
                <c:pt idx="193">
                  <c:v>-1.953973068173626E-4</c:v>
                </c:pt>
                <c:pt idx="194">
                  <c:v>-2.098587308519831E-4</c:v>
                </c:pt>
                <c:pt idx="195">
                  <c:v>-2.2423854178515488E-4</c:v>
                </c:pt>
                <c:pt idx="196">
                  <c:v>-2.3853667808310973E-4</c:v>
                </c:pt>
                <c:pt idx="197">
                  <c:v>-2.5275307821207943E-4</c:v>
                </c:pt>
                <c:pt idx="198">
                  <c:v>-2.6688768063829577E-4</c:v>
                </c:pt>
                <c:pt idx="199">
                  <c:v>-2.8094042382799058E-4</c:v>
                </c:pt>
                <c:pt idx="200">
                  <c:v>-2.949112462473956E-4</c:v>
                </c:pt>
                <c:pt idx="201">
                  <c:v>-3.0880008636274261E-4</c:v>
                </c:pt>
                <c:pt idx="202">
                  <c:v>-3.2260688264026342E-4</c:v>
                </c:pt>
                <c:pt idx="203">
                  <c:v>-3.3633157354618981E-4</c:v>
                </c:pt>
                <c:pt idx="204">
                  <c:v>-3.4997409754675357E-4</c:v>
                </c:pt>
                <c:pt idx="205">
                  <c:v>-3.6353439310818651E-4</c:v>
                </c:pt>
                <c:pt idx="206">
                  <c:v>-3.7701239869672042E-4</c:v>
                </c:pt>
                <c:pt idx="207">
                  <c:v>-3.9040805277858702E-4</c:v>
                </c:pt>
                <c:pt idx="208">
                  <c:v>-4.0372129382001818E-4</c:v>
                </c:pt>
                <c:pt idx="209">
                  <c:v>-4.1695206028724563E-4</c:v>
                </c:pt>
                <c:pt idx="210">
                  <c:v>-4.3010029064650116E-4</c:v>
                </c:pt>
                <c:pt idx="211">
                  <c:v>-4.4316592336401657E-4</c:v>
                </c:pt>
                <c:pt idx="212">
                  <c:v>-4.5614889690602365E-4</c:v>
                </c:pt>
                <c:pt idx="213">
                  <c:v>-4.6904914973875419E-4</c:v>
                </c:pt>
                <c:pt idx="214">
                  <c:v>-4.8186662032843999E-4</c:v>
                </c:pt>
                <c:pt idx="215">
                  <c:v>-4.9460124714131284E-4</c:v>
                </c:pt>
                <c:pt idx="216">
                  <c:v>-5.0725296864360448E-4</c:v>
                </c:pt>
                <c:pt idx="217">
                  <c:v>-5.1982172330154676E-4</c:v>
                </c:pt>
                <c:pt idx="218">
                  <c:v>-5.3230744958137146E-4</c:v>
                </c:pt>
                <c:pt idx="219">
                  <c:v>-5.4471008594931029E-4</c:v>
                </c:pt>
                <c:pt idx="220">
                  <c:v>-5.5702957087159512E-4</c:v>
                </c:pt>
                <c:pt idx="221">
                  <c:v>-5.6926584281445766E-4</c:v>
                </c:pt>
                <c:pt idx="222">
                  <c:v>-5.814188402441298E-4</c:v>
                </c:pt>
                <c:pt idx="223">
                  <c:v>-5.9348850162684323E-4</c:v>
                </c:pt>
                <c:pt idx="224">
                  <c:v>-6.0547476542882974E-4</c:v>
                </c:pt>
                <c:pt idx="225">
                  <c:v>-6.1737757011632124E-4</c:v>
                </c:pt>
                <c:pt idx="226">
                  <c:v>-6.291968541555494E-4</c:v>
                </c:pt>
                <c:pt idx="227">
                  <c:v>-6.4093255601274603E-4</c:v>
                </c:pt>
                <c:pt idx="228">
                  <c:v>-6.525846141541429E-4</c:v>
                </c:pt>
                <c:pt idx="229">
                  <c:v>-6.6415296704597183E-4</c:v>
                </c:pt>
                <c:pt idx="230">
                  <c:v>-6.756375531544646E-4</c:v>
                </c:pt>
                <c:pt idx="231">
                  <c:v>-6.87038310945853E-4</c:v>
                </c:pt>
                <c:pt idx="232">
                  <c:v>-6.9835517888636883E-4</c:v>
                </c:pt>
                <c:pt idx="233">
                  <c:v>-7.0958809544224388E-4</c:v>
                </c:pt>
                <c:pt idx="234">
                  <c:v>-7.2073699907970995E-4</c:v>
                </c:pt>
                <c:pt idx="235">
                  <c:v>-7.3180182826499871E-4</c:v>
                </c:pt>
                <c:pt idx="236">
                  <c:v>-7.4278252146434208E-4</c:v>
                </c:pt>
                <c:pt idx="237">
                  <c:v>-7.5367901714397184E-4</c:v>
                </c:pt>
                <c:pt idx="238">
                  <c:v>-7.6449125377011967E-4</c:v>
                </c:pt>
                <c:pt idx="239">
                  <c:v>-7.7521916980901749E-4</c:v>
                </c:pt>
                <c:pt idx="240">
                  <c:v>-7.8586270372689698E-4</c:v>
                </c:pt>
                <c:pt idx="241">
                  <c:v>-7.9642179398999003E-4</c:v>
                </c:pt>
                <c:pt idx="242">
                  <c:v>-8.0689637906452834E-4</c:v>
                </c:pt>
                <c:pt idx="243">
                  <c:v>-8.1728639741674369E-4</c:v>
                </c:pt>
                <c:pt idx="244">
                  <c:v>-8.2759178751286798E-4</c:v>
                </c:pt>
                <c:pt idx="245">
                  <c:v>-8.3781248781913291E-4</c:v>
                </c:pt>
                <c:pt idx="246">
                  <c:v>-8.4794843680177027E-4</c:v>
                </c:pt>
                <c:pt idx="247">
                  <c:v>-8.5799957292701185E-4</c:v>
                </c:pt>
                <c:pt idx="248">
                  <c:v>-8.6796583466108943E-4</c:v>
                </c:pt>
                <c:pt idx="249">
                  <c:v>-8.7784716047023482E-4</c:v>
                </c:pt>
                <c:pt idx="250">
                  <c:v>-8.8764348882067981E-4</c:v>
                </c:pt>
                <c:pt idx="251">
                  <c:v>-8.973547581786562E-4</c:v>
                </c:pt>
                <c:pt idx="252">
                  <c:v>-9.0698090701039566E-4</c:v>
                </c:pt>
                <c:pt idx="253">
                  <c:v>-9.165218737821301E-4</c:v>
                </c:pt>
                <c:pt idx="254">
                  <c:v>-9.2597759696009131E-4</c:v>
                </c:pt>
                <c:pt idx="255">
                  <c:v>-9.3534801501051097E-4</c:v>
                </c:pt>
                <c:pt idx="256">
                  <c:v>-9.44633066399621E-4</c:v>
                </c:pt>
                <c:pt idx="257">
                  <c:v>-9.5383268959365317E-4</c:v>
                </c:pt>
                <c:pt idx="258">
                  <c:v>-9.6294682305883919E-4</c:v>
                </c:pt>
                <c:pt idx="259">
                  <c:v>-9.7197540526141083E-4</c:v>
                </c:pt>
                <c:pt idx="260">
                  <c:v>-9.8091837466760001E-4</c:v>
                </c:pt>
                <c:pt idx="261">
                  <c:v>-9.897756697436384E-4</c:v>
                </c:pt>
                <c:pt idx="262">
                  <c:v>-9.985472289557578E-4</c:v>
                </c:pt>
                <c:pt idx="263">
                  <c:v>-1.0072329907701901E-3</c:v>
                </c:pt>
                <c:pt idx="264">
                  <c:v>-1.015832893653167E-3</c:v>
                </c:pt>
                <c:pt idx="265">
                  <c:v>-1.0243468760709202E-3</c:v>
                </c:pt>
                <c:pt idx="266">
                  <c:v>-1.0327748764896816E-3</c:v>
                </c:pt>
                <c:pt idx="267">
                  <c:v>-1.041116833375683E-3</c:v>
                </c:pt>
                <c:pt idx="268">
                  <c:v>-1.0493726851951563E-3</c:v>
                </c:pt>
                <c:pt idx="269">
                  <c:v>-1.057542370414333E-3</c:v>
                </c:pt>
                <c:pt idx="270">
                  <c:v>-1.065625827499445E-3</c:v>
                </c:pt>
                <c:pt idx="271">
                  <c:v>-1.0736229949167241E-3</c:v>
                </c:pt>
                <c:pt idx="272">
                  <c:v>-1.0815338111324021E-3</c:v>
                </c:pt>
                <c:pt idx="273">
                  <c:v>-1.089358214612711E-3</c:v>
                </c:pt>
                <c:pt idx="274">
                  <c:v>-1.0970961438238822E-3</c:v>
                </c:pt>
                <c:pt idx="275">
                  <c:v>-1.1047475372321478E-3</c:v>
                </c:pt>
                <c:pt idx="276">
                  <c:v>-1.1123123333037393E-3</c:v>
                </c:pt>
                <c:pt idx="277">
                  <c:v>-1.1197904705048888E-3</c:v>
                </c:pt>
                <c:pt idx="278">
                  <c:v>-1.1271818873018278E-3</c:v>
                </c:pt>
                <c:pt idx="279">
                  <c:v>-1.1344865221607882E-3</c:v>
                </c:pt>
                <c:pt idx="280">
                  <c:v>-1.1417043135480019E-3</c:v>
                </c:pt>
                <c:pt idx="281">
                  <c:v>-1.1488351999297006E-3</c:v>
                </c:pt>
                <c:pt idx="282">
                  <c:v>-1.1558791197721161E-3</c:v>
                </c:pt>
                <c:pt idx="283">
                  <c:v>-1.1628360115414802E-3</c:v>
                </c:pt>
                <c:pt idx="284">
                  <c:v>-1.1697058137040246E-3</c:v>
                </c:pt>
                <c:pt idx="285">
                  <c:v>-1.1764884647259811E-3</c:v>
                </c:pt>
                <c:pt idx="286">
                  <c:v>-1.1831839030735816E-3</c:v>
                </c:pt>
                <c:pt idx="287">
                  <c:v>-1.1897920672130579E-3</c:v>
                </c:pt>
                <c:pt idx="288">
                  <c:v>-1.1963128956106416E-3</c:v>
                </c:pt>
                <c:pt idx="289">
                  <c:v>-1.2027463267325646E-3</c:v>
                </c:pt>
                <c:pt idx="290">
                  <c:v>-1.2090922990450586E-3</c:v>
                </c:pt>
                <c:pt idx="291">
                  <c:v>-1.2153507510143555E-3</c:v>
                </c:pt>
                <c:pt idx="292">
                  <c:v>-1.2215216211066871E-3</c:v>
                </c:pt>
                <c:pt idx="293">
                  <c:v>-1.2276048477882851E-3</c:v>
                </c:pt>
                <c:pt idx="294">
                  <c:v>-1.2336003695253813E-3</c:v>
                </c:pt>
                <c:pt idx="295">
                  <c:v>-1.2395081247842075E-3</c:v>
                </c:pt>
                <c:pt idx="296">
                  <c:v>-1.2453280520309956E-3</c:v>
                </c:pt>
                <c:pt idx="297">
                  <c:v>-1.2510600897319773E-3</c:v>
                </c:pt>
                <c:pt idx="298">
                  <c:v>-1.2567041763533844E-3</c:v>
                </c:pt>
                <c:pt idx="299">
                  <c:v>-1.2622602503614487E-3</c:v>
                </c:pt>
                <c:pt idx="300">
                  <c:v>-1.2677282502224019E-3</c:v>
                </c:pt>
                <c:pt idx="301">
                  <c:v>-1.2731081144024758E-3</c:v>
                </c:pt>
                <c:pt idx="302">
                  <c:v>-1.2783997813679022E-3</c:v>
                </c:pt>
                <c:pt idx="303">
                  <c:v>-1.283603189584913E-3</c:v>
                </c:pt>
                <c:pt idx="304">
                  <c:v>-1.2887182775197399E-3</c:v>
                </c:pt>
                <c:pt idx="305">
                  <c:v>-1.2937449836386147E-3</c:v>
                </c:pt>
                <c:pt idx="306">
                  <c:v>-1.2986832464077691E-3</c:v>
                </c:pt>
                <c:pt idx="307">
                  <c:v>-1.3035330042934349E-3</c:v>
                </c:pt>
                <c:pt idx="308">
                  <c:v>-1.308294195761844E-3</c:v>
                </c:pt>
                <c:pt idx="309">
                  <c:v>-1.3129667592792283E-3</c:v>
                </c:pt>
                <c:pt idx="310">
                  <c:v>-1.3175506333118192E-3</c:v>
                </c:pt>
                <c:pt idx="311">
                  <c:v>-1.3220457563258489E-3</c:v>
                </c:pt>
                <c:pt idx="312">
                  <c:v>-1.3264520667875489E-3</c:v>
                </c:pt>
                <c:pt idx="313">
                  <c:v>-1.3307695031631512E-3</c:v>
                </c:pt>
                <c:pt idx="314">
                  <c:v>-1.3349980039188874E-3</c:v>
                </c:pt>
                <c:pt idx="315">
                  <c:v>-1.3391375075209892E-3</c:v>
                </c:pt>
                <c:pt idx="316">
                  <c:v>-1.3431879524356887E-3</c:v>
                </c:pt>
                <c:pt idx="317">
                  <c:v>-1.3471492771292175E-3</c:v>
                </c:pt>
                <c:pt idx="318">
                  <c:v>-1.3510214200678076E-3</c:v>
                </c:pt>
                <c:pt idx="319">
                  <c:v>-1.3548043197176905E-3</c:v>
                </c:pt>
                <c:pt idx="320">
                  <c:v>-1.358497914545098E-3</c:v>
                </c:pt>
                <c:pt idx="321">
                  <c:v>-1.362102143016262E-3</c:v>
                </c:pt>
                <c:pt idx="322">
                  <c:v>-1.3656169435974144E-3</c:v>
                </c:pt>
                <c:pt idx="323">
                  <c:v>-1.3690422547547869E-3</c:v>
                </c:pt>
                <c:pt idx="324">
                  <c:v>-1.3723780149546112E-3</c:v>
                </c:pt>
                <c:pt idx="325">
                  <c:v>-1.3756241626631191E-3</c:v>
                </c:pt>
                <c:pt idx="326">
                  <c:v>-1.3787806363465423E-3</c:v>
                </c:pt>
                <c:pt idx="327">
                  <c:v>-1.3818473744711128E-3</c:v>
                </c:pt>
                <c:pt idx="328">
                  <c:v>-1.3848243155030623E-3</c:v>
                </c:pt>
                <c:pt idx="329">
                  <c:v>-1.3877113979086225E-3</c:v>
                </c:pt>
                <c:pt idx="330">
                  <c:v>-1.3905085601540253E-3</c:v>
                </c:pt>
                <c:pt idx="331">
                  <c:v>-1.3932157407055025E-3</c:v>
                </c:pt>
                <c:pt idx="332">
                  <c:v>-1.3958328780292858E-3</c:v>
                </c:pt>
                <c:pt idx="333">
                  <c:v>-1.3983599105916072E-3</c:v>
                </c:pt>
                <c:pt idx="334">
                  <c:v>-1.4007967768586982E-3</c:v>
                </c:pt>
                <c:pt idx="335">
                  <c:v>-1.4031434152967908E-3</c:v>
                </c:pt>
                <c:pt idx="336">
                  <c:v>-1.4053997643721167E-3</c:v>
                </c:pt>
                <c:pt idx="337">
                  <c:v>-1.4075657625509076E-3</c:v>
                </c:pt>
                <c:pt idx="338">
                  <c:v>-1.4096413482993953E-3</c:v>
                </c:pt>
                <c:pt idx="339">
                  <c:v>-1.4116264600838118E-3</c:v>
                </c:pt>
                <c:pt idx="340">
                  <c:v>-1.4135210363703887E-3</c:v>
                </c:pt>
                <c:pt idx="341">
                  <c:v>-1.4153250156253578E-3</c:v>
                </c:pt>
                <c:pt idx="342">
                  <c:v>-1.417038336314951E-3</c:v>
                </c:pt>
                <c:pt idx="343">
                  <c:v>-1.4186609369053998E-3</c:v>
                </c:pt>
                <c:pt idx="344">
                  <c:v>-1.4201927558629363E-3</c:v>
                </c:pt>
                <c:pt idx="345">
                  <c:v>-1.4216337316537923E-3</c:v>
                </c:pt>
                <c:pt idx="346">
                  <c:v>-1.4229838027441993E-3</c:v>
                </c:pt>
                <c:pt idx="347">
                  <c:v>-1.4242429076003894E-3</c:v>
                </c:pt>
                <c:pt idx="348">
                  <c:v>-1.4254109846885941E-3</c:v>
                </c:pt>
                <c:pt idx="349">
                  <c:v>-1.4264879724750455E-3</c:v>
                </c:pt>
                <c:pt idx="350">
                  <c:v>-1.4274738094259751E-3</c:v>
                </c:pt>
                <c:pt idx="351">
                  <c:v>-1.4283684340076147E-3</c:v>
                </c:pt>
                <c:pt idx="352">
                  <c:v>-1.4291717846861964E-3</c:v>
                </c:pt>
                <c:pt idx="353">
                  <c:v>-1.4298837999279516E-3</c:v>
                </c:pt>
                <c:pt idx="354">
                  <c:v>-1.4305044181991125E-3</c:v>
                </c:pt>
                <c:pt idx="355">
                  <c:v>-1.4310335779659105E-3</c:v>
                </c:pt>
                <c:pt idx="356">
                  <c:v>-1.4314712176945776E-3</c:v>
                </c:pt>
                <c:pt idx="357">
                  <c:v>-1.4318172758513454E-3</c:v>
                </c:pt>
                <c:pt idx="358">
                  <c:v>-1.432071690902446E-3</c:v>
                </c:pt>
                <c:pt idx="359">
                  <c:v>-1.432234401314111E-3</c:v>
                </c:pt>
                <c:pt idx="360">
                  <c:v>-1.4323053455525721E-3</c:v>
                </c:pt>
                <c:pt idx="361">
                  <c:v>-1.4322844620840611E-3</c:v>
                </c:pt>
                <c:pt idx="362">
                  <c:v>-1.4321716893748099E-3</c:v>
                </c:pt>
                <c:pt idx="363">
                  <c:v>-1.4319669658910503E-3</c:v>
                </c:pt>
                <c:pt idx="364">
                  <c:v>-1.431670230099014E-3</c:v>
                </c:pt>
                <c:pt idx="365">
                  <c:v>-1.4312814204649328E-3</c:v>
                </c:pt>
                <c:pt idx="366">
                  <c:v>-1.4308004754550385E-3</c:v>
                </c:pt>
                <c:pt idx="367">
                  <c:v>-1.4302273335355629E-3</c:v>
                </c:pt>
                <c:pt idx="368">
                  <c:v>-1.4295619331727379E-3</c:v>
                </c:pt>
                <c:pt idx="369">
                  <c:v>-1.4288042128327951E-3</c:v>
                </c:pt>
                <c:pt idx="370">
                  <c:v>-1.4279541109819664E-3</c:v>
                </c:pt>
                <c:pt idx="371">
                  <c:v>-1.4270115660864836E-3</c:v>
                </c:pt>
                <c:pt idx="372">
                  <c:v>-1.4259765166125785E-3</c:v>
                </c:pt>
                <c:pt idx="373">
                  <c:v>-1.4248489010264826E-3</c:v>
                </c:pt>
                <c:pt idx="374">
                  <c:v>-1.423628657794428E-3</c:v>
                </c:pt>
                <c:pt idx="375">
                  <c:v>-1.4223157253826465E-3</c:v>
                </c:pt>
                <c:pt idx="376">
                  <c:v>-1.4209100422573698E-3</c:v>
                </c:pt>
                <c:pt idx="377">
                  <c:v>-1.4194115468848295E-3</c:v>
                </c:pt>
                <c:pt idx="378">
                  <c:v>-1.4178201777312576E-3</c:v>
                </c:pt>
                <c:pt idx="379">
                  <c:v>-1.4161358732628861E-3</c:v>
                </c:pt>
                <c:pt idx="380">
                  <c:v>-1.4143585719459462E-3</c:v>
                </c:pt>
                <c:pt idx="381">
                  <c:v>-1.4124882122466703E-3</c:v>
                </c:pt>
                <c:pt idx="382">
                  <c:v>-1.4105247326312899E-3</c:v>
                </c:pt>
                <c:pt idx="383">
                  <c:v>-1.4084680715660367E-3</c:v>
                </c:pt>
                <c:pt idx="384">
                  <c:v>-1.4063181675171427E-3</c:v>
                </c:pt>
                <c:pt idx="385">
                  <c:v>-1.4040749589508395E-3</c:v>
                </c:pt>
                <c:pt idx="386">
                  <c:v>-1.401738384333359E-3</c:v>
                </c:pt>
                <c:pt idx="387">
                  <c:v>-1.3993083821309329E-3</c:v>
                </c:pt>
                <c:pt idx="388">
                  <c:v>-1.396784890809793E-3</c:v>
                </c:pt>
                <c:pt idx="389">
                  <c:v>-1.394167848836171E-3</c:v>
                </c:pt>
                <c:pt idx="390">
                  <c:v>-1.391457194676299E-3</c:v>
                </c:pt>
                <c:pt idx="391">
                  <c:v>-1.3886528667964085E-3</c:v>
                </c:pt>
                <c:pt idx="392">
                  <c:v>-1.3857548036627315E-3</c:v>
                </c:pt>
                <c:pt idx="393">
                  <c:v>-1.3827629437414997E-3</c:v>
                </c:pt>
                <c:pt idx="394">
                  <c:v>-1.3796772254989448E-3</c:v>
                </c:pt>
                <c:pt idx="395">
                  <c:v>-1.3764975874012986E-3</c:v>
                </c:pt>
                <c:pt idx="396">
                  <c:v>-1.3732239679147928E-3</c:v>
                </c:pt>
                <c:pt idx="397">
                  <c:v>-1.3698563055056594E-3</c:v>
                </c:pt>
                <c:pt idx="398">
                  <c:v>-1.3663945386401303E-3</c:v>
                </c:pt>
                <c:pt idx="399">
                  <c:v>-1.3628386057844368E-3</c:v>
                </c:pt>
                <c:pt idx="400">
                  <c:v>-1.3591884454048112E-3</c:v>
                </c:pt>
                <c:pt idx="401">
                  <c:v>-1.3554439959674851E-3</c:v>
                </c:pt>
                <c:pt idx="402">
                  <c:v>-1.3516051959386903E-3</c:v>
                </c:pt>
                <c:pt idx="403">
                  <c:v>-1.3476719837846585E-3</c:v>
                </c:pt>
                <c:pt idx="404">
                  <c:v>-1.3436442979716215E-3</c:v>
                </c:pt>
                <c:pt idx="405">
                  <c:v>-1.339522076965811E-3</c:v>
                </c:pt>
                <c:pt idx="406">
                  <c:v>-1.3353052592334591E-3</c:v>
                </c:pt>
                <c:pt idx="407">
                  <c:v>-1.3309937832407972E-3</c:v>
                </c:pt>
                <c:pt idx="408">
                  <c:v>-1.3265875874540574E-3</c:v>
                </c:pt>
                <c:pt idx="409">
                  <c:v>-1.3220866103394713E-3</c:v>
                </c:pt>
                <c:pt idx="410">
                  <c:v>-1.3174907903632709E-3</c:v>
                </c:pt>
                <c:pt idx="411">
                  <c:v>-1.3128000659916876E-3</c:v>
                </c:pt>
                <c:pt idx="412">
                  <c:v>-1.3080143756909535E-3</c:v>
                </c:pt>
                <c:pt idx="413">
                  <c:v>-1.3031336579273005E-3</c:v>
                </c:pt>
                <c:pt idx="414">
                  <c:v>-1.2981578511669601E-3</c:v>
                </c:pt>
                <c:pt idx="415">
                  <c:v>-1.2930868938761642E-3</c:v>
                </c:pt>
                <c:pt idx="416">
                  <c:v>-1.2879207245211446E-3</c:v>
                </c:pt>
                <c:pt idx="417">
                  <c:v>-1.282659281568133E-3</c:v>
                </c:pt>
                <c:pt idx="418">
                  <c:v>-1.2773025034833612E-3</c:v>
                </c:pt>
                <c:pt idx="419">
                  <c:v>-1.2718503287330611E-3</c:v>
                </c:pt>
                <c:pt idx="420">
                  <c:v>-1.2663026957834644E-3</c:v>
                </c:pt>
                <c:pt idx="421">
                  <c:v>-1.260659543100803E-3</c:v>
                </c:pt>
                <c:pt idx="422">
                  <c:v>-1.2549208091513085E-3</c:v>
                </c:pt>
                <c:pt idx="423">
                  <c:v>-1.2490864324012129E-3</c:v>
                </c:pt>
                <c:pt idx="424">
                  <c:v>-1.2431563513167479E-3</c:v>
                </c:pt>
                <c:pt idx="425">
                  <c:v>-1.2371305043641452E-3</c:v>
                </c:pt>
                <c:pt idx="426">
                  <c:v>-1.2310088300096366E-3</c:v>
                </c:pt>
                <c:pt idx="427">
                  <c:v>-1.2247912667194541E-3</c:v>
                </c:pt>
                <c:pt idx="428">
                  <c:v>-1.2184777529598292E-3</c:v>
                </c:pt>
                <c:pt idx="429">
                  <c:v>-1.2120682271969938E-3</c:v>
                </c:pt>
                <c:pt idx="430">
                  <c:v>-1.2055626278971799E-3</c:v>
                </c:pt>
                <c:pt idx="431">
                  <c:v>-1.1989608935266188E-3</c:v>
                </c:pt>
                <c:pt idx="432">
                  <c:v>-1.1922629625515427E-3</c:v>
                </c:pt>
                <c:pt idx="433">
                  <c:v>-1.1854687734381834E-3</c:v>
                </c:pt>
                <c:pt idx="434">
                  <c:v>-1.1785782646527724E-3</c:v>
                </c:pt>
                <c:pt idx="435">
                  <c:v>-1.1715913746615416E-3</c:v>
                </c:pt>
                <c:pt idx="436">
                  <c:v>-1.1645080419307229E-3</c:v>
                </c:pt>
                <c:pt idx="437">
                  <c:v>-1.157328204926548E-3</c:v>
                </c:pt>
                <c:pt idx="438">
                  <c:v>-1.1500518021152486E-3</c:v>
                </c:pt>
                <c:pt idx="439">
                  <c:v>-1.1426787719630567E-3</c:v>
                </c:pt>
                <c:pt idx="440">
                  <c:v>-1.1352090529362039E-3</c:v>
                </c:pt>
                <c:pt idx="441">
                  <c:v>-1.1276425835009222E-3</c:v>
                </c:pt>
                <c:pt idx="442">
                  <c:v>-1.1199793021234431E-3</c:v>
                </c:pt>
                <c:pt idx="443">
                  <c:v>-1.1122191472699987E-3</c:v>
                </c:pt>
                <c:pt idx="444">
                  <c:v>-1.1043620574068206E-3</c:v>
                </c:pt>
                <c:pt idx="445">
                  <c:v>-1.0964079710001405E-3</c:v>
                </c:pt>
                <c:pt idx="446">
                  <c:v>-1.0883568265161903E-3</c:v>
                </c:pt>
                <c:pt idx="447">
                  <c:v>-1.0802085624212019E-3</c:v>
                </c:pt>
                <c:pt idx="448">
                  <c:v>-1.0719631171814069E-3</c:v>
                </c:pt>
                <c:pt idx="449">
                  <c:v>-1.0636204292630372E-3</c:v>
                </c:pt>
                <c:pt idx="450">
                  <c:v>-1.0553190986141627E-3</c:v>
                </c:pt>
                <c:pt idx="451">
                  <c:v>-1.0470588954721754E-3</c:v>
                </c:pt>
                <c:pt idx="452">
                  <c:v>-1.0388395900744667E-3</c:v>
                </c:pt>
                <c:pt idx="453">
                  <c:v>-1.0306609526584284E-3</c:v>
                </c:pt>
                <c:pt idx="454">
                  <c:v>-1.0225227534614522E-3</c:v>
                </c:pt>
                <c:pt idx="455">
                  <c:v>-1.0144247627209297E-3</c:v>
                </c:pt>
                <c:pt idx="456">
                  <c:v>-1.0063667506742527E-3</c:v>
                </c:pt>
                <c:pt idx="457">
                  <c:v>-9.983484875588128E-4</c:v>
                </c:pt>
                <c:pt idx="458">
                  <c:v>-9.9036974361200168E-4</c:v>
                </c:pt>
                <c:pt idx="459">
                  <c:v>-9.8243028907121126E-4</c:v>
                </c:pt>
                <c:pt idx="460">
                  <c:v>-9.7452989417383298E-4</c:v>
                </c:pt>
                <c:pt idx="461">
                  <c:v>-9.666683291572587E-4</c:v>
                </c:pt>
                <c:pt idx="462">
                  <c:v>-9.5884536425887995E-4</c:v>
                </c:pt>
                <c:pt idx="463">
                  <c:v>-9.5106076971608849E-4</c:v>
                </c:pt>
                <c:pt idx="464">
                  <c:v>-9.4331431576627608E-4</c:v>
                </c:pt>
                <c:pt idx="465">
                  <c:v>-9.3560577264683437E-4</c:v>
                </c:pt>
                <c:pt idx="466">
                  <c:v>-9.279349105951551E-4</c:v>
                </c:pt>
                <c:pt idx="467">
                  <c:v>-9.2030149984862982E-4</c:v>
                </c:pt>
                <c:pt idx="468">
                  <c:v>-9.1270531064465039E-4</c:v>
                </c:pt>
                <c:pt idx="469">
                  <c:v>-9.0514611322060835E-4</c:v>
                </c:pt>
                <c:pt idx="470">
                  <c:v>-8.9762367781389557E-4</c:v>
                </c:pt>
                <c:pt idx="471">
                  <c:v>-8.9013777466190357E-4</c:v>
                </c:pt>
                <c:pt idx="472">
                  <c:v>-8.8268817400202412E-4</c:v>
                </c:pt>
                <c:pt idx="473">
                  <c:v>-8.7527464607164897E-4</c:v>
                </c:pt>
                <c:pt idx="474">
                  <c:v>-8.6789696110816977E-4</c:v>
                </c:pt>
                <c:pt idx="475">
                  <c:v>-8.6055488934897817E-4</c:v>
                </c:pt>
                <c:pt idx="476">
                  <c:v>-8.5324820103146581E-4</c:v>
                </c:pt>
                <c:pt idx="477">
                  <c:v>-8.4597666639302455E-4</c:v>
                </c:pt>
                <c:pt idx="478">
                  <c:v>-8.3874005567104593E-4</c:v>
                </c:pt>
                <c:pt idx="479">
                  <c:v>-8.3153813910292172E-4</c:v>
                </c:pt>
                <c:pt idx="480">
                  <c:v>-8.2437068692604366E-4</c:v>
                </c:pt>
                <c:pt idx="481">
                  <c:v>-8.1723746937780329E-4</c:v>
                </c:pt>
                <c:pt idx="482">
                  <c:v>-8.1013825669559248E-4</c:v>
                </c:pt>
                <c:pt idx="483">
                  <c:v>-8.0307281911680276E-4</c:v>
                </c:pt>
                <c:pt idx="484">
                  <c:v>-7.9604092687882589E-4</c:v>
                </c:pt>
                <c:pt idx="485">
                  <c:v>-7.8904235021905363E-4</c:v>
                </c:pt>
                <c:pt idx="486">
                  <c:v>-7.8207685937487761E-4</c:v>
                </c:pt>
                <c:pt idx="487">
                  <c:v>-7.751442245836895E-4</c:v>
                </c:pt>
                <c:pt idx="488">
                  <c:v>-7.6824421608288104E-4</c:v>
                </c:pt>
                <c:pt idx="489">
                  <c:v>-7.6137660410984388E-4</c:v>
                </c:pt>
                <c:pt idx="490">
                  <c:v>-7.5454115890196977E-4</c:v>
                </c:pt>
                <c:pt idx="491">
                  <c:v>-7.4773765069665037E-4</c:v>
                </c:pt>
                <c:pt idx="492">
                  <c:v>-7.4096584973127732E-4</c:v>
                </c:pt>
                <c:pt idx="493">
                  <c:v>-7.3422552624324237E-4</c:v>
                </c:pt>
                <c:pt idx="494">
                  <c:v>-7.2751645046993728E-4</c:v>
                </c:pt>
                <c:pt idx="495">
                  <c:v>-7.2083839264875358E-4</c:v>
                </c:pt>
                <c:pt idx="496">
                  <c:v>-7.1419112301708315E-4</c:v>
                </c:pt>
                <c:pt idx="497">
                  <c:v>-7.0757441181231752E-4</c:v>
                </c:pt>
                <c:pt idx="498">
                  <c:v>-7.0098802927184845E-4</c:v>
                </c:pt>
                <c:pt idx="499">
                  <c:v>-6.9443174563306768E-4</c:v>
                </c:pt>
                <c:pt idx="500">
                  <c:v>-6.8790533113336676E-4</c:v>
                </c:pt>
                <c:pt idx="501">
                  <c:v>-6.8140855601013755E-4</c:v>
                </c:pt>
                <c:pt idx="502">
                  <c:v>-6.749411905007716E-4</c:v>
                </c:pt>
                <c:pt idx="503">
                  <c:v>-6.6850300484266076E-4</c:v>
                </c:pt>
                <c:pt idx="504">
                  <c:v>-6.6209376927319657E-4</c:v>
                </c:pt>
                <c:pt idx="505">
                  <c:v>-6.5571325402977079E-4</c:v>
                </c:pt>
                <c:pt idx="506">
                  <c:v>-6.4936122934977506E-4</c:v>
                </c:pt>
                <c:pt idx="507">
                  <c:v>-6.4303746547060114E-4</c:v>
                </c:pt>
                <c:pt idx="508">
                  <c:v>-6.3674173262964079E-4</c:v>
                </c:pt>
                <c:pt idx="509">
                  <c:v>-6.3047380106428554E-4</c:v>
                </c:pt>
                <c:pt idx="510">
                  <c:v>-6.2423344101192714E-4</c:v>
                </c:pt>
                <c:pt idx="511">
                  <c:v>-6.1802042270995736E-4</c:v>
                </c:pt>
                <c:pt idx="512">
                  <c:v>-6.1183451639576785E-4</c:v>
                </c:pt>
                <c:pt idx="513">
                  <c:v>-6.0567549230675023E-4</c:v>
                </c:pt>
                <c:pt idx="514">
                  <c:v>-5.9954312068029628E-4</c:v>
                </c:pt>
                <c:pt idx="515">
                  <c:v>-5.9343717175379764E-4</c:v>
                </c:pt>
                <c:pt idx="516">
                  <c:v>-5.8735741576464607E-4</c:v>
                </c:pt>
                <c:pt idx="517">
                  <c:v>-5.813036229502332E-4</c:v>
                </c:pt>
                <c:pt idx="518">
                  <c:v>-5.752755635479508E-4</c:v>
                </c:pt>
                <c:pt idx="519">
                  <c:v>-5.6927300779519051E-4</c:v>
                </c:pt>
                <c:pt idx="520">
                  <c:v>-5.6329572592934399E-4</c:v>
                </c:pt>
                <c:pt idx="521">
                  <c:v>-5.5734348818780297E-4</c:v>
                </c:pt>
                <c:pt idx="522">
                  <c:v>-5.5141606480795912E-4</c:v>
                </c:pt>
                <c:pt idx="523">
                  <c:v>-5.4551322602720419E-4</c:v>
                </c:pt>
                <c:pt idx="524">
                  <c:v>-5.3963474208292982E-4</c:v>
                </c:pt>
                <c:pt idx="525">
                  <c:v>-5.3378038321252766E-4</c:v>
                </c:pt>
                <c:pt idx="526">
                  <c:v>-5.2794991965338946E-4</c:v>
                </c:pt>
                <c:pt idx="527">
                  <c:v>-5.2214312164290688E-4</c:v>
                </c:pt>
                <c:pt idx="528">
                  <c:v>-5.1635975941847166E-4</c:v>
                </c:pt>
                <c:pt idx="529">
                  <c:v>-5.1059960321747546E-4</c:v>
                </c:pt>
                <c:pt idx="530">
                  <c:v>-5.0486242327731003E-4</c:v>
                </c:pt>
                <c:pt idx="531">
                  <c:v>-4.9914798983536702E-4</c:v>
                </c:pt>
                <c:pt idx="532">
                  <c:v>-4.9345607312903806E-4</c:v>
                </c:pt>
                <c:pt idx="533">
                  <c:v>-4.8778644339571493E-4</c:v>
                </c:pt>
                <c:pt idx="534">
                  <c:v>-4.8213887087278931E-4</c:v>
                </c:pt>
                <c:pt idx="535">
                  <c:v>-4.7651312579765286E-4</c:v>
                </c:pt>
                <c:pt idx="536">
                  <c:v>-4.7090897840769728E-4</c:v>
                </c:pt>
                <c:pt idx="537">
                  <c:v>-4.6532619894031426E-4</c:v>
                </c:pt>
                <c:pt idx="538">
                  <c:v>-4.5976455763289552E-4</c:v>
                </c:pt>
                <c:pt idx="539">
                  <c:v>-4.5422382472283274E-4</c:v>
                </c:pt>
                <c:pt idx="540">
                  <c:v>-4.4870377044751764E-4</c:v>
                </c:pt>
                <c:pt idx="541">
                  <c:v>-4.4320416504434185E-4</c:v>
                </c:pt>
                <c:pt idx="542">
                  <c:v>-4.3772477875069713E-4</c:v>
                </c:pt>
                <c:pt idx="543">
                  <c:v>-4.3226538180397514E-4</c:v>
                </c:pt>
                <c:pt idx="544">
                  <c:v>-4.2682574444156756E-4</c:v>
                </c:pt>
                <c:pt idx="545">
                  <c:v>-4.2140563690086611E-4</c:v>
                </c:pt>
                <c:pt idx="546">
                  <c:v>-4.1600482941926248E-4</c:v>
                </c:pt>
                <c:pt idx="547">
                  <c:v>-4.1062309223414831E-4</c:v>
                </c:pt>
                <c:pt idx="548">
                  <c:v>-4.0526019558291537E-4</c:v>
                </c:pt>
                <c:pt idx="549">
                  <c:v>-3.9991590970295531E-4</c:v>
                </c:pt>
                <c:pt idx="550">
                  <c:v>-3.9459000483165981E-4</c:v>
                </c:pt>
                <c:pt idx="551">
                  <c:v>-3.8928225120642059E-4</c:v>
                </c:pt>
                <c:pt idx="552">
                  <c:v>-3.8399241906462934E-4</c:v>
                </c:pt>
                <c:pt idx="553">
                  <c:v>-3.7872027864367777E-4</c:v>
                </c:pt>
                <c:pt idx="554">
                  <c:v>-3.7346560018095752E-4</c:v>
                </c:pt>
                <c:pt idx="555">
                  <c:v>-3.6822815391386035E-4</c:v>
                </c:pt>
                <c:pt idx="556">
                  <c:v>-3.630077100797779E-4</c:v>
                </c:pt>
                <c:pt idx="557">
                  <c:v>-3.5780403891610187E-4</c:v>
                </c:pt>
                <c:pt idx="558">
                  <c:v>-3.5261691066022397E-4</c:v>
                </c:pt>
                <c:pt idx="559">
                  <c:v>-3.474460955495359E-4</c:v>
                </c:pt>
                <c:pt idx="560">
                  <c:v>-3.422913638214293E-4</c:v>
                </c:pt>
                <c:pt idx="561">
                  <c:v>-3.3715248571329593E-4</c:v>
                </c:pt>
                <c:pt idx="562">
                  <c:v>-3.3202923146252744E-4</c:v>
                </c:pt>
                <c:pt idx="563">
                  <c:v>-3.2692137130651552E-4</c:v>
                </c:pt>
                <c:pt idx="564">
                  <c:v>-3.2182867548265188E-4</c:v>
                </c:pt>
                <c:pt idx="565">
                  <c:v>-3.1675091422832822E-4</c:v>
                </c:pt>
                <c:pt idx="566">
                  <c:v>-3.1168785778093623E-4</c:v>
                </c:pt>
                <c:pt idx="567">
                  <c:v>-3.0663927637786758E-4</c:v>
                </c:pt>
                <c:pt idx="568">
                  <c:v>-3.01604940256514E-4</c:v>
                </c:pt>
                <c:pt idx="569">
                  <c:v>-2.9658461965426715E-4</c:v>
                </c:pt>
                <c:pt idx="570">
                  <c:v>-2.9157808480851873E-4</c:v>
                </c:pt>
                <c:pt idx="571">
                  <c:v>-2.8658510595666045E-4</c:v>
                </c:pt>
                <c:pt idx="572">
                  <c:v>-2.8160545333608399E-4</c:v>
                </c:pt>
                <c:pt idx="573">
                  <c:v>-2.7663889718418101E-4</c:v>
                </c:pt>
                <c:pt idx="574">
                  <c:v>-2.7168520773834326E-4</c:v>
                </c:pt>
                <c:pt idx="575">
                  <c:v>-2.667441552359624E-4</c:v>
                </c:pt>
                <c:pt idx="576">
                  <c:v>-2.6181550991443011E-4</c:v>
                </c:pt>
                <c:pt idx="577">
                  <c:v>-2.5689904201113811E-4</c:v>
                </c:pt>
                <c:pt idx="578">
                  <c:v>-2.5199452176347809E-4</c:v>
                </c:pt>
                <c:pt idx="579">
                  <c:v>-2.4710171940884175E-4</c:v>
                </c:pt>
                <c:pt idx="580">
                  <c:v>-2.4222040518462077E-4</c:v>
                </c:pt>
                <c:pt idx="581">
                  <c:v>-2.3735034932820685E-4</c:v>
                </c:pt>
                <c:pt idx="582">
                  <c:v>-2.3249132207699168E-4</c:v>
                </c:pt>
                <c:pt idx="583">
                  <c:v>-2.2764309366836696E-4</c:v>
                </c:pt>
                <c:pt idx="584">
                  <c:v>-2.2280543433972436E-4</c:v>
                </c:pt>
                <c:pt idx="585">
                  <c:v>-2.1797811432845558E-4</c:v>
                </c:pt>
                <c:pt idx="586">
                  <c:v>-2.1316090387195233E-4</c:v>
                </c:pt>
                <c:pt idx="587">
                  <c:v>-2.0835357320760629E-4</c:v>
                </c:pt>
                <c:pt idx="588">
                  <c:v>-2.0355589257280916E-4</c:v>
                </c:pt>
                <c:pt idx="589">
                  <c:v>-1.9876763220495262E-4</c:v>
                </c:pt>
                <c:pt idx="590">
                  <c:v>-1.9398856234142836E-4</c:v>
                </c:pt>
                <c:pt idx="591">
                  <c:v>-1.8921845321962809E-4</c:v>
                </c:pt>
                <c:pt idx="592">
                  <c:v>-1.8445707507694351E-4</c:v>
                </c:pt>
                <c:pt idx="593">
                  <c:v>-1.7970419815076629E-4</c:v>
                </c:pt>
                <c:pt idx="594">
                  <c:v>-1.7495959267848813E-4</c:v>
                </c:pt>
                <c:pt idx="595">
                  <c:v>-1.7022302889750071E-4</c:v>
                </c:pt>
                <c:pt idx="596">
                  <c:v>-1.6549427704519573E-4</c:v>
                </c:pt>
                <c:pt idx="597">
                  <c:v>-1.6077310735896489E-4</c:v>
                </c:pt>
                <c:pt idx="598">
                  <c:v>-1.5605929007619988E-4</c:v>
                </c:pt>
                <c:pt idx="599">
                  <c:v>-1.5135259543429242E-4</c:v>
                </c:pt>
                <c:pt idx="600">
                  <c:v>-1.4665279367063414E-4</c:v>
                </c:pt>
                <c:pt idx="601">
                  <c:v>-1.4195965502261678E-4</c:v>
                </c:pt>
                <c:pt idx="602">
                  <c:v>-1.3727294972763204E-4</c:v>
                </c:pt>
                <c:pt idx="603">
                  <c:v>-1.3259244802307158E-4</c:v>
                </c:pt>
                <c:pt idx="604">
                  <c:v>-1.2791792014632712E-4</c:v>
                </c:pt>
                <c:pt idx="605">
                  <c:v>-1.2324913633479033E-4</c:v>
                </c:pt>
                <c:pt idx="606">
                  <c:v>-1.1858586682585291E-4</c:v>
                </c:pt>
                <c:pt idx="607">
                  <c:v>-1.1392788185690656E-4</c:v>
                </c:pt>
                <c:pt idx="608">
                  <c:v>-1.0927495166534296E-4</c:v>
                </c:pt>
                <c:pt idx="609">
                  <c:v>-1.0462684648855382E-4</c:v>
                </c:pt>
                <c:pt idx="610">
                  <c:v>-9.9983336563930827E-5</c:v>
                </c:pt>
                <c:pt idx="611">
                  <c:v>-9.534419212886566E-5</c:v>
                </c:pt>
                <c:pt idx="612">
                  <c:v>-9.0709183420750026E-5</c:v>
                </c:pt>
                <c:pt idx="613">
                  <c:v>-8.6078080676975623E-5</c:v>
                </c:pt>
                <c:pt idx="614">
                  <c:v>-8.1450654134934127E-5</c:v>
                </c:pt>
                <c:pt idx="615">
                  <c:v>-7.6826674032017239E-5</c:v>
                </c:pt>
                <c:pt idx="616">
                  <c:v>-7.2205910605616658E-5</c:v>
                </c:pt>
                <c:pt idx="617">
                  <c:v>-6.7588134093124073E-5</c:v>
                </c:pt>
                <c:pt idx="618">
                  <c:v>-6.2973114731931172E-5</c:v>
                </c:pt>
                <c:pt idx="619">
                  <c:v>-5.8360622759429647E-5</c:v>
                </c:pt>
                <c:pt idx="620">
                  <c:v>-5.3750428413011194E-5</c:v>
                </c:pt>
                <c:pt idx="621">
                  <c:v>-4.9142301930067507E-5</c:v>
                </c:pt>
                <c:pt idx="622">
                  <c:v>-4.4536013547990273E-5</c:v>
                </c:pt>
                <c:pt idx="623">
                  <c:v>-3.9931333504171187E-5</c:v>
                </c:pt>
                <c:pt idx="624">
                  <c:v>-3.5328032036001942E-5</c:v>
                </c:pt>
                <c:pt idx="625">
                  <c:v>-3.0725879380874232E-5</c:v>
                </c:pt>
                <c:pt idx="626">
                  <c:v>-2.6124645776179749E-5</c:v>
                </c:pt>
                <c:pt idx="627">
                  <c:v>-2.1524101459310187E-5</c:v>
                </c:pt>
                <c:pt idx="628">
                  <c:v>-1.6924016667657237E-5</c:v>
                </c:pt>
                <c:pt idx="629">
                  <c:v>-1.2324161638612593E-5</c:v>
                </c:pt>
                <c:pt idx="630">
                  <c:v>-7.7243066095679479E-6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9.2E-5</c:v>
                </c:pt>
                <c:pt idx="1">
                  <c:v>9.1998768365478986E-5</c:v>
                </c:pt>
                <c:pt idx="2">
                  <c:v>9.199630509643697E-5</c:v>
                </c:pt>
                <c:pt idx="3">
                  <c:v>9.1992610192873954E-5</c:v>
                </c:pt>
                <c:pt idx="4">
                  <c:v>9.1987683654789909E-5</c:v>
                </c:pt>
                <c:pt idx="5">
                  <c:v>9.1981525482184878E-5</c:v>
                </c:pt>
                <c:pt idx="6">
                  <c:v>9.1974135675058818E-5</c:v>
                </c:pt>
                <c:pt idx="7">
                  <c:v>9.1965514233411757E-5</c:v>
                </c:pt>
                <c:pt idx="8">
                  <c:v>9.1955661157243696E-5</c:v>
                </c:pt>
                <c:pt idx="9">
                  <c:v>9.1944576446554619E-5</c:v>
                </c:pt>
                <c:pt idx="10">
                  <c:v>9.1932260101344529E-5</c:v>
                </c:pt>
                <c:pt idx="11">
                  <c:v>9.1918712121613437E-5</c:v>
                </c:pt>
                <c:pt idx="12">
                  <c:v>9.1903932507361345E-5</c:v>
                </c:pt>
                <c:pt idx="13">
                  <c:v>9.1887921258588224E-5</c:v>
                </c:pt>
                <c:pt idx="14">
                  <c:v>9.1870678375294116E-5</c:v>
                </c:pt>
                <c:pt idx="15">
                  <c:v>9.1852203857478981E-5</c:v>
                </c:pt>
                <c:pt idx="16">
                  <c:v>9.1832497705142844E-5</c:v>
                </c:pt>
                <c:pt idx="17">
                  <c:v>9.1811559918285706E-5</c:v>
                </c:pt>
                <c:pt idx="18">
                  <c:v>9.1789390496907554E-5</c:v>
                </c:pt>
                <c:pt idx="19">
                  <c:v>9.1765989441008387E-5</c:v>
                </c:pt>
                <c:pt idx="20">
                  <c:v>9.1741356750588219E-5</c:v>
                </c:pt>
                <c:pt idx="21">
                  <c:v>9.1715492425647037E-5</c:v>
                </c:pt>
                <c:pt idx="22">
                  <c:v>9.1688396466184854E-5</c:v>
                </c:pt>
                <c:pt idx="23">
                  <c:v>9.1660068872201656E-5</c:v>
                </c:pt>
                <c:pt idx="24">
                  <c:v>9.1630509643697458E-5</c:v>
                </c:pt>
                <c:pt idx="25">
                  <c:v>9.1599718780672245E-5</c:v>
                </c:pt>
                <c:pt idx="26">
                  <c:v>9.1567696283126031E-5</c:v>
                </c:pt>
                <c:pt idx="27">
                  <c:v>9.1534442151058803E-5</c:v>
                </c:pt>
                <c:pt idx="28">
                  <c:v>9.149995638447056E-5</c:v>
                </c:pt>
                <c:pt idx="29">
                  <c:v>9.1464238983361316E-5</c:v>
                </c:pt>
                <c:pt idx="30">
                  <c:v>9.1427289947731058E-5</c:v>
                </c:pt>
                <c:pt idx="31">
                  <c:v>9.1389109277579799E-5</c:v>
                </c:pt>
                <c:pt idx="32">
                  <c:v>9.1349696972907525E-5</c:v>
                </c:pt>
                <c:pt idx="33">
                  <c:v>9.130905303371425E-5</c:v>
                </c:pt>
                <c:pt idx="34">
                  <c:v>9.1267177459999961E-5</c:v>
                </c:pt>
                <c:pt idx="35">
                  <c:v>9.1224070251764658E-5</c:v>
                </c:pt>
                <c:pt idx="36">
                  <c:v>9.1179731409008353E-5</c:v>
                </c:pt>
                <c:pt idx="37">
                  <c:v>9.1134160931731048E-5</c:v>
                </c:pt>
                <c:pt idx="38">
                  <c:v>9.1087358819932714E-5</c:v>
                </c:pt>
                <c:pt idx="39">
                  <c:v>9.1039325073613393E-5</c:v>
                </c:pt>
                <c:pt idx="40">
                  <c:v>9.0990059692773044E-5</c:v>
                </c:pt>
                <c:pt idx="41">
                  <c:v>9.0939562677411708E-5</c:v>
                </c:pt>
                <c:pt idx="42">
                  <c:v>9.0887834027529344E-5</c:v>
                </c:pt>
                <c:pt idx="43">
                  <c:v>9.0834873743125979E-5</c:v>
                </c:pt>
                <c:pt idx="44">
                  <c:v>9.0780681824201612E-5</c:v>
                </c:pt>
                <c:pt idx="45">
                  <c:v>9.0725258270756232E-5</c:v>
                </c:pt>
                <c:pt idx="46">
                  <c:v>9.0668603082789837E-5</c:v>
                </c:pt>
                <c:pt idx="47">
                  <c:v>9.0610716260302441E-5</c:v>
                </c:pt>
                <c:pt idx="48">
                  <c:v>9.055159780329403E-5</c:v>
                </c:pt>
                <c:pt idx="49">
                  <c:v>9.0491247711764619E-5</c:v>
                </c:pt>
                <c:pt idx="50">
                  <c:v>9.0429665985714193E-5</c:v>
                </c:pt>
                <c:pt idx="51">
                  <c:v>9.0366852625142766E-5</c:v>
                </c:pt>
                <c:pt idx="52">
                  <c:v>9.0302807630050324E-5</c:v>
                </c:pt>
                <c:pt idx="53">
                  <c:v>9.0237531000436868E-5</c:v>
                </c:pt>
                <c:pt idx="54">
                  <c:v>9.0171022736302412E-5</c:v>
                </c:pt>
                <c:pt idx="55">
                  <c:v>9.0103282837646954E-5</c:v>
                </c:pt>
                <c:pt idx="56">
                  <c:v>9.0034311304470468E-5</c:v>
                </c:pt>
                <c:pt idx="57">
                  <c:v>8.9964108136772995E-5</c:v>
                </c:pt>
                <c:pt idx="58">
                  <c:v>8.9892673334554494E-5</c:v>
                </c:pt>
                <c:pt idx="59">
                  <c:v>8.9820006897815005E-5</c:v>
                </c:pt>
                <c:pt idx="60">
                  <c:v>8.9746108826554489E-5</c:v>
                </c:pt>
                <c:pt idx="61">
                  <c:v>8.9670979120772971E-5</c:v>
                </c:pt>
                <c:pt idx="62">
                  <c:v>8.9594617780470453E-5</c:v>
                </c:pt>
                <c:pt idx="63">
                  <c:v>8.951702480564692E-5</c:v>
                </c:pt>
                <c:pt idx="64">
                  <c:v>8.9438200196302373E-5</c:v>
                </c:pt>
                <c:pt idx="65">
                  <c:v>8.9358143952436824E-5</c:v>
                </c:pt>
                <c:pt idx="66">
                  <c:v>8.9276856074050262E-5</c:v>
                </c:pt>
                <c:pt idx="67">
                  <c:v>8.9194336561142698E-5</c:v>
                </c:pt>
                <c:pt idx="68">
                  <c:v>8.911058541371412E-5</c:v>
                </c:pt>
                <c:pt idx="69">
                  <c:v>8.9025602631764541E-5</c:v>
                </c:pt>
                <c:pt idx="70">
                  <c:v>8.8939388215293947E-5</c:v>
                </c:pt>
                <c:pt idx="71">
                  <c:v>8.8851942164302339E-5</c:v>
                </c:pt>
                <c:pt idx="72">
                  <c:v>8.876326447878973E-5</c:v>
                </c:pt>
                <c:pt idx="73">
                  <c:v>8.8673355158756106E-5</c:v>
                </c:pt>
                <c:pt idx="74">
                  <c:v>8.8582214204201482E-5</c:v>
                </c:pt>
                <c:pt idx="75">
                  <c:v>8.8489841615125843E-5</c:v>
                </c:pt>
                <c:pt idx="76">
                  <c:v>8.8396237391529203E-5</c:v>
                </c:pt>
                <c:pt idx="77">
                  <c:v>8.8301401533411549E-5</c:v>
                </c:pt>
                <c:pt idx="78">
                  <c:v>8.8205334040772893E-5</c:v>
                </c:pt>
                <c:pt idx="79">
                  <c:v>8.8108034913613224E-5</c:v>
                </c:pt>
                <c:pt idx="80">
                  <c:v>8.8009504151932539E-5</c:v>
                </c:pt>
                <c:pt idx="81">
                  <c:v>8.7909741755730854E-5</c:v>
                </c:pt>
                <c:pt idx="82">
                  <c:v>8.7808747725008168E-5</c:v>
                </c:pt>
                <c:pt idx="83">
                  <c:v>8.7706522059764454E-5</c:v>
                </c:pt>
                <c:pt idx="84">
                  <c:v>8.7603064759999753E-5</c:v>
                </c:pt>
                <c:pt idx="85">
                  <c:v>8.7498375825714023E-5</c:v>
                </c:pt>
                <c:pt idx="86">
                  <c:v>8.7392455256907306E-5</c:v>
                </c:pt>
                <c:pt idx="87">
                  <c:v>8.7285303053579561E-5</c:v>
                </c:pt>
                <c:pt idx="88">
                  <c:v>8.7176919215730815E-5</c:v>
                </c:pt>
                <c:pt idx="89">
                  <c:v>8.7067303743361069E-5</c:v>
                </c:pt>
                <c:pt idx="90">
                  <c:v>8.6956456636470294E-5</c:v>
                </c:pt>
                <c:pt idx="91">
                  <c:v>8.6844377895058531E-5</c:v>
                </c:pt>
                <c:pt idx="92">
                  <c:v>8.6731067519125755E-5</c:v>
                </c:pt>
                <c:pt idx="93">
                  <c:v>8.6616525508671964E-5</c:v>
                </c:pt>
                <c:pt idx="94">
                  <c:v>8.6500751863697171E-5</c:v>
                </c:pt>
                <c:pt idx="95">
                  <c:v>8.6383746584201365E-5</c:v>
                </c:pt>
                <c:pt idx="96">
                  <c:v>8.6265509670184544E-5</c:v>
                </c:pt>
                <c:pt idx="97">
                  <c:v>8.6146041121646722E-5</c:v>
                </c:pt>
                <c:pt idx="98">
                  <c:v>8.6025340938587899E-5</c:v>
                </c:pt>
                <c:pt idx="99">
                  <c:v>8.5903409121008061E-5</c:v>
                </c:pt>
                <c:pt idx="100">
                  <c:v>8.578024566890721E-5</c:v>
                </c:pt>
                <c:pt idx="101">
                  <c:v>8.5655850582285357E-5</c:v>
                </c:pt>
                <c:pt idx="102">
                  <c:v>8.5530223861142489E-5</c:v>
                </c:pt>
                <c:pt idx="103">
                  <c:v>8.5403365505478621E-5</c:v>
                </c:pt>
                <c:pt idx="104">
                  <c:v>8.5275275515293738E-5</c:v>
                </c:pt>
                <c:pt idx="105">
                  <c:v>8.5145953890587841E-5</c:v>
                </c:pt>
                <c:pt idx="106">
                  <c:v>8.5015400631360943E-5</c:v>
                </c:pt>
                <c:pt idx="107">
                  <c:v>8.4883615737613044E-5</c:v>
                </c:pt>
                <c:pt idx="108">
                  <c:v>8.475059920934413E-5</c:v>
                </c:pt>
                <c:pt idx="109">
                  <c:v>8.4616351046554202E-5</c:v>
                </c:pt>
                <c:pt idx="110">
                  <c:v>8.4480871249243274E-5</c:v>
                </c:pt>
                <c:pt idx="111">
                  <c:v>8.434415981741133E-5</c:v>
                </c:pt>
                <c:pt idx="112">
                  <c:v>8.4206216751058386E-5</c:v>
                </c:pt>
                <c:pt idx="113">
                  <c:v>8.4067042050184427E-5</c:v>
                </c:pt>
                <c:pt idx="114">
                  <c:v>8.3926635714789454E-5</c:v>
                </c:pt>
                <c:pt idx="115">
                  <c:v>8.3784997744873479E-5</c:v>
                </c:pt>
                <c:pt idx="116">
                  <c:v>8.3642128140436504E-5</c:v>
                </c:pt>
                <c:pt idx="117">
                  <c:v>8.3498026901478514E-5</c:v>
                </c:pt>
                <c:pt idx="118">
                  <c:v>8.335269402799951E-5</c:v>
                </c:pt>
                <c:pt idx="119">
                  <c:v>8.3206129519999505E-5</c:v>
                </c:pt>
                <c:pt idx="120">
                  <c:v>8.3058333377478486E-5</c:v>
                </c:pt>
                <c:pt idx="121">
                  <c:v>8.2909305600436465E-5</c:v>
                </c:pt>
                <c:pt idx="122">
                  <c:v>8.275904618887343E-5</c:v>
                </c:pt>
                <c:pt idx="123">
                  <c:v>8.2607555142789381E-5</c:v>
                </c:pt>
                <c:pt idx="124">
                  <c:v>8.245483246218433E-5</c:v>
                </c:pt>
                <c:pt idx="125">
                  <c:v>8.2300878147058279E-5</c:v>
                </c:pt>
                <c:pt idx="126">
                  <c:v>8.21456921974112E-5</c:v>
                </c:pt>
                <c:pt idx="127">
                  <c:v>8.1989274613243133E-5</c:v>
                </c:pt>
                <c:pt idx="128">
                  <c:v>8.1831625394554052E-5</c:v>
                </c:pt>
                <c:pt idx="129">
                  <c:v>8.1672744541343956E-5</c:v>
                </c:pt>
                <c:pt idx="130">
                  <c:v>8.1512632053612846E-5</c:v>
                </c:pt>
                <c:pt idx="131">
                  <c:v>8.1351287931360748E-5</c:v>
                </c:pt>
                <c:pt idx="132">
                  <c:v>8.1188712174587623E-5</c:v>
                </c:pt>
                <c:pt idx="133">
                  <c:v>8.1024904783293496E-5</c:v>
                </c:pt>
                <c:pt idx="134">
                  <c:v>8.0859865757478369E-5</c:v>
                </c:pt>
                <c:pt idx="135">
                  <c:v>8.0693595097142227E-5</c:v>
                </c:pt>
                <c:pt idx="136">
                  <c:v>8.052609280228507E-5</c:v>
                </c:pt>
                <c:pt idx="137">
                  <c:v>8.0357358872906899E-5</c:v>
                </c:pt>
                <c:pt idx="138">
                  <c:v>8.0187393309007741E-5</c:v>
                </c:pt>
                <c:pt idx="139">
                  <c:v>8.0016196110587555E-5</c:v>
                </c:pt>
                <c:pt idx="140">
                  <c:v>7.9843767277646381E-5</c:v>
                </c:pt>
                <c:pt idx="141">
                  <c:v>7.9670106810184179E-5</c:v>
                </c:pt>
                <c:pt idx="142">
                  <c:v>7.9495214708200977E-5</c:v>
                </c:pt>
                <c:pt idx="143">
                  <c:v>7.931909097169676E-5</c:v>
                </c:pt>
                <c:pt idx="144">
                  <c:v>7.9141735600671542E-5</c:v>
                </c:pt>
                <c:pt idx="145">
                  <c:v>7.8963148595125309E-5</c:v>
                </c:pt>
                <c:pt idx="146">
                  <c:v>7.8783329955058076E-5</c:v>
                </c:pt>
                <c:pt idx="147">
                  <c:v>7.8602279680469828E-5</c:v>
                </c:pt>
                <c:pt idx="148">
                  <c:v>7.8419997771360579E-5</c:v>
                </c:pt>
                <c:pt idx="149">
                  <c:v>7.8236484227730315E-5</c:v>
                </c:pt>
                <c:pt idx="150">
                  <c:v>7.8051739049579051E-5</c:v>
                </c:pt>
                <c:pt idx="151">
                  <c:v>7.7865762236906772E-5</c:v>
                </c:pt>
                <c:pt idx="152">
                  <c:v>7.7678553789713479E-5</c:v>
                </c:pt>
                <c:pt idx="153">
                  <c:v>7.7490113707999185E-5</c:v>
                </c:pt>
                <c:pt idx="154">
                  <c:v>7.7300441991763876E-5</c:v>
                </c:pt>
                <c:pt idx="155">
                  <c:v>7.7109538641007567E-5</c:v>
                </c:pt>
                <c:pt idx="156">
                  <c:v>7.6917403655730242E-5</c:v>
                </c:pt>
                <c:pt idx="157">
                  <c:v>7.6724037035931917E-5</c:v>
                </c:pt>
                <c:pt idx="158">
                  <c:v>7.6529438781612578E-5</c:v>
                </c:pt>
                <c:pt idx="159">
                  <c:v>7.6333608892772237E-5</c:v>
                </c:pt>
                <c:pt idx="160">
                  <c:v>7.6136547369410869E-5</c:v>
                </c:pt>
                <c:pt idx="161">
                  <c:v>7.5938254211528513E-5</c:v>
                </c:pt>
                <c:pt idx="162">
                  <c:v>7.5738729419125143E-5</c:v>
                </c:pt>
                <c:pt idx="163">
                  <c:v>7.5537972992200758E-5</c:v>
                </c:pt>
                <c:pt idx="164">
                  <c:v>7.5335984930755372E-5</c:v>
                </c:pt>
                <c:pt idx="165">
                  <c:v>7.5132765234788972E-5</c:v>
                </c:pt>
                <c:pt idx="166">
                  <c:v>7.4928313904301571E-5</c:v>
                </c:pt>
                <c:pt idx="167">
                  <c:v>7.4722630939293155E-5</c:v>
                </c:pt>
                <c:pt idx="168">
                  <c:v>7.4515716339763725E-5</c:v>
                </c:pt>
                <c:pt idx="169">
                  <c:v>7.4307570105713294E-5</c:v>
                </c:pt>
                <c:pt idx="170">
                  <c:v>7.4098192237141849E-5</c:v>
                </c:pt>
                <c:pt idx="171">
                  <c:v>7.3887582734049402E-5</c:v>
                </c:pt>
                <c:pt idx="172">
                  <c:v>7.3675741596435941E-5</c:v>
                </c:pt>
                <c:pt idx="173">
                  <c:v>7.3462668824301479E-5</c:v>
                </c:pt>
                <c:pt idx="174">
                  <c:v>7.3248364417646003E-5</c:v>
                </c:pt>
                <c:pt idx="175">
                  <c:v>7.3032828376469526E-5</c:v>
                </c:pt>
                <c:pt idx="176">
                  <c:v>7.2816060700772034E-5</c:v>
                </c:pt>
                <c:pt idx="177">
                  <c:v>7.2598061390553528E-5</c:v>
                </c:pt>
                <c:pt idx="178">
                  <c:v>7.2378830445814034E-5</c:v>
                </c:pt>
                <c:pt idx="179">
                  <c:v>7.2158367866553513E-5</c:v>
                </c:pt>
                <c:pt idx="180">
                  <c:v>7.1936795830820051E-5</c:v>
                </c:pt>
                <c:pt idx="181">
                  <c:v>7.1713993020974364E-5</c:v>
                </c:pt>
                <c:pt idx="182">
                  <c:v>7.1489959437016454E-5</c:v>
                </c:pt>
                <c:pt idx="183">
                  <c:v>7.1264695078946332E-5</c:v>
                </c:pt>
                <c:pt idx="184">
                  <c:v>7.1038199946764E-5</c:v>
                </c:pt>
                <c:pt idx="185">
                  <c:v>7.0810474040469443E-5</c:v>
                </c:pt>
                <c:pt idx="186">
                  <c:v>7.0581517360062662E-5</c:v>
                </c:pt>
                <c:pt idx="187">
                  <c:v>7.0351329905543657E-5</c:v>
                </c:pt>
                <c:pt idx="188">
                  <c:v>7.0119911676912441E-5</c:v>
                </c:pt>
                <c:pt idx="189">
                  <c:v>6.9887262674169E-5</c:v>
                </c:pt>
                <c:pt idx="190">
                  <c:v>6.9653382897313349E-5</c:v>
                </c:pt>
                <c:pt idx="191">
                  <c:v>6.9418272346345473E-5</c:v>
                </c:pt>
                <c:pt idx="192">
                  <c:v>6.9181931021265373E-5</c:v>
                </c:pt>
                <c:pt idx="193">
                  <c:v>6.8944358922073062E-5</c:v>
                </c:pt>
                <c:pt idx="194">
                  <c:v>6.8705556048768526E-5</c:v>
                </c:pt>
                <c:pt idx="195">
                  <c:v>6.8465522401351767E-5</c:v>
                </c:pt>
                <c:pt idx="196">
                  <c:v>6.8224257979822796E-5</c:v>
                </c:pt>
                <c:pt idx="197">
                  <c:v>6.7981762784181601E-5</c:v>
                </c:pt>
                <c:pt idx="198">
                  <c:v>6.7738036814428196E-5</c:v>
                </c:pt>
                <c:pt idx="199">
                  <c:v>6.7493080070562552E-5</c:v>
                </c:pt>
                <c:pt idx="200">
                  <c:v>6.7246892552584711E-5</c:v>
                </c:pt>
                <c:pt idx="201">
                  <c:v>6.6999474260494632E-5</c:v>
                </c:pt>
                <c:pt idx="202">
                  <c:v>6.6750825194292343E-5</c:v>
                </c:pt>
                <c:pt idx="203">
                  <c:v>6.6500945353977842E-5</c:v>
                </c:pt>
                <c:pt idx="204">
                  <c:v>6.6249834739551117E-5</c:v>
                </c:pt>
                <c:pt idx="205">
                  <c:v>6.5997493351012168E-5</c:v>
                </c:pt>
                <c:pt idx="206">
                  <c:v>6.5743921188360995E-5</c:v>
                </c:pt>
                <c:pt idx="207">
                  <c:v>6.548911825159761E-5</c:v>
                </c:pt>
                <c:pt idx="208">
                  <c:v>6.5233084540722015E-5</c:v>
                </c:pt>
                <c:pt idx="209">
                  <c:v>6.4975820055734182E-5</c:v>
                </c:pt>
                <c:pt idx="210">
                  <c:v>6.4717324796634138E-5</c:v>
                </c:pt>
                <c:pt idx="211">
                  <c:v>6.4457598763421883E-5</c:v>
                </c:pt>
                <c:pt idx="212">
                  <c:v>6.4196641956097391E-5</c:v>
                </c:pt>
                <c:pt idx="213">
                  <c:v>6.3934454374660701E-5</c:v>
                </c:pt>
                <c:pt idx="214">
                  <c:v>6.3671036019111773E-5</c:v>
                </c:pt>
                <c:pt idx="215">
                  <c:v>6.3406386889450634E-5</c:v>
                </c:pt>
                <c:pt idx="216">
                  <c:v>6.3140506985677271E-5</c:v>
                </c:pt>
                <c:pt idx="217">
                  <c:v>6.2873396307791698E-5</c:v>
                </c:pt>
                <c:pt idx="218">
                  <c:v>6.2605054855793899E-5</c:v>
                </c:pt>
                <c:pt idx="219">
                  <c:v>6.2335482629683877E-5</c:v>
                </c:pt>
                <c:pt idx="220">
                  <c:v>6.2064679629461643E-5</c:v>
                </c:pt>
                <c:pt idx="221">
                  <c:v>6.1792645855127186E-5</c:v>
                </c:pt>
                <c:pt idx="222">
                  <c:v>6.1519381306680517E-5</c:v>
                </c:pt>
                <c:pt idx="223">
                  <c:v>6.1244885984121611E-5</c:v>
                </c:pt>
                <c:pt idx="224">
                  <c:v>6.0969159887450507E-5</c:v>
                </c:pt>
                <c:pt idx="225">
                  <c:v>6.0692203016667172E-5</c:v>
                </c:pt>
                <c:pt idx="226">
                  <c:v>6.0414015371771619E-5</c:v>
                </c:pt>
                <c:pt idx="227">
                  <c:v>6.0134596952763843E-5</c:v>
                </c:pt>
                <c:pt idx="228">
                  <c:v>5.9853947759643855E-5</c:v>
                </c:pt>
                <c:pt idx="229">
                  <c:v>5.9572067792411643E-5</c:v>
                </c:pt>
                <c:pt idx="230">
                  <c:v>5.9288957051067213E-5</c:v>
                </c:pt>
                <c:pt idx="231">
                  <c:v>5.9004615535610566E-5</c:v>
                </c:pt>
                <c:pt idx="232">
                  <c:v>5.8719043246041694E-5</c:v>
                </c:pt>
                <c:pt idx="233">
                  <c:v>5.8432240182360605E-5</c:v>
                </c:pt>
                <c:pt idx="234">
                  <c:v>5.8144206344567299E-5</c:v>
                </c:pt>
                <c:pt idx="235">
                  <c:v>5.7854941732661767E-5</c:v>
                </c:pt>
                <c:pt idx="236">
                  <c:v>5.7564446346644025E-5</c:v>
                </c:pt>
                <c:pt idx="237">
                  <c:v>5.7272720186514059E-5</c:v>
                </c:pt>
                <c:pt idx="238">
                  <c:v>5.6979763252271875E-5</c:v>
                </c:pt>
                <c:pt idx="239">
                  <c:v>5.6685575543917474E-5</c:v>
                </c:pt>
                <c:pt idx="240">
                  <c:v>5.6390157061450848E-5</c:v>
                </c:pt>
                <c:pt idx="241">
                  <c:v>5.6093507804872004E-5</c:v>
                </c:pt>
                <c:pt idx="242">
                  <c:v>5.5795627774180943E-5</c:v>
                </c:pt>
                <c:pt idx="243">
                  <c:v>5.5496516969377658E-5</c:v>
                </c:pt>
                <c:pt idx="244">
                  <c:v>5.5196175390462155E-5</c:v>
                </c:pt>
                <c:pt idx="245">
                  <c:v>5.4894603037434441E-5</c:v>
                </c:pt>
                <c:pt idx="246">
                  <c:v>5.4591799910294503E-5</c:v>
                </c:pt>
                <c:pt idx="247">
                  <c:v>5.428776600904234E-5</c:v>
                </c:pt>
                <c:pt idx="248">
                  <c:v>5.398250133367796E-5</c:v>
                </c:pt>
                <c:pt idx="249">
                  <c:v>5.3676005884201362E-5</c:v>
                </c:pt>
                <c:pt idx="250">
                  <c:v>5.3368279660612547E-5</c:v>
                </c:pt>
                <c:pt idx="251">
                  <c:v>5.3059322662911507E-5</c:v>
                </c:pt>
                <c:pt idx="252">
                  <c:v>5.2749134891098257E-5</c:v>
                </c:pt>
                <c:pt idx="253">
                  <c:v>5.2437716345172782E-5</c:v>
                </c:pt>
                <c:pt idx="254">
                  <c:v>5.2125067025135082E-5</c:v>
                </c:pt>
                <c:pt idx="255">
                  <c:v>5.1811186930985172E-5</c:v>
                </c:pt>
                <c:pt idx="256">
                  <c:v>5.1496076062723038E-5</c:v>
                </c:pt>
                <c:pt idx="257">
                  <c:v>5.1179734420348686E-5</c:v>
                </c:pt>
                <c:pt idx="258">
                  <c:v>5.0862162003862116E-5</c:v>
                </c:pt>
                <c:pt idx="259">
                  <c:v>5.0543358813263329E-5</c:v>
                </c:pt>
                <c:pt idx="260">
                  <c:v>5.0223324848552317E-5</c:v>
                </c:pt>
                <c:pt idx="261">
                  <c:v>4.9902060109729081E-5</c:v>
                </c:pt>
                <c:pt idx="262">
                  <c:v>4.9579564596793635E-5</c:v>
                </c:pt>
                <c:pt idx="263">
                  <c:v>4.9255838309745964E-5</c:v>
                </c:pt>
                <c:pt idx="264">
                  <c:v>4.8930881248586082E-5</c:v>
                </c:pt>
                <c:pt idx="265">
                  <c:v>4.8604693413313975E-5</c:v>
                </c:pt>
                <c:pt idx="266">
                  <c:v>4.8277274803929651E-5</c:v>
                </c:pt>
                <c:pt idx="267">
                  <c:v>4.7948625420433103E-5</c:v>
                </c:pt>
                <c:pt idx="268">
                  <c:v>4.7618745262824337E-5</c:v>
                </c:pt>
                <c:pt idx="269">
                  <c:v>4.7287634331103354E-5</c:v>
                </c:pt>
                <c:pt idx="270">
                  <c:v>4.6955292625270146E-5</c:v>
                </c:pt>
                <c:pt idx="271">
                  <c:v>4.6621720145324727E-5</c:v>
                </c:pt>
                <c:pt idx="272">
                  <c:v>4.6286916891267084E-5</c:v>
                </c:pt>
                <c:pt idx="273">
                  <c:v>4.5950882863097223E-5</c:v>
                </c:pt>
                <c:pt idx="274">
                  <c:v>4.5613618060815145E-5</c:v>
                </c:pt>
                <c:pt idx="275">
                  <c:v>4.5275122484420843E-5</c:v>
                </c:pt>
                <c:pt idx="276">
                  <c:v>4.4935396133914322E-5</c:v>
                </c:pt>
                <c:pt idx="277">
                  <c:v>4.4594439009295578E-5</c:v>
                </c:pt>
                <c:pt idx="278">
                  <c:v>4.4252251110564623E-5</c:v>
                </c:pt>
                <c:pt idx="279">
                  <c:v>4.3908832437721443E-5</c:v>
                </c:pt>
                <c:pt idx="280">
                  <c:v>4.3564182990766052E-5</c:v>
                </c:pt>
                <c:pt idx="281">
                  <c:v>4.3218302769698437E-5</c:v>
                </c:pt>
                <c:pt idx="282">
                  <c:v>4.2871191774518605E-5</c:v>
                </c:pt>
                <c:pt idx="283">
                  <c:v>4.2522850005226541E-5</c:v>
                </c:pt>
                <c:pt idx="284">
                  <c:v>4.2173277461822267E-5</c:v>
                </c:pt>
                <c:pt idx="285">
                  <c:v>4.1822474144305775E-5</c:v>
                </c:pt>
                <c:pt idx="286">
                  <c:v>4.1470440052677065E-5</c:v>
                </c:pt>
                <c:pt idx="287">
                  <c:v>4.1117175186936131E-5</c:v>
                </c:pt>
                <c:pt idx="288">
                  <c:v>4.0762679547082979E-5</c:v>
                </c:pt>
                <c:pt idx="289">
                  <c:v>4.040695313311761E-5</c:v>
                </c:pt>
                <c:pt idx="290">
                  <c:v>4.0049995945040017E-5</c:v>
                </c:pt>
                <c:pt idx="291">
                  <c:v>3.9691807982850205E-5</c:v>
                </c:pt>
                <c:pt idx="292">
                  <c:v>3.9332389246548177E-5</c:v>
                </c:pt>
                <c:pt idx="293">
                  <c:v>3.8971739736133937E-5</c:v>
                </c:pt>
                <c:pt idx="294">
                  <c:v>3.8609859451607466E-5</c:v>
                </c:pt>
                <c:pt idx="295">
                  <c:v>3.8246748392968778E-5</c:v>
                </c:pt>
                <c:pt idx="296">
                  <c:v>3.7882406560217872E-5</c:v>
                </c:pt>
                <c:pt idx="297">
                  <c:v>3.7516833953354742E-5</c:v>
                </c:pt>
                <c:pt idx="298">
                  <c:v>3.7150030572379394E-5</c:v>
                </c:pt>
                <c:pt idx="299">
                  <c:v>3.6781996417291835E-5</c:v>
                </c:pt>
                <c:pt idx="300">
                  <c:v>3.6412731488092052E-5</c:v>
                </c:pt>
                <c:pt idx="301">
                  <c:v>3.6042235784780052E-5</c:v>
                </c:pt>
                <c:pt idx="302">
                  <c:v>3.5670509307355827E-5</c:v>
                </c:pt>
                <c:pt idx="303">
                  <c:v>3.5297552055819391E-5</c:v>
                </c:pt>
                <c:pt idx="304">
                  <c:v>3.4923364030170724E-5</c:v>
                </c:pt>
                <c:pt idx="305">
                  <c:v>3.4547945230409839E-5</c:v>
                </c:pt>
                <c:pt idx="306">
                  <c:v>3.4171295656536744E-5</c:v>
                </c:pt>
                <c:pt idx="307">
                  <c:v>3.3793415308551431E-5</c:v>
                </c:pt>
                <c:pt idx="308">
                  <c:v>3.3414304186453887E-5</c:v>
                </c:pt>
                <c:pt idx="309">
                  <c:v>3.3033962290244132E-5</c:v>
                </c:pt>
                <c:pt idx="310">
                  <c:v>3.2652389619922153E-5</c:v>
                </c:pt>
                <c:pt idx="311">
                  <c:v>3.2269586175487956E-5</c:v>
                </c:pt>
                <c:pt idx="312">
                  <c:v>3.1885551956941535E-5</c:v>
                </c:pt>
                <c:pt idx="313">
                  <c:v>3.1500286964282903E-5</c:v>
                </c:pt>
                <c:pt idx="314">
                  <c:v>3.1113791197512053E-5</c:v>
                </c:pt>
                <c:pt idx="315">
                  <c:v>3.0726064656628972E-5</c:v>
                </c:pt>
                <c:pt idx="316">
                  <c:v>3.0337107341633687E-5</c:v>
                </c:pt>
                <c:pt idx="317">
                  <c:v>2.9946919252526178E-5</c:v>
                </c:pt>
                <c:pt idx="318">
                  <c:v>2.9555500389306444E-5</c:v>
                </c:pt>
                <c:pt idx="319">
                  <c:v>2.9162850751974487E-5</c:v>
                </c:pt>
                <c:pt idx="320">
                  <c:v>2.8768970340530318E-5</c:v>
                </c:pt>
                <c:pt idx="321">
                  <c:v>2.8373859154973938E-5</c:v>
                </c:pt>
                <c:pt idx="322">
                  <c:v>2.7977517195305321E-5</c:v>
                </c:pt>
                <c:pt idx="323">
                  <c:v>2.7579944461524492E-5</c:v>
                </c:pt>
                <c:pt idx="324">
                  <c:v>2.7181140953631453E-5</c:v>
                </c:pt>
                <c:pt idx="325">
                  <c:v>2.6781106671626176E-5</c:v>
                </c:pt>
                <c:pt idx="326">
                  <c:v>2.6379841615508688E-5</c:v>
                </c:pt>
                <c:pt idx="327">
                  <c:v>2.597734578527899E-5</c:v>
                </c:pt>
                <c:pt idx="328">
                  <c:v>2.5573619180937067E-5</c:v>
                </c:pt>
                <c:pt idx="329">
                  <c:v>2.5168661802482919E-5</c:v>
                </c:pt>
                <c:pt idx="330">
                  <c:v>2.4762473649916547E-5</c:v>
                </c:pt>
                <c:pt idx="331">
                  <c:v>2.4355054723237978E-5</c:v>
                </c:pt>
                <c:pt idx="332">
                  <c:v>2.3946405022447171E-5</c:v>
                </c:pt>
                <c:pt idx="333">
                  <c:v>2.353652454754414E-5</c:v>
                </c:pt>
                <c:pt idx="334">
                  <c:v>2.3125413298528898E-5</c:v>
                </c:pt>
                <c:pt idx="335">
                  <c:v>2.2713071275401445E-5</c:v>
                </c:pt>
                <c:pt idx="336">
                  <c:v>2.2299498478161768E-5</c:v>
                </c:pt>
                <c:pt idx="337">
                  <c:v>2.1884694906809866E-5</c:v>
                </c:pt>
                <c:pt idx="338">
                  <c:v>2.1468660561345753E-5</c:v>
                </c:pt>
                <c:pt idx="339">
                  <c:v>2.1051395441769416E-5</c:v>
                </c:pt>
                <c:pt idx="340">
                  <c:v>2.0632899548080855E-5</c:v>
                </c:pt>
                <c:pt idx="341">
                  <c:v>2.0213172880280083E-5</c:v>
                </c:pt>
                <c:pt idx="342">
                  <c:v>1.97922154383671E-5</c:v>
                </c:pt>
                <c:pt idx="343">
                  <c:v>1.9370027222341879E-5</c:v>
                </c:pt>
                <c:pt idx="344">
                  <c:v>1.8946608232204448E-5</c:v>
                </c:pt>
                <c:pt idx="345">
                  <c:v>1.8521958467954792E-5</c:v>
                </c:pt>
                <c:pt idx="346">
                  <c:v>1.8096077929592925E-5</c:v>
                </c:pt>
                <c:pt idx="347">
                  <c:v>1.7668966617118834E-5</c:v>
                </c:pt>
                <c:pt idx="348">
                  <c:v>1.7240624530532518E-5</c:v>
                </c:pt>
                <c:pt idx="349">
                  <c:v>1.6811051669833992E-5</c:v>
                </c:pt>
                <c:pt idx="350">
                  <c:v>1.6380248035023241E-5</c:v>
                </c:pt>
                <c:pt idx="351">
                  <c:v>1.5948213626100266E-5</c:v>
                </c:pt>
                <c:pt idx="352">
                  <c:v>1.551494844306508E-5</c:v>
                </c:pt>
                <c:pt idx="353">
                  <c:v>1.5080452485917683E-5</c:v>
                </c:pt>
                <c:pt idx="354">
                  <c:v>1.4644725754658049E-5</c:v>
                </c:pt>
                <c:pt idx="355">
                  <c:v>1.4207768249286203E-5</c:v>
                </c:pt>
                <c:pt idx="356">
                  <c:v>1.3769579969802147E-5</c:v>
                </c:pt>
                <c:pt idx="357">
                  <c:v>1.3330160916205853E-5</c:v>
                </c:pt>
                <c:pt idx="358">
                  <c:v>1.2889511088497348E-5</c:v>
                </c:pt>
                <c:pt idx="359">
                  <c:v>1.2447630486676632E-5</c:v>
                </c:pt>
                <c:pt idx="360">
                  <c:v>1.2004519110743692E-5</c:v>
                </c:pt>
                <c:pt idx="361">
                  <c:v>1.1560176960698527E-5</c:v>
                </c:pt>
                <c:pt idx="362">
                  <c:v>1.1114604036541152E-5</c:v>
                </c:pt>
                <c:pt idx="363">
                  <c:v>1.0667800338271552E-5</c:v>
                </c:pt>
                <c:pt idx="364">
                  <c:v>1.0219765865889728E-5</c:v>
                </c:pt>
                <c:pt idx="365">
                  <c:v>9.7705006193956793E-6</c:v>
                </c:pt>
                <c:pt idx="366">
                  <c:v>9.3200045987894335E-6</c:v>
                </c:pt>
                <c:pt idx="367">
                  <c:v>8.8682778040709498E-6</c:v>
                </c:pt>
                <c:pt idx="368">
                  <c:v>8.4153202352402553E-6</c:v>
                </c:pt>
                <c:pt idx="369">
                  <c:v>7.9611318922973365E-6</c:v>
                </c:pt>
                <c:pt idx="370">
                  <c:v>7.5057127752422068E-6</c:v>
                </c:pt>
                <c:pt idx="371">
                  <c:v>7.0490628840748527E-6</c:v>
                </c:pt>
                <c:pt idx="372">
                  <c:v>6.5911822187952743E-6</c:v>
                </c:pt>
                <c:pt idx="373">
                  <c:v>6.1320707794034851E-6</c:v>
                </c:pt>
                <c:pt idx="374">
                  <c:v>5.6717285658994715E-6</c:v>
                </c:pt>
                <c:pt idx="375">
                  <c:v>5.2101555782832335E-6</c:v>
                </c:pt>
                <c:pt idx="376">
                  <c:v>4.7473518165547847E-6</c:v>
                </c:pt>
                <c:pt idx="377">
                  <c:v>4.2833172807141116E-6</c:v>
                </c:pt>
                <c:pt idx="378">
                  <c:v>3.8180519707612276E-6</c:v>
                </c:pt>
                <c:pt idx="379">
                  <c:v>3.3515558866961057E-6</c:v>
                </c:pt>
                <c:pt idx="380">
                  <c:v>2.8838290285187866E-6</c:v>
                </c:pt>
                <c:pt idx="381">
                  <c:v>2.4148713962292431E-6</c:v>
                </c:pt>
                <c:pt idx="382">
                  <c:v>1.9446829898274752E-6</c:v>
                </c:pt>
                <c:pt idx="383">
                  <c:v>1.4732638093134829E-6</c:v>
                </c:pt>
                <c:pt idx="384">
                  <c:v>1.0006138546872798E-6</c:v>
                </c:pt>
                <c:pt idx="385">
                  <c:v>5.2673312594885241E-7</c:v>
                </c:pt>
                <c:pt idx="386">
                  <c:v>5.1621623098200599E-8</c:v>
                </c:pt>
                <c:pt idx="387">
                  <c:v>-4.2472065386466203E-7</c:v>
                </c:pt>
                <c:pt idx="388">
                  <c:v>-9.0229370493973547E-7</c:v>
                </c:pt>
                <c:pt idx="389">
                  <c:v>-1.3810975301270468E-6</c:v>
                </c:pt>
                <c:pt idx="390">
                  <c:v>-1.861132129426569E-6</c:v>
                </c:pt>
                <c:pt idx="391">
                  <c:v>-2.342397502838302E-6</c:v>
                </c:pt>
                <c:pt idx="392">
                  <c:v>-2.8248936503622729E-6</c:v>
                </c:pt>
                <c:pt idx="393">
                  <c:v>-3.3086205719984546E-6</c:v>
                </c:pt>
                <c:pt idx="394">
                  <c:v>-3.7935782677468472E-6</c:v>
                </c:pt>
                <c:pt idx="395">
                  <c:v>-4.2797667376074641E-6</c:v>
                </c:pt>
                <c:pt idx="396">
                  <c:v>-4.7671859815803054E-6</c:v>
                </c:pt>
                <c:pt idx="397">
                  <c:v>-5.2558359996653575E-6</c:v>
                </c:pt>
                <c:pt idx="398">
                  <c:v>-5.7457167918626475E-6</c:v>
                </c:pt>
                <c:pt idx="399">
                  <c:v>-6.2368283581721483E-6</c:v>
                </c:pt>
                <c:pt idx="400">
                  <c:v>-6.72917069859386E-6</c:v>
                </c:pt>
                <c:pt idx="401">
                  <c:v>-7.2227438131277824E-6</c:v>
                </c:pt>
                <c:pt idx="402">
                  <c:v>-7.7175477017739428E-6</c:v>
                </c:pt>
                <c:pt idx="403">
                  <c:v>-8.213582364532314E-6</c:v>
                </c:pt>
                <c:pt idx="404">
                  <c:v>-8.7108478014029096E-6</c:v>
                </c:pt>
                <c:pt idx="405">
                  <c:v>-9.2093440123857295E-6</c:v>
                </c:pt>
                <c:pt idx="406">
                  <c:v>-9.7090709974807467E-6</c:v>
                </c:pt>
                <c:pt idx="407">
                  <c:v>-1.0210028756688002E-5</c:v>
                </c:pt>
                <c:pt idx="408">
                  <c:v>-1.0712217290007481E-5</c:v>
                </c:pt>
                <c:pt idx="409">
                  <c:v>-1.1215636597439172E-5</c:v>
                </c:pt>
                <c:pt idx="410">
                  <c:v>-1.1720286678983086E-5</c:v>
                </c:pt>
                <c:pt idx="411">
                  <c:v>-1.2226167534639225E-5</c:v>
                </c:pt>
                <c:pt idx="412">
                  <c:v>-1.2733279164407562E-5</c:v>
                </c:pt>
                <c:pt idx="413">
                  <c:v>-1.3241621568288136E-5</c:v>
                </c:pt>
                <c:pt idx="414">
                  <c:v>-1.3751194746280907E-5</c:v>
                </c:pt>
                <c:pt idx="415">
                  <c:v>-1.4261998698385917E-5</c:v>
                </c:pt>
                <c:pt idx="416">
                  <c:v>-1.4774033424603151E-5</c:v>
                </c:pt>
                <c:pt idx="417">
                  <c:v>-1.5287298924932582E-5</c:v>
                </c:pt>
                <c:pt idx="418">
                  <c:v>-1.5801795199374251E-5</c:v>
                </c:pt>
                <c:pt idx="419">
                  <c:v>-1.6317522247928144E-5</c:v>
                </c:pt>
                <c:pt idx="420">
                  <c:v>-1.6834480070594235E-5</c:v>
                </c:pt>
                <c:pt idx="421">
                  <c:v>-1.7352668667372563E-5</c:v>
                </c:pt>
                <c:pt idx="422">
                  <c:v>-1.7872088038263102E-5</c:v>
                </c:pt>
                <c:pt idx="423">
                  <c:v>-1.8392738183265866E-5</c:v>
                </c:pt>
                <c:pt idx="424">
                  <c:v>-1.8914619102380841E-5</c:v>
                </c:pt>
                <c:pt idx="425">
                  <c:v>-1.9437730795608053E-5</c:v>
                </c:pt>
                <c:pt idx="426">
                  <c:v>-1.9962073262947476E-5</c:v>
                </c:pt>
                <c:pt idx="427">
                  <c:v>-2.048764650439911E-5</c:v>
                </c:pt>
                <c:pt idx="428">
                  <c:v>-2.1014450519962955E-5</c:v>
                </c:pt>
                <c:pt idx="429">
                  <c:v>-2.1542485309639038E-5</c:v>
                </c:pt>
                <c:pt idx="430">
                  <c:v>-2.2071750873427332E-5</c:v>
                </c:pt>
                <c:pt idx="431">
                  <c:v>-2.260224721132785E-5</c:v>
                </c:pt>
                <c:pt idx="432">
                  <c:v>-2.3133974323340578E-5</c:v>
                </c:pt>
                <c:pt idx="433">
                  <c:v>-2.3666932209465545E-5</c:v>
                </c:pt>
                <c:pt idx="434">
                  <c:v>-2.4201120869702709E-5</c:v>
                </c:pt>
                <c:pt idx="435">
                  <c:v>-2.4736540304052098E-5</c:v>
                </c:pt>
                <c:pt idx="436">
                  <c:v>-2.5273190512513724E-5</c:v>
                </c:pt>
                <c:pt idx="437">
                  <c:v>-2.5811071495087547E-5</c:v>
                </c:pt>
                <c:pt idx="438">
                  <c:v>-2.6350183251773595E-5</c:v>
                </c:pt>
                <c:pt idx="439">
                  <c:v>-2.6890525782571881E-5</c:v>
                </c:pt>
                <c:pt idx="440">
                  <c:v>-2.7432099087482364E-5</c:v>
                </c:pt>
                <c:pt idx="441">
                  <c:v>-2.7974903166505085E-5</c:v>
                </c:pt>
                <c:pt idx="442">
                  <c:v>-2.8518938019640003E-5</c:v>
                </c:pt>
                <c:pt idx="443">
                  <c:v>-2.9064203646887146E-5</c:v>
                </c:pt>
                <c:pt idx="444">
                  <c:v>-2.9610700048246513E-5</c:v>
                </c:pt>
                <c:pt idx="445">
                  <c:v>-3.0158427223718105E-5</c:v>
                </c:pt>
                <c:pt idx="446">
                  <c:v>-3.0707385173301893E-5</c:v>
                </c:pt>
                <c:pt idx="447">
                  <c:v>-3.125757389699792E-5</c:v>
                </c:pt>
                <c:pt idx="448">
                  <c:v>-3.1808993394806157E-5</c:v>
                </c:pt>
                <c:pt idx="449">
                  <c:v>-3.2361643666726632E-5</c:v>
                </c:pt>
                <c:pt idx="450">
                  <c:v>-3.2493551723926652E-5</c:v>
                </c:pt>
                <c:pt idx="451">
                  <c:v>-3.2624726958586662E-5</c:v>
                </c:pt>
                <c:pt idx="452">
                  <c:v>-3.2755169370706663E-5</c:v>
                </c:pt>
                <c:pt idx="453">
                  <c:v>-3.2884878960286681E-5</c:v>
                </c:pt>
                <c:pt idx="454">
                  <c:v>-3.301385572732669E-5</c:v>
                </c:pt>
                <c:pt idx="455">
                  <c:v>-3.3142099671826689E-5</c:v>
                </c:pt>
                <c:pt idx="456">
                  <c:v>-3.3269610793786679E-5</c:v>
                </c:pt>
                <c:pt idx="457">
                  <c:v>-3.3396389093206686E-5</c:v>
                </c:pt>
                <c:pt idx="458">
                  <c:v>-3.3522434570086685E-5</c:v>
                </c:pt>
                <c:pt idx="459">
                  <c:v>-3.3647747224426673E-5</c:v>
                </c:pt>
                <c:pt idx="460">
                  <c:v>-3.377232705622668E-5</c:v>
                </c:pt>
                <c:pt idx="461">
                  <c:v>-3.3896174065486677E-5</c:v>
                </c:pt>
                <c:pt idx="462">
                  <c:v>-3.4019288252206691E-5</c:v>
                </c:pt>
                <c:pt idx="463">
                  <c:v>-3.4141669616386696E-5</c:v>
                </c:pt>
                <c:pt idx="464">
                  <c:v>-3.4263318158026692E-5</c:v>
                </c:pt>
                <c:pt idx="465">
                  <c:v>-3.4384233877126705E-5</c:v>
                </c:pt>
                <c:pt idx="466">
                  <c:v>-3.4504416773686709E-5</c:v>
                </c:pt>
                <c:pt idx="467">
                  <c:v>-3.4623866847706731E-5</c:v>
                </c:pt>
                <c:pt idx="468">
                  <c:v>-3.4742584099186743E-5</c:v>
                </c:pt>
                <c:pt idx="469">
                  <c:v>-3.4860568528126746E-5</c:v>
                </c:pt>
                <c:pt idx="470">
                  <c:v>-3.4977820134526739E-5</c:v>
                </c:pt>
                <c:pt idx="471">
                  <c:v>-3.5094338918386723E-5</c:v>
                </c:pt>
                <c:pt idx="472">
                  <c:v>-3.5210124879706724E-5</c:v>
                </c:pt>
                <c:pt idx="473">
                  <c:v>-3.5325178018486716E-5</c:v>
                </c:pt>
                <c:pt idx="474">
                  <c:v>-3.5439498334726726E-5</c:v>
                </c:pt>
                <c:pt idx="475">
                  <c:v>-3.5553085828426726E-5</c:v>
                </c:pt>
                <c:pt idx="476">
                  <c:v>-3.5665940499586717E-5</c:v>
                </c:pt>
                <c:pt idx="477">
                  <c:v>-3.5778062348206725E-5</c:v>
                </c:pt>
                <c:pt idx="478">
                  <c:v>-3.5889451374286724E-5</c:v>
                </c:pt>
                <c:pt idx="479">
                  <c:v>-3.6000107577826741E-5</c:v>
                </c:pt>
                <c:pt idx="480">
                  <c:v>-3.6110030958826748E-5</c:v>
                </c:pt>
                <c:pt idx="481">
                  <c:v>-3.6219221517286746E-5</c:v>
                </c:pt>
                <c:pt idx="482">
                  <c:v>-3.6327679253206761E-5</c:v>
                </c:pt>
                <c:pt idx="483">
                  <c:v>-3.6435404166586767E-5</c:v>
                </c:pt>
                <c:pt idx="484">
                  <c:v>-3.6542396257426791E-5</c:v>
                </c:pt>
                <c:pt idx="485">
                  <c:v>-3.6648655525726778E-5</c:v>
                </c:pt>
                <c:pt idx="486">
                  <c:v>-3.6754181971486783E-5</c:v>
                </c:pt>
                <c:pt idx="487">
                  <c:v>-3.6858975594706778E-5</c:v>
                </c:pt>
                <c:pt idx="488">
                  <c:v>-3.6963036395386764E-5</c:v>
                </c:pt>
                <c:pt idx="489">
                  <c:v>-3.7066364373526767E-5</c:v>
                </c:pt>
                <c:pt idx="490">
                  <c:v>-3.7168959529126761E-5</c:v>
                </c:pt>
                <c:pt idx="491">
                  <c:v>-3.7270821862186773E-5</c:v>
                </c:pt>
                <c:pt idx="492">
                  <c:v>-3.7371951372706775E-5</c:v>
                </c:pt>
                <c:pt idx="493">
                  <c:v>-3.7472348060686768E-5</c:v>
                </c:pt>
                <c:pt idx="494">
                  <c:v>-3.7572011926126779E-5</c:v>
                </c:pt>
                <c:pt idx="495">
                  <c:v>-3.767094296902678E-5</c:v>
                </c:pt>
                <c:pt idx="496">
                  <c:v>-3.7769141189386798E-5</c:v>
                </c:pt>
                <c:pt idx="497">
                  <c:v>-3.7866606587206808E-5</c:v>
                </c:pt>
                <c:pt idx="498">
                  <c:v>-3.7963339162486808E-5</c:v>
                </c:pt>
                <c:pt idx="499">
                  <c:v>-3.8059338915226825E-5</c:v>
                </c:pt>
                <c:pt idx="500">
                  <c:v>-3.8154605845426806E-5</c:v>
                </c:pt>
                <c:pt idx="501">
                  <c:v>-3.8249139953086805E-5</c:v>
                </c:pt>
                <c:pt idx="502">
                  <c:v>-3.8342941238206794E-5</c:v>
                </c:pt>
                <c:pt idx="503">
                  <c:v>-3.8436009700786801E-5</c:v>
                </c:pt>
                <c:pt idx="504">
                  <c:v>-3.8528345340826798E-5</c:v>
                </c:pt>
                <c:pt idx="505">
                  <c:v>-3.8619948158326786E-5</c:v>
                </c:pt>
                <c:pt idx="506">
                  <c:v>-3.8710818153286791E-5</c:v>
                </c:pt>
                <c:pt idx="507">
                  <c:v>-3.8800955325706788E-5</c:v>
                </c:pt>
                <c:pt idx="508">
                  <c:v>-3.8890359675586801E-5</c:v>
                </c:pt>
                <c:pt idx="509">
                  <c:v>-3.8979031202926806E-5</c:v>
                </c:pt>
                <c:pt idx="510">
                  <c:v>-3.9066969907726801E-5</c:v>
                </c:pt>
                <c:pt idx="511">
                  <c:v>-3.9154175789986813E-5</c:v>
                </c:pt>
                <c:pt idx="512">
                  <c:v>-3.9240648849706816E-5</c:v>
                </c:pt>
                <c:pt idx="513">
                  <c:v>-3.9326389086886837E-5</c:v>
                </c:pt>
                <c:pt idx="514">
                  <c:v>-3.9411396501526849E-5</c:v>
                </c:pt>
                <c:pt idx="515">
                  <c:v>-3.9495671093626851E-5</c:v>
                </c:pt>
                <c:pt idx="516">
                  <c:v>-3.9579212863186843E-5</c:v>
                </c:pt>
                <c:pt idx="517">
                  <c:v>-3.9662021810206826E-5</c:v>
                </c:pt>
                <c:pt idx="518">
                  <c:v>-3.9744097934686827E-5</c:v>
                </c:pt>
                <c:pt idx="519">
                  <c:v>-3.9825441236626818E-5</c:v>
                </c:pt>
                <c:pt idx="520">
                  <c:v>-3.9906051716026827E-5</c:v>
                </c:pt>
                <c:pt idx="521">
                  <c:v>-3.9985929372886826E-5</c:v>
                </c:pt>
                <c:pt idx="522">
                  <c:v>-4.0065074207206816E-5</c:v>
                </c:pt>
                <c:pt idx="523">
                  <c:v>-4.0143486218986824E-5</c:v>
                </c:pt>
                <c:pt idx="524">
                  <c:v>-4.0221165408226822E-5</c:v>
                </c:pt>
                <c:pt idx="525">
                  <c:v>-4.0298111774926838E-5</c:v>
                </c:pt>
                <c:pt idx="526">
                  <c:v>-4.0374325319086844E-5</c:v>
                </c:pt>
                <c:pt idx="527">
                  <c:v>-4.0449806040706841E-5</c:v>
                </c:pt>
                <c:pt idx="528">
                  <c:v>-4.0524553939786856E-5</c:v>
                </c:pt>
                <c:pt idx="529">
                  <c:v>-4.0598569016326861E-5</c:v>
                </c:pt>
                <c:pt idx="530">
                  <c:v>-4.0671851270326857E-5</c:v>
                </c:pt>
                <c:pt idx="531">
                  <c:v>-4.0744400701786843E-5</c:v>
                </c:pt>
                <c:pt idx="532">
                  <c:v>-4.0816217310706847E-5</c:v>
                </c:pt>
                <c:pt idx="533">
                  <c:v>-4.0887301097086842E-5</c:v>
                </c:pt>
                <c:pt idx="534">
                  <c:v>-4.0957652060926827E-5</c:v>
                </c:pt>
                <c:pt idx="535">
                  <c:v>-4.102727020222683E-5</c:v>
                </c:pt>
                <c:pt idx="536">
                  <c:v>-4.1096155520986823E-5</c:v>
                </c:pt>
                <c:pt idx="537">
                  <c:v>-4.1164308017206834E-5</c:v>
                </c:pt>
                <c:pt idx="538">
                  <c:v>-4.1231727690886836E-5</c:v>
                </c:pt>
                <c:pt idx="539">
                  <c:v>-4.1298414542026828E-5</c:v>
                </c:pt>
                <c:pt idx="540">
                  <c:v>-4.1364368570626837E-5</c:v>
                </c:pt>
                <c:pt idx="541">
                  <c:v>-4.1429589776686838E-5</c:v>
                </c:pt>
                <c:pt idx="542">
                  <c:v>-4.1494078160206856E-5</c:v>
                </c:pt>
                <c:pt idx="543">
                  <c:v>-4.1557833721186864E-5</c:v>
                </c:pt>
                <c:pt idx="544">
                  <c:v>-4.1620856459626863E-5</c:v>
                </c:pt>
                <c:pt idx="545">
                  <c:v>-4.1683146375526853E-5</c:v>
                </c:pt>
                <c:pt idx="546">
                  <c:v>-4.1744703468886833E-5</c:v>
                </c:pt>
                <c:pt idx="547">
                  <c:v>-4.1805527739706831E-5</c:v>
                </c:pt>
                <c:pt idx="548">
                  <c:v>-4.1865619187986819E-5</c:v>
                </c:pt>
                <c:pt idx="549">
                  <c:v>-4.1924977813726825E-5</c:v>
                </c:pt>
                <c:pt idx="550">
                  <c:v>-4.1983603616926822E-5</c:v>
                </c:pt>
                <c:pt idx="551">
                  <c:v>-4.2041496597586809E-5</c:v>
                </c:pt>
                <c:pt idx="552">
                  <c:v>-4.2098656755706814E-5</c:v>
                </c:pt>
                <c:pt idx="553">
                  <c:v>-4.2155084091286809E-5</c:v>
                </c:pt>
                <c:pt idx="554">
                  <c:v>-4.2210778604326822E-5</c:v>
                </c:pt>
                <c:pt idx="555">
                  <c:v>-4.2265740294826826E-5</c:v>
                </c:pt>
                <c:pt idx="556">
                  <c:v>-4.231996916278682E-5</c:v>
                </c:pt>
                <c:pt idx="557">
                  <c:v>-4.2373465208206832E-5</c:v>
                </c:pt>
                <c:pt idx="558">
                  <c:v>-4.2426228431086834E-5</c:v>
                </c:pt>
                <c:pt idx="559">
                  <c:v>-4.2478258831426854E-5</c:v>
                </c:pt>
                <c:pt idx="560">
                  <c:v>-4.2529556409226838E-5</c:v>
                </c:pt>
                <c:pt idx="561">
                  <c:v>-4.2580121164486839E-5</c:v>
                </c:pt>
                <c:pt idx="562">
                  <c:v>-4.2629953097206831E-5</c:v>
                </c:pt>
                <c:pt idx="563">
                  <c:v>-4.2679052207386813E-5</c:v>
                </c:pt>
                <c:pt idx="564">
                  <c:v>-4.2727418495026813E-5</c:v>
                </c:pt>
                <c:pt idx="565">
                  <c:v>-4.2775051960126803E-5</c:v>
                </c:pt>
                <c:pt idx="566">
                  <c:v>-4.2821952602686812E-5</c:v>
                </c:pt>
                <c:pt idx="567">
                  <c:v>-4.286812042270681E-5</c:v>
                </c:pt>
                <c:pt idx="568">
                  <c:v>-4.2913555420186799E-5</c:v>
                </c:pt>
                <c:pt idx="569">
                  <c:v>-4.2958257595126806E-5</c:v>
                </c:pt>
                <c:pt idx="570">
                  <c:v>-4.3002226947526804E-5</c:v>
                </c:pt>
                <c:pt idx="571">
                  <c:v>-4.3045463477386819E-5</c:v>
                </c:pt>
                <c:pt idx="572">
                  <c:v>-4.3087967184706825E-5</c:v>
                </c:pt>
                <c:pt idx="573">
                  <c:v>-4.3129738069486821E-5</c:v>
                </c:pt>
                <c:pt idx="574">
                  <c:v>-4.3170776131726835E-5</c:v>
                </c:pt>
                <c:pt idx="575">
                  <c:v>-4.3211081371426812E-5</c:v>
                </c:pt>
                <c:pt idx="576">
                  <c:v>-4.3250653788586807E-5</c:v>
                </c:pt>
                <c:pt idx="577">
                  <c:v>-4.3289493383206793E-5</c:v>
                </c:pt>
                <c:pt idx="578">
                  <c:v>-4.3327600155286796E-5</c:v>
                </c:pt>
                <c:pt idx="579">
                  <c:v>-4.336497410482679E-5</c:v>
                </c:pt>
                <c:pt idx="580">
                  <c:v>-4.3401615231826774E-5</c:v>
                </c:pt>
                <c:pt idx="581">
                  <c:v>-4.3437523536286776E-5</c:v>
                </c:pt>
                <c:pt idx="582">
                  <c:v>-4.3472699018206769E-5</c:v>
                </c:pt>
                <c:pt idx="583">
                  <c:v>-4.3507141677586779E-5</c:v>
                </c:pt>
                <c:pt idx="584">
                  <c:v>-4.3540851514426779E-5</c:v>
                </c:pt>
                <c:pt idx="585">
                  <c:v>-4.3573828528726771E-5</c:v>
                </c:pt>
                <c:pt idx="586">
                  <c:v>-4.360607272048678E-5</c:v>
                </c:pt>
                <c:pt idx="587">
                  <c:v>-4.3637584089706779E-5</c:v>
                </c:pt>
                <c:pt idx="588">
                  <c:v>-4.3668362636386797E-5</c:v>
                </c:pt>
                <c:pt idx="589">
                  <c:v>-4.3698408360526804E-5</c:v>
                </c:pt>
                <c:pt idx="590">
                  <c:v>-4.3727721262126803E-5</c:v>
                </c:pt>
                <c:pt idx="591">
                  <c:v>-4.3756301341186791E-5</c:v>
                </c:pt>
                <c:pt idx="592">
                  <c:v>-4.3784148597706771E-5</c:v>
                </c:pt>
                <c:pt idx="593">
                  <c:v>-4.3811263031686768E-5</c:v>
                </c:pt>
                <c:pt idx="594">
                  <c:v>-4.3837644643126756E-5</c:v>
                </c:pt>
                <c:pt idx="595">
                  <c:v>-4.3863293432026761E-5</c:v>
                </c:pt>
                <c:pt idx="596">
                  <c:v>-4.3888209398386757E-5</c:v>
                </c:pt>
                <c:pt idx="597">
                  <c:v>-4.3912392542206743E-5</c:v>
                </c:pt>
                <c:pt idx="598">
                  <c:v>-4.3935842863486747E-5</c:v>
                </c:pt>
                <c:pt idx="599">
                  <c:v>-4.3958560362226742E-5</c:v>
                </c:pt>
                <c:pt idx="600">
                  <c:v>-4.3980545038426754E-5</c:v>
                </c:pt>
                <c:pt idx="601">
                  <c:v>-4.4001796892086757E-5</c:v>
                </c:pt>
                <c:pt idx="602">
                  <c:v>-4.402231592320675E-5</c:v>
                </c:pt>
                <c:pt idx="603">
                  <c:v>-4.4042102131786761E-5</c:v>
                </c:pt>
                <c:pt idx="604">
                  <c:v>-4.4061155517826763E-5</c:v>
                </c:pt>
                <c:pt idx="605">
                  <c:v>-4.4079476081326755E-5</c:v>
                </c:pt>
                <c:pt idx="606">
                  <c:v>-4.4097063822286738E-5</c:v>
                </c:pt>
                <c:pt idx="607">
                  <c:v>-4.4113918740706738E-5</c:v>
                </c:pt>
                <c:pt idx="608">
                  <c:v>-4.4130040836586729E-5</c:v>
                </c:pt>
                <c:pt idx="609">
                  <c:v>-4.4145430109926711E-5</c:v>
                </c:pt>
                <c:pt idx="610">
                  <c:v>-4.416008656072671E-5</c:v>
                </c:pt>
                <c:pt idx="611">
                  <c:v>-4.41740101889867E-5</c:v>
                </c:pt>
                <c:pt idx="612">
                  <c:v>-4.4187200994706707E-5</c:v>
                </c:pt>
                <c:pt idx="613">
                  <c:v>-4.4199658977886705E-5</c:v>
                </c:pt>
                <c:pt idx="614">
                  <c:v>-4.4211384138526693E-5</c:v>
                </c:pt>
                <c:pt idx="615">
                  <c:v>-4.4222376476626699E-5</c:v>
                </c:pt>
                <c:pt idx="616">
                  <c:v>-4.4232635992186696E-5</c:v>
                </c:pt>
                <c:pt idx="617">
                  <c:v>-4.4242162685206711E-5</c:v>
                </c:pt>
                <c:pt idx="618">
                  <c:v>-4.4250956555686715E-5</c:v>
                </c:pt>
                <c:pt idx="619">
                  <c:v>-4.4259017603626711E-5</c:v>
                </c:pt>
                <c:pt idx="620">
                  <c:v>-4.4266345829026697E-5</c:v>
                </c:pt>
                <c:pt idx="621">
                  <c:v>-4.4272941231886674E-5</c:v>
                </c:pt>
                <c:pt idx="622">
                  <c:v>-4.4278803812206668E-5</c:v>
                </c:pt>
                <c:pt idx="623">
                  <c:v>-4.4283933569986653E-5</c:v>
                </c:pt>
                <c:pt idx="624">
                  <c:v>-4.4288330505226655E-5</c:v>
                </c:pt>
                <c:pt idx="625">
                  <c:v>-4.4291994617926648E-5</c:v>
                </c:pt>
                <c:pt idx="626">
                  <c:v>-4.4294925908086632E-5</c:v>
                </c:pt>
                <c:pt idx="627">
                  <c:v>-4.4297124375706633E-5</c:v>
                </c:pt>
                <c:pt idx="628">
                  <c:v>-4.4298590020786625E-5</c:v>
                </c:pt>
                <c:pt idx="629">
                  <c:v>-4.4299322843326634E-5</c:v>
                </c:pt>
                <c:pt idx="630">
                  <c:v>-4.4299322843326634E-5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-1.543482499044622E-2</c:v>
                </c:pt>
                <c:pt idx="1">
                  <c:v>-1.5342824990446218E-2</c:v>
                </c:pt>
                <c:pt idx="2">
                  <c:v>-1.5250826222080736E-2</c:v>
                </c:pt>
                <c:pt idx="3">
                  <c:v>-1.5158829916984301E-2</c:v>
                </c:pt>
                <c:pt idx="4">
                  <c:v>-1.5066837306791427E-2</c:v>
                </c:pt>
                <c:pt idx="5">
                  <c:v>-1.4974849623136636E-2</c:v>
                </c:pt>
                <c:pt idx="6">
                  <c:v>-1.4882868097654453E-2</c:v>
                </c:pt>
                <c:pt idx="7">
                  <c:v>-1.4790893961979393E-2</c:v>
                </c:pt>
                <c:pt idx="8">
                  <c:v>-1.4698928447745977E-2</c:v>
                </c:pt>
                <c:pt idx="9">
                  <c:v>-1.4606972786588736E-2</c:v>
                </c:pt>
                <c:pt idx="10">
                  <c:v>-1.4515028210142182E-2</c:v>
                </c:pt>
                <c:pt idx="11">
                  <c:v>-1.4423095950040836E-2</c:v>
                </c:pt>
                <c:pt idx="12">
                  <c:v>-1.4331177237919221E-2</c:v>
                </c:pt>
                <c:pt idx="13">
                  <c:v>-1.4239273305411861E-2</c:v>
                </c:pt>
                <c:pt idx="14">
                  <c:v>-1.4147385384153272E-2</c:v>
                </c:pt>
                <c:pt idx="15">
                  <c:v>-1.4055514705777981E-2</c:v>
                </c:pt>
                <c:pt idx="16">
                  <c:v>-1.3963662501920502E-2</c:v>
                </c:pt>
                <c:pt idx="17">
                  <c:v>-1.3871830004215361E-2</c:v>
                </c:pt>
                <c:pt idx="18">
                  <c:v>-1.3780018444297075E-2</c:v>
                </c:pt>
                <c:pt idx="19">
                  <c:v>-1.3688229053800167E-2</c:v>
                </c:pt>
                <c:pt idx="20">
                  <c:v>-1.3596463064359158E-2</c:v>
                </c:pt>
                <c:pt idx="21">
                  <c:v>-1.3504721707608571E-2</c:v>
                </c:pt>
                <c:pt idx="22">
                  <c:v>-1.3413006215182927E-2</c:v>
                </c:pt>
                <c:pt idx="23">
                  <c:v>-1.3321317818716741E-2</c:v>
                </c:pt>
                <c:pt idx="24">
                  <c:v>-1.3229657749844541E-2</c:v>
                </c:pt>
                <c:pt idx="25">
                  <c:v>-1.3138027240200844E-2</c:v>
                </c:pt>
                <c:pt idx="26">
                  <c:v>-1.3046427521420169E-2</c:v>
                </c:pt>
                <c:pt idx="27">
                  <c:v>-1.2954859825137046E-2</c:v>
                </c:pt>
                <c:pt idx="28">
                  <c:v>-1.2863325382985987E-2</c:v>
                </c:pt>
                <c:pt idx="29">
                  <c:v>-1.2771825426601517E-2</c:v>
                </c:pt>
                <c:pt idx="30">
                  <c:v>-1.2680361187618153E-2</c:v>
                </c:pt>
                <c:pt idx="31">
                  <c:v>-1.2588933897670422E-2</c:v>
                </c:pt>
                <c:pt idx="32">
                  <c:v>-1.2497544788392845E-2</c:v>
                </c:pt>
                <c:pt idx="33">
                  <c:v>-1.2406195091419938E-2</c:v>
                </c:pt>
                <c:pt idx="34">
                  <c:v>-1.2314886038386224E-2</c:v>
                </c:pt>
                <c:pt idx="35">
                  <c:v>-1.2223618860926223E-2</c:v>
                </c:pt>
                <c:pt idx="36">
                  <c:v>-1.2132394790674456E-2</c:v>
                </c:pt>
                <c:pt idx="37">
                  <c:v>-1.2041215059265449E-2</c:v>
                </c:pt>
                <c:pt idx="38">
                  <c:v>-1.1950080898333717E-2</c:v>
                </c:pt>
                <c:pt idx="39">
                  <c:v>-1.1858993539513784E-2</c:v>
                </c:pt>
                <c:pt idx="40">
                  <c:v>-1.1767954214440169E-2</c:v>
                </c:pt>
                <c:pt idx="41">
                  <c:v>-1.1676964154747399E-2</c:v>
                </c:pt>
                <c:pt idx="42">
                  <c:v>-1.1586024592069985E-2</c:v>
                </c:pt>
                <c:pt idx="43">
                  <c:v>-1.1495136758042456E-2</c:v>
                </c:pt>
                <c:pt idx="44">
                  <c:v>-1.1404301884299329E-2</c:v>
                </c:pt>
                <c:pt idx="45">
                  <c:v>-1.1313521202475125E-2</c:v>
                </c:pt>
                <c:pt idx="46">
                  <c:v>-1.122279594420437E-2</c:v>
                </c:pt>
                <c:pt idx="47">
                  <c:v>-1.1132127341121583E-2</c:v>
                </c:pt>
                <c:pt idx="48">
                  <c:v>-1.104151662486128E-2</c:v>
                </c:pt>
                <c:pt idx="49">
                  <c:v>-1.0950965027057986E-2</c:v>
                </c:pt>
                <c:pt idx="50">
                  <c:v>-1.086047377934622E-2</c:v>
                </c:pt>
                <c:pt idx="51">
                  <c:v>-1.0770044113360506E-2</c:v>
                </c:pt>
                <c:pt idx="52">
                  <c:v>-1.0679677260735362E-2</c:v>
                </c:pt>
                <c:pt idx="53">
                  <c:v>-1.0589374453105311E-2</c:v>
                </c:pt>
                <c:pt idx="54">
                  <c:v>-1.0499136922104874E-2</c:v>
                </c:pt>
                <c:pt idx="55">
                  <c:v>-1.0408965899368572E-2</c:v>
                </c:pt>
                <c:pt idx="56">
                  <c:v>-1.0318862616530923E-2</c:v>
                </c:pt>
                <c:pt idx="57">
                  <c:v>-1.0228828305226452E-2</c:v>
                </c:pt>
                <c:pt idx="58">
                  <c:v>-1.0138864197089681E-2</c:v>
                </c:pt>
                <c:pt idx="59">
                  <c:v>-1.0048971523755126E-2</c:v>
                </c:pt>
                <c:pt idx="60">
                  <c:v>-9.9591515168573116E-3</c:v>
                </c:pt>
                <c:pt idx="61">
                  <c:v>-9.8694054080307562E-3</c:v>
                </c:pt>
                <c:pt idx="62">
                  <c:v>-9.7797344289099839E-3</c:v>
                </c:pt>
                <c:pt idx="63">
                  <c:v>-9.6901398111295146E-3</c:v>
                </c:pt>
                <c:pt idx="64">
                  <c:v>-9.6006227863238685E-3</c:v>
                </c:pt>
                <c:pt idx="65">
                  <c:v>-9.5111845861275655E-3</c:v>
                </c:pt>
                <c:pt idx="66">
                  <c:v>-9.4218264421751293E-3</c:v>
                </c:pt>
                <c:pt idx="67">
                  <c:v>-9.3325495861010799E-3</c:v>
                </c:pt>
                <c:pt idx="68">
                  <c:v>-9.2433552495399373E-3</c:v>
                </c:pt>
                <c:pt idx="69">
                  <c:v>-9.1542446641262234E-3</c:v>
                </c:pt>
                <c:pt idx="70">
                  <c:v>-9.0652190614944582E-3</c:v>
                </c:pt>
                <c:pt idx="71">
                  <c:v>-8.9762796732791635E-3</c:v>
                </c:pt>
                <c:pt idx="72">
                  <c:v>-8.8874277311148612E-3</c:v>
                </c:pt>
                <c:pt idx="73">
                  <c:v>-8.7986644666360712E-3</c:v>
                </c:pt>
                <c:pt idx="74">
                  <c:v>-8.7099911114773155E-3</c:v>
                </c:pt>
                <c:pt idx="75">
                  <c:v>-8.6214088972731123E-3</c:v>
                </c:pt>
                <c:pt idx="76">
                  <c:v>-8.5329190556579868E-3</c:v>
                </c:pt>
                <c:pt idx="77">
                  <c:v>-8.4445228182664575E-3</c:v>
                </c:pt>
                <c:pt idx="78">
                  <c:v>-8.3562214167330461E-3</c:v>
                </c:pt>
                <c:pt idx="79">
                  <c:v>-8.2680160826922727E-3</c:v>
                </c:pt>
                <c:pt idx="80">
                  <c:v>-8.1799080477786591E-3</c:v>
                </c:pt>
                <c:pt idx="81">
                  <c:v>-8.0918985436267254E-3</c:v>
                </c:pt>
                <c:pt idx="82">
                  <c:v>-8.003988801870995E-3</c:v>
                </c:pt>
                <c:pt idx="83">
                  <c:v>-7.9161800541459864E-3</c:v>
                </c:pt>
                <c:pt idx="84">
                  <c:v>-7.828473532086223E-3</c:v>
                </c:pt>
                <c:pt idx="85">
                  <c:v>-7.7408704673262232E-3</c:v>
                </c:pt>
                <c:pt idx="86">
                  <c:v>-7.6533720915005089E-3</c:v>
                </c:pt>
                <c:pt idx="87">
                  <c:v>-7.5659796362436017E-3</c:v>
                </c:pt>
                <c:pt idx="88">
                  <c:v>-7.4786943331900217E-3</c:v>
                </c:pt>
                <c:pt idx="89">
                  <c:v>-7.3915174139742908E-3</c:v>
                </c:pt>
                <c:pt idx="90">
                  <c:v>-7.3044501102309308E-3</c:v>
                </c:pt>
                <c:pt idx="91">
                  <c:v>-7.21749365359446E-3</c:v>
                </c:pt>
                <c:pt idx="92">
                  <c:v>-7.1306492756994019E-3</c:v>
                </c:pt>
                <c:pt idx="93">
                  <c:v>-7.0439182081802748E-3</c:v>
                </c:pt>
                <c:pt idx="94">
                  <c:v>-6.9573016826716023E-3</c:v>
                </c:pt>
                <c:pt idx="95">
                  <c:v>-6.8708009308079063E-3</c:v>
                </c:pt>
                <c:pt idx="96">
                  <c:v>-6.7844171842237049E-3</c:v>
                </c:pt>
                <c:pt idx="97">
                  <c:v>-6.6981516745535184E-3</c:v>
                </c:pt>
                <c:pt idx="98">
                  <c:v>-6.6120056334318719E-3</c:v>
                </c:pt>
                <c:pt idx="99">
                  <c:v>-6.5259802924932837E-3</c:v>
                </c:pt>
                <c:pt idx="100">
                  <c:v>-6.4400768833722758E-3</c:v>
                </c:pt>
                <c:pt idx="101">
                  <c:v>-6.3542966377033699E-3</c:v>
                </c:pt>
                <c:pt idx="102">
                  <c:v>-6.2686407871210843E-3</c:v>
                </c:pt>
                <c:pt idx="103">
                  <c:v>-6.1831105632599408E-3</c:v>
                </c:pt>
                <c:pt idx="104">
                  <c:v>-6.0977071977544629E-3</c:v>
                </c:pt>
                <c:pt idx="105">
                  <c:v>-6.0124319222391691E-3</c:v>
                </c:pt>
                <c:pt idx="106">
                  <c:v>-5.927285968348581E-3</c:v>
                </c:pt>
                <c:pt idx="107">
                  <c:v>-5.8422705677172206E-3</c:v>
                </c:pt>
                <c:pt idx="108">
                  <c:v>-5.7573869519796077E-3</c:v>
                </c:pt>
                <c:pt idx="109">
                  <c:v>-5.6726363527702627E-3</c:v>
                </c:pt>
                <c:pt idx="110">
                  <c:v>-5.5880200017237088E-3</c:v>
                </c:pt>
                <c:pt idx="111">
                  <c:v>-5.5035391304744663E-3</c:v>
                </c:pt>
                <c:pt idx="112">
                  <c:v>-5.4191949706570534E-3</c:v>
                </c:pt>
                <c:pt idx="113">
                  <c:v>-5.3349887539059955E-3</c:v>
                </c:pt>
                <c:pt idx="114">
                  <c:v>-5.2509217118558108E-3</c:v>
                </c:pt>
                <c:pt idx="115">
                  <c:v>-5.1669950761410212E-3</c:v>
                </c:pt>
                <c:pt idx="116">
                  <c:v>-5.0832100783961484E-3</c:v>
                </c:pt>
                <c:pt idx="117">
                  <c:v>-4.9995679502557117E-3</c:v>
                </c:pt>
                <c:pt idx="118">
                  <c:v>-4.9160699233542328E-3</c:v>
                </c:pt>
                <c:pt idx="119">
                  <c:v>-4.8327172293262336E-3</c:v>
                </c:pt>
                <c:pt idx="120">
                  <c:v>-4.7495110998062341E-3</c:v>
                </c:pt>
                <c:pt idx="121">
                  <c:v>-4.6664527664287553E-3</c:v>
                </c:pt>
                <c:pt idx="122">
                  <c:v>-4.5835434608283189E-3</c:v>
                </c:pt>
                <c:pt idx="123">
                  <c:v>-4.500784414639445E-3</c:v>
                </c:pt>
                <c:pt idx="124">
                  <c:v>-4.4181768594966564E-3</c:v>
                </c:pt>
                <c:pt idx="125">
                  <c:v>-4.3357220270344721E-3</c:v>
                </c:pt>
                <c:pt idx="126">
                  <c:v>-4.253421148887414E-3</c:v>
                </c:pt>
                <c:pt idx="127">
                  <c:v>-4.171275456690003E-3</c:v>
                </c:pt>
                <c:pt idx="128">
                  <c:v>-4.0892861820767583E-3</c:v>
                </c:pt>
                <c:pt idx="129">
                  <c:v>-4.0074545566822061E-3</c:v>
                </c:pt>
                <c:pt idx="130">
                  <c:v>-3.9257818121408604E-3</c:v>
                </c:pt>
                <c:pt idx="131">
                  <c:v>-3.8442691800872481E-3</c:v>
                </c:pt>
                <c:pt idx="132">
                  <c:v>-3.7629178921558875E-3</c:v>
                </c:pt>
                <c:pt idx="133">
                  <c:v>-3.6817291799812997E-3</c:v>
                </c:pt>
                <c:pt idx="134">
                  <c:v>-3.600704275198006E-3</c:v>
                </c:pt>
                <c:pt idx="135">
                  <c:v>-3.5198444094405278E-3</c:v>
                </c:pt>
                <c:pt idx="136">
                  <c:v>-3.4391508143433855E-3</c:v>
                </c:pt>
                <c:pt idx="137">
                  <c:v>-3.3586247215411005E-3</c:v>
                </c:pt>
                <c:pt idx="138">
                  <c:v>-3.2782673626681937E-3</c:v>
                </c:pt>
                <c:pt idx="139">
                  <c:v>-3.1980799693591862E-3</c:v>
                </c:pt>
                <c:pt idx="140">
                  <c:v>-3.1180637732485987E-3</c:v>
                </c:pt>
                <c:pt idx="141">
                  <c:v>-3.0382200059709524E-3</c:v>
                </c:pt>
                <c:pt idx="142">
                  <c:v>-2.9585498991607688E-3</c:v>
                </c:pt>
                <c:pt idx="143">
                  <c:v>-2.8790546844525674E-3</c:v>
                </c:pt>
                <c:pt idx="144">
                  <c:v>-2.799735593480871E-3</c:v>
                </c:pt>
                <c:pt idx="145">
                  <c:v>-2.7205938578801995E-3</c:v>
                </c:pt>
                <c:pt idx="146">
                  <c:v>-2.6416307092850741E-3</c:v>
                </c:pt>
                <c:pt idx="147">
                  <c:v>-2.5628473793300162E-3</c:v>
                </c:pt>
                <c:pt idx="148">
                  <c:v>-2.4842450996495468E-3</c:v>
                </c:pt>
                <c:pt idx="149">
                  <c:v>-2.4058251018781859E-3</c:v>
                </c:pt>
                <c:pt idx="150">
                  <c:v>-2.3275886176504557E-3</c:v>
                </c:pt>
                <c:pt idx="151">
                  <c:v>-2.2495368786008764E-3</c:v>
                </c:pt>
                <c:pt idx="152">
                  <c:v>-2.1716711163639697E-3</c:v>
                </c:pt>
                <c:pt idx="153">
                  <c:v>-2.0939925625742561E-3</c:v>
                </c:pt>
                <c:pt idx="154">
                  <c:v>-2.0165024488662574E-3</c:v>
                </c:pt>
                <c:pt idx="155">
                  <c:v>-1.9392020068744935E-3</c:v>
                </c:pt>
                <c:pt idx="156">
                  <c:v>-1.8620924682334857E-3</c:v>
                </c:pt>
                <c:pt idx="157">
                  <c:v>-1.7851750645777552E-3</c:v>
                </c:pt>
                <c:pt idx="158">
                  <c:v>-1.7084510275418234E-3</c:v>
                </c:pt>
                <c:pt idx="159">
                  <c:v>-1.6319215887602111E-3</c:v>
                </c:pt>
                <c:pt idx="160">
                  <c:v>-1.5555879798674385E-3</c:v>
                </c:pt>
                <c:pt idx="161">
                  <c:v>-1.4794514324980277E-3</c:v>
                </c:pt>
                <c:pt idx="162">
                  <c:v>-1.4035131782864994E-3</c:v>
                </c:pt>
                <c:pt idx="163">
                  <c:v>-1.3277744488673741E-3</c:v>
                </c:pt>
                <c:pt idx="164">
                  <c:v>-1.2522364758751734E-3</c:v>
                </c:pt>
                <c:pt idx="165">
                  <c:v>-1.176900490944418E-3</c:v>
                </c:pt>
                <c:pt idx="166">
                  <c:v>-1.1017677257096291E-3</c:v>
                </c:pt>
                <c:pt idx="167">
                  <c:v>-1.0268394118053276E-3</c:v>
                </c:pt>
                <c:pt idx="168">
                  <c:v>-9.5211678086603452E-4</c:v>
                </c:pt>
                <c:pt idx="169">
                  <c:v>-8.7760106452627071E-4</c:v>
                </c:pt>
                <c:pt idx="170">
                  <c:v>-8.032934944205574E-4</c:v>
                </c:pt>
                <c:pt idx="171">
                  <c:v>-7.2919530218341553E-4</c:v>
                </c:pt>
                <c:pt idx="172">
                  <c:v>-6.5530771944936612E-4</c:v>
                </c:pt>
                <c:pt idx="173">
                  <c:v>-5.8163197785293024E-4</c:v>
                </c:pt>
                <c:pt idx="174">
                  <c:v>-5.0816930902862869E-4</c:v>
                </c:pt>
                <c:pt idx="175">
                  <c:v>-4.3492094461098274E-4</c:v>
                </c:pt>
                <c:pt idx="176">
                  <c:v>-3.6188811623451316E-4</c:v>
                </c:pt>
                <c:pt idx="177">
                  <c:v>-2.8907205553374115E-4</c:v>
                </c:pt>
                <c:pt idx="178">
                  <c:v>-2.164739941431876E-4</c:v>
                </c:pt>
                <c:pt idx="179">
                  <c:v>-1.4409516369737356E-4</c:v>
                </c:pt>
                <c:pt idx="180">
                  <c:v>-7.1936795830820051E-5</c:v>
                </c:pt>
                <c:pt idx="181">
                  <c:v>7.1713993020974364E-5</c:v>
                </c:pt>
                <c:pt idx="182">
                  <c:v>1.4320395245799082E-4</c:v>
                </c:pt>
                <c:pt idx="183">
                  <c:v>2.1446864753693715E-4</c:v>
                </c:pt>
                <c:pt idx="184">
                  <c:v>2.8550684748370115E-4</c:v>
                </c:pt>
                <c:pt idx="185">
                  <c:v>3.5631732152417061E-4</c:v>
                </c:pt>
                <c:pt idx="186">
                  <c:v>4.2689883888423328E-4</c:v>
                </c:pt>
                <c:pt idx="187">
                  <c:v>4.9725016878977694E-4</c:v>
                </c:pt>
                <c:pt idx="188">
                  <c:v>5.6737008046668939E-4</c:v>
                </c:pt>
                <c:pt idx="189">
                  <c:v>6.3725734314085841E-4</c:v>
                </c:pt>
                <c:pt idx="190">
                  <c:v>7.069107260381718E-4</c:v>
                </c:pt>
                <c:pt idx="191">
                  <c:v>7.7632899838451727E-4</c:v>
                </c:pt>
                <c:pt idx="192">
                  <c:v>8.4551092940578264E-4</c:v>
                </c:pt>
                <c:pt idx="193">
                  <c:v>9.1445528832785573E-4</c:v>
                </c:pt>
                <c:pt idx="194">
                  <c:v>9.8316084437662424E-4</c:v>
                </c:pt>
                <c:pt idx="195">
                  <c:v>1.051626366777976E-3</c:v>
                </c:pt>
                <c:pt idx="196">
                  <c:v>1.1198506247577988E-3</c:v>
                </c:pt>
                <c:pt idx="197">
                  <c:v>1.1878323875419805E-3</c:v>
                </c:pt>
                <c:pt idx="198">
                  <c:v>1.2555704243564086E-3</c:v>
                </c:pt>
                <c:pt idx="199">
                  <c:v>1.3230635044269713E-3</c:v>
                </c:pt>
                <c:pt idx="200">
                  <c:v>1.3903103969795561E-3</c:v>
                </c:pt>
                <c:pt idx="201">
                  <c:v>1.4573098712400508E-3</c:v>
                </c:pt>
                <c:pt idx="202">
                  <c:v>1.5240606964343432E-3</c:v>
                </c:pt>
                <c:pt idx="203">
                  <c:v>1.5905616417883209E-3</c:v>
                </c:pt>
                <c:pt idx="204">
                  <c:v>1.6568114765278721E-3</c:v>
                </c:pt>
                <c:pt idx="205">
                  <c:v>1.7228089698788842E-3</c:v>
                </c:pt>
                <c:pt idx="206">
                  <c:v>1.7885528910672453E-3</c:v>
                </c:pt>
                <c:pt idx="207">
                  <c:v>1.854042009318843E-3</c:v>
                </c:pt>
                <c:pt idx="208">
                  <c:v>1.9192750938595649E-3</c:v>
                </c:pt>
                <c:pt idx="209">
                  <c:v>1.9842509139152992E-3</c:v>
                </c:pt>
                <c:pt idx="210">
                  <c:v>2.0489682387119334E-3</c:v>
                </c:pt>
                <c:pt idx="211">
                  <c:v>2.1134258374753555E-3</c:v>
                </c:pt>
                <c:pt idx="212">
                  <c:v>2.177622479431453E-3</c:v>
                </c:pt>
                <c:pt idx="213">
                  <c:v>2.2415569338061136E-3</c:v>
                </c:pt>
                <c:pt idx="214">
                  <c:v>2.3052279698252253E-3</c:v>
                </c:pt>
                <c:pt idx="215">
                  <c:v>2.3686343567146761E-3</c:v>
                </c:pt>
                <c:pt idx="216">
                  <c:v>2.4317748637003533E-3</c:v>
                </c:pt>
                <c:pt idx="217">
                  <c:v>2.4946482600081451E-3</c:v>
                </c:pt>
                <c:pt idx="218">
                  <c:v>2.557253314863939E-3</c:v>
                </c:pt>
                <c:pt idx="219">
                  <c:v>2.6195887974936227E-3</c:v>
                </c:pt>
                <c:pt idx="220">
                  <c:v>2.6816534771230845E-3</c:v>
                </c:pt>
                <c:pt idx="221">
                  <c:v>2.7434461229782119E-3</c:v>
                </c:pt>
                <c:pt idx="222">
                  <c:v>2.8049655042848925E-3</c:v>
                </c:pt>
                <c:pt idx="223">
                  <c:v>2.8662103902690143E-3</c:v>
                </c:pt>
                <c:pt idx="224">
                  <c:v>2.9271795501564649E-3</c:v>
                </c:pt>
                <c:pt idx="225">
                  <c:v>2.987871753173132E-3</c:v>
                </c:pt>
                <c:pt idx="226">
                  <c:v>3.0482857685449035E-3</c:v>
                </c:pt>
                <c:pt idx="227">
                  <c:v>3.1084203654976675E-3</c:v>
                </c:pt>
                <c:pt idx="228">
                  <c:v>3.1682743132573112E-3</c:v>
                </c:pt>
                <c:pt idx="229">
                  <c:v>3.227846381049723E-3</c:v>
                </c:pt>
                <c:pt idx="230">
                  <c:v>3.28713533810079E-3</c:v>
                </c:pt>
                <c:pt idx="231">
                  <c:v>3.3461399536364005E-3</c:v>
                </c:pt>
                <c:pt idx="232">
                  <c:v>3.4048589968824422E-3</c:v>
                </c:pt>
                <c:pt idx="233">
                  <c:v>3.463291237064803E-3</c:v>
                </c:pt>
                <c:pt idx="234">
                  <c:v>3.5214354434093703E-3</c:v>
                </c:pt>
                <c:pt idx="235">
                  <c:v>3.5792903851420321E-3</c:v>
                </c:pt>
                <c:pt idx="236">
                  <c:v>3.6368548314886762E-3</c:v>
                </c:pt>
                <c:pt idx="237">
                  <c:v>3.6941275516751901E-3</c:v>
                </c:pt>
                <c:pt idx="238">
                  <c:v>3.7511073149274618E-3</c:v>
                </c:pt>
                <c:pt idx="239">
                  <c:v>3.8077928904713793E-3</c:v>
                </c:pt>
                <c:pt idx="240">
                  <c:v>3.8641830475328303E-3</c:v>
                </c:pt>
                <c:pt idx="241">
                  <c:v>3.9202765553377024E-3</c:v>
                </c:pt>
                <c:pt idx="242">
                  <c:v>3.9760721831118831E-3</c:v>
                </c:pt>
                <c:pt idx="243">
                  <c:v>4.0315687000812605E-3</c:v>
                </c:pt>
                <c:pt idx="244">
                  <c:v>4.0867648754717226E-3</c:v>
                </c:pt>
                <c:pt idx="245">
                  <c:v>4.1416594785091574E-3</c:v>
                </c:pt>
                <c:pt idx="246">
                  <c:v>4.1962512784194522E-3</c:v>
                </c:pt>
                <c:pt idx="247">
                  <c:v>4.250539044428495E-3</c:v>
                </c:pt>
                <c:pt idx="248">
                  <c:v>4.3045215457621728E-3</c:v>
                </c:pt>
                <c:pt idx="249">
                  <c:v>4.3581975516463738E-3</c:v>
                </c:pt>
                <c:pt idx="250">
                  <c:v>4.411565831306986E-3</c:v>
                </c:pt>
                <c:pt idx="251">
                  <c:v>4.4646251539698974E-3</c:v>
                </c:pt>
                <c:pt idx="252">
                  <c:v>4.5173742888609961E-3</c:v>
                </c:pt>
                <c:pt idx="253">
                  <c:v>4.5698120052061692E-3</c:v>
                </c:pt>
                <c:pt idx="254">
                  <c:v>4.6219370722313038E-3</c:v>
                </c:pt>
                <c:pt idx="255">
                  <c:v>4.673748259162289E-3</c:v>
                </c:pt>
                <c:pt idx="256">
                  <c:v>4.7252443352250118E-3</c:v>
                </c:pt>
                <c:pt idx="257">
                  <c:v>4.7764240696453603E-3</c:v>
                </c:pt>
                <c:pt idx="258">
                  <c:v>4.8272862316492225E-3</c:v>
                </c:pt>
                <c:pt idx="259">
                  <c:v>4.8778295904624855E-3</c:v>
                </c:pt>
                <c:pt idx="260">
                  <c:v>4.9280529153110375E-3</c:v>
                </c:pt>
                <c:pt idx="261">
                  <c:v>4.9779549754207664E-3</c:v>
                </c:pt>
                <c:pt idx="262">
                  <c:v>5.0275345400175604E-3</c:v>
                </c:pt>
                <c:pt idx="263">
                  <c:v>5.0767903783273064E-3</c:v>
                </c:pt>
                <c:pt idx="264">
                  <c:v>5.1257212595758926E-3</c:v>
                </c:pt>
                <c:pt idx="265">
                  <c:v>5.1743259529892062E-3</c:v>
                </c:pt>
                <c:pt idx="266">
                  <c:v>5.2226032277931361E-3</c:v>
                </c:pt>
                <c:pt idx="267">
                  <c:v>5.2705518532135693E-3</c:v>
                </c:pt>
                <c:pt idx="268">
                  <c:v>5.318170598476394E-3</c:v>
                </c:pt>
                <c:pt idx="269">
                  <c:v>5.3654582328074973E-3</c:v>
                </c:pt>
                <c:pt idx="270">
                  <c:v>5.4124135254327672E-3</c:v>
                </c:pt>
                <c:pt idx="271">
                  <c:v>5.4590352455780918E-3</c:v>
                </c:pt>
                <c:pt idx="272">
                  <c:v>5.5053221624693591E-3</c:v>
                </c:pt>
                <c:pt idx="273">
                  <c:v>5.5512730453324563E-3</c:v>
                </c:pt>
                <c:pt idx="274">
                  <c:v>5.5968866633932714E-3</c:v>
                </c:pt>
                <c:pt idx="275">
                  <c:v>5.6421617858776925E-3</c:v>
                </c:pt>
                <c:pt idx="276">
                  <c:v>5.6870971820116066E-3</c:v>
                </c:pt>
                <c:pt idx="277">
                  <c:v>5.7316916210209019E-3</c:v>
                </c:pt>
                <c:pt idx="278">
                  <c:v>5.7759438721314664E-3</c:v>
                </c:pt>
                <c:pt idx="279">
                  <c:v>5.8198527045691881E-3</c:v>
                </c:pt>
                <c:pt idx="280">
                  <c:v>5.8634168875599541E-3</c:v>
                </c:pt>
                <c:pt idx="281">
                  <c:v>5.9066351903296526E-3</c:v>
                </c:pt>
                <c:pt idx="282">
                  <c:v>5.9495063821041715E-3</c:v>
                </c:pt>
                <c:pt idx="283">
                  <c:v>5.992029232109398E-3</c:v>
                </c:pt>
                <c:pt idx="284">
                  <c:v>6.0342025095712201E-3</c:v>
                </c:pt>
                <c:pt idx="285">
                  <c:v>6.0760249837155259E-3</c:v>
                </c:pt>
                <c:pt idx="286">
                  <c:v>6.1174954237682025E-3</c:v>
                </c:pt>
                <c:pt idx="287">
                  <c:v>6.1586125989551389E-3</c:v>
                </c:pt>
                <c:pt idx="288">
                  <c:v>6.1993752785022222E-3</c:v>
                </c:pt>
                <c:pt idx="289">
                  <c:v>6.2397822316353395E-3</c:v>
                </c:pt>
                <c:pt idx="290">
                  <c:v>6.2798322275803798E-3</c:v>
                </c:pt>
                <c:pt idx="291">
                  <c:v>6.3195240355632303E-3</c:v>
                </c:pt>
                <c:pt idx="292">
                  <c:v>6.358856424809778E-3</c:v>
                </c:pt>
                <c:pt idx="293">
                  <c:v>6.397828164545912E-3</c:v>
                </c:pt>
                <c:pt idx="294">
                  <c:v>6.4364380239975193E-3</c:v>
                </c:pt>
                <c:pt idx="295">
                  <c:v>6.474684772390488E-3</c:v>
                </c:pt>
                <c:pt idx="296">
                  <c:v>6.5125671789507062E-3</c:v>
                </c:pt>
                <c:pt idx="297">
                  <c:v>6.5500840129040609E-3</c:v>
                </c:pt>
                <c:pt idx="298">
                  <c:v>6.5872340434764403E-3</c:v>
                </c:pt>
                <c:pt idx="299">
                  <c:v>6.6240160398937323E-3</c:v>
                </c:pt>
                <c:pt idx="300">
                  <c:v>6.6604287713818242E-3</c:v>
                </c:pt>
                <c:pt idx="301">
                  <c:v>6.696471007166604E-3</c:v>
                </c:pt>
                <c:pt idx="302">
                  <c:v>6.7321415164739596E-3</c:v>
                </c:pt>
                <c:pt idx="303">
                  <c:v>6.7674390685297792E-3</c:v>
                </c:pt>
                <c:pt idx="304">
                  <c:v>6.8023624325599498E-3</c:v>
                </c:pt>
                <c:pt idx="305">
                  <c:v>6.8369103777903596E-3</c:v>
                </c:pt>
                <c:pt idx="306">
                  <c:v>6.8710816734468966E-3</c:v>
                </c:pt>
                <c:pt idx="307">
                  <c:v>6.9048750887554479E-3</c:v>
                </c:pt>
                <c:pt idx="308">
                  <c:v>6.9382893929419015E-3</c:v>
                </c:pt>
                <c:pt idx="309">
                  <c:v>6.9713233552321455E-3</c:v>
                </c:pt>
                <c:pt idx="310">
                  <c:v>7.003975744852068E-3</c:v>
                </c:pt>
                <c:pt idx="311">
                  <c:v>7.0362453310275561E-3</c:v>
                </c:pt>
                <c:pt idx="312">
                  <c:v>7.0681308829844977E-3</c:v>
                </c:pt>
                <c:pt idx="313">
                  <c:v>7.0996311699487802E-3</c:v>
                </c:pt>
                <c:pt idx="314">
                  <c:v>7.1307449611462924E-3</c:v>
                </c:pt>
                <c:pt idx="315">
                  <c:v>7.1614710258029214E-3</c:v>
                </c:pt>
                <c:pt idx="316">
                  <c:v>7.1918081331445553E-3</c:v>
                </c:pt>
                <c:pt idx="317">
                  <c:v>7.2217550523970813E-3</c:v>
                </c:pt>
                <c:pt idx="318">
                  <c:v>7.2513105527863874E-3</c:v>
                </c:pt>
                <c:pt idx="319">
                  <c:v>7.2804734035383616E-3</c:v>
                </c:pt>
                <c:pt idx="320">
                  <c:v>7.3092423738788919E-3</c:v>
                </c:pt>
                <c:pt idx="321">
                  <c:v>7.3376162330338656E-3</c:v>
                </c:pt>
                <c:pt idx="322">
                  <c:v>7.3655937502291706E-3</c:v>
                </c:pt>
                <c:pt idx="323">
                  <c:v>7.393173694690695E-3</c:v>
                </c:pt>
                <c:pt idx="324">
                  <c:v>7.4203548356443268E-3</c:v>
                </c:pt>
                <c:pt idx="325">
                  <c:v>7.4471359423159533E-3</c:v>
                </c:pt>
                <c:pt idx="326">
                  <c:v>7.4735157839314623E-3</c:v>
                </c:pt>
                <c:pt idx="327">
                  <c:v>7.4994931297167411E-3</c:v>
                </c:pt>
                <c:pt idx="328">
                  <c:v>7.5250667488976778E-3</c:v>
                </c:pt>
                <c:pt idx="329">
                  <c:v>7.5502354107001603E-3</c:v>
                </c:pt>
                <c:pt idx="330">
                  <c:v>7.5749978843500767E-3</c:v>
                </c:pt>
                <c:pt idx="331">
                  <c:v>7.599352939073315E-3</c:v>
                </c:pt>
                <c:pt idx="332">
                  <c:v>7.6232993440957623E-3</c:v>
                </c:pt>
                <c:pt idx="333">
                  <c:v>7.6468358686433069E-3</c:v>
                </c:pt>
                <c:pt idx="334">
                  <c:v>7.6699612819418356E-3</c:v>
                </c:pt>
                <c:pt idx="335">
                  <c:v>7.6926743532172367E-3</c:v>
                </c:pt>
                <c:pt idx="336">
                  <c:v>7.7149738516953982E-3</c:v>
                </c:pt>
                <c:pt idx="337">
                  <c:v>7.736858546602208E-3</c:v>
                </c:pt>
                <c:pt idx="338">
                  <c:v>7.7583272071635534E-3</c:v>
                </c:pt>
                <c:pt idx="339">
                  <c:v>7.7793786026053233E-3</c:v>
                </c:pt>
                <c:pt idx="340">
                  <c:v>7.8000115021534039E-3</c:v>
                </c:pt>
                <c:pt idx="341">
                  <c:v>7.8202246750336841E-3</c:v>
                </c:pt>
                <c:pt idx="342">
                  <c:v>7.840016890472052E-3</c:v>
                </c:pt>
                <c:pt idx="343">
                  <c:v>7.8593869176943939E-3</c:v>
                </c:pt>
                <c:pt idx="344">
                  <c:v>7.8783335259265987E-3</c:v>
                </c:pt>
                <c:pt idx="345">
                  <c:v>7.8968554843945535E-3</c:v>
                </c:pt>
                <c:pt idx="346">
                  <c:v>7.9149515623241472E-3</c:v>
                </c:pt>
                <c:pt idx="347">
                  <c:v>7.9326205289412654E-3</c:v>
                </c:pt>
                <c:pt idx="348">
                  <c:v>7.9498611534717985E-3</c:v>
                </c:pt>
                <c:pt idx="349">
                  <c:v>7.9666722051416321E-3</c:v>
                </c:pt>
                <c:pt idx="350">
                  <c:v>7.9830524531766551E-3</c:v>
                </c:pt>
                <c:pt idx="351">
                  <c:v>7.9990006668027545E-3</c:v>
                </c:pt>
                <c:pt idx="352">
                  <c:v>8.0145156152458194E-3</c:v>
                </c:pt>
                <c:pt idx="353">
                  <c:v>8.0295960677317368E-3</c:v>
                </c:pt>
                <c:pt idx="354">
                  <c:v>8.0442407934863958E-3</c:v>
                </c:pt>
                <c:pt idx="355">
                  <c:v>8.0584485617356816E-3</c:v>
                </c:pt>
                <c:pt idx="356">
                  <c:v>8.0722181417054832E-3</c:v>
                </c:pt>
                <c:pt idx="357">
                  <c:v>8.0855483026216896E-3</c:v>
                </c:pt>
                <c:pt idx="358">
                  <c:v>8.098437813710186E-3</c:v>
                </c:pt>
                <c:pt idx="359">
                  <c:v>8.1108854441968633E-3</c:v>
                </c:pt>
                <c:pt idx="360">
                  <c:v>8.1228899633076068E-3</c:v>
                </c:pt>
                <c:pt idx="361">
                  <c:v>8.1344501402683053E-3</c:v>
                </c:pt>
                <c:pt idx="362">
                  <c:v>8.1455647443048462E-3</c:v>
                </c:pt>
                <c:pt idx="363">
                  <c:v>8.1562325446431182E-3</c:v>
                </c:pt>
                <c:pt idx="364">
                  <c:v>8.1664523105090085E-3</c:v>
                </c:pt>
                <c:pt idx="365">
                  <c:v>8.1762228111284044E-3</c:v>
                </c:pt>
                <c:pt idx="366">
                  <c:v>8.1855428157271946E-3</c:v>
                </c:pt>
                <c:pt idx="367">
                  <c:v>8.1944110935312647E-3</c:v>
                </c:pt>
                <c:pt idx="368">
                  <c:v>8.2028264137665053E-3</c:v>
                </c:pt>
                <c:pt idx="369">
                  <c:v>8.2107875456588035E-3</c:v>
                </c:pt>
                <c:pt idx="370">
                  <c:v>8.2182932584340465E-3</c:v>
                </c:pt>
                <c:pt idx="371">
                  <c:v>8.2253423213181215E-3</c:v>
                </c:pt>
                <c:pt idx="372">
                  <c:v>8.2319335035369173E-3</c:v>
                </c:pt>
                <c:pt idx="373">
                  <c:v>8.2380655743163212E-3</c:v>
                </c:pt>
                <c:pt idx="374">
                  <c:v>8.2437373028822203E-3</c:v>
                </c:pt>
                <c:pt idx="375">
                  <c:v>8.2489474584605035E-3</c:v>
                </c:pt>
                <c:pt idx="376">
                  <c:v>8.2536948102770579E-3</c:v>
                </c:pt>
                <c:pt idx="377">
                  <c:v>8.2579781275577725E-3</c:v>
                </c:pt>
                <c:pt idx="378">
                  <c:v>8.2617961795285345E-3</c:v>
                </c:pt>
                <c:pt idx="379">
                  <c:v>8.2651477354152309E-3</c:v>
                </c:pt>
                <c:pt idx="380">
                  <c:v>8.268031564443749E-3</c:v>
                </c:pt>
                <c:pt idx="381">
                  <c:v>8.2704464358399777E-3</c:v>
                </c:pt>
                <c:pt idx="382">
                  <c:v>8.2723911188298058E-3</c:v>
                </c:pt>
                <c:pt idx="383">
                  <c:v>8.2738643826391189E-3</c:v>
                </c:pt>
                <c:pt idx="384">
                  <c:v>8.2748649964938057E-3</c:v>
                </c:pt>
                <c:pt idx="385">
                  <c:v>8.2753917296197552E-3</c:v>
                </c:pt>
                <c:pt idx="386">
                  <c:v>8.2754433512428529E-3</c:v>
                </c:pt>
                <c:pt idx="387">
                  <c:v>8.2750186305889876E-3</c:v>
                </c:pt>
                <c:pt idx="388">
                  <c:v>8.2741163368840482E-3</c:v>
                </c:pt>
                <c:pt idx="389">
                  <c:v>8.2727352393539219E-3</c:v>
                </c:pt>
                <c:pt idx="390">
                  <c:v>8.2708741072244959E-3</c:v>
                </c:pt>
                <c:pt idx="391">
                  <c:v>8.2685317097216573E-3</c:v>
                </c:pt>
                <c:pt idx="392">
                  <c:v>8.265706816071295E-3</c:v>
                </c:pt>
                <c:pt idx="393">
                  <c:v>8.2623981954992962E-3</c:v>
                </c:pt>
                <c:pt idx="394">
                  <c:v>8.2586046172315498E-3</c:v>
                </c:pt>
                <c:pt idx="395">
                  <c:v>8.254324850493943E-3</c:v>
                </c:pt>
                <c:pt idx="396">
                  <c:v>8.2495576645123629E-3</c:v>
                </c:pt>
                <c:pt idx="397">
                  <c:v>8.2443018285126967E-3</c:v>
                </c:pt>
                <c:pt idx="398">
                  <c:v>8.2385561117208333E-3</c:v>
                </c:pt>
                <c:pt idx="399">
                  <c:v>8.2323192833626616E-3</c:v>
                </c:pt>
                <c:pt idx="400">
                  <c:v>8.2255901126640669E-3</c:v>
                </c:pt>
                <c:pt idx="401">
                  <c:v>8.2183673688509384E-3</c:v>
                </c:pt>
                <c:pt idx="402">
                  <c:v>8.2106498211491647E-3</c:v>
                </c:pt>
                <c:pt idx="403">
                  <c:v>8.2024362387846331E-3</c:v>
                </c:pt>
                <c:pt idx="404">
                  <c:v>8.1937253909832308E-3</c:v>
                </c:pt>
                <c:pt idx="405">
                  <c:v>8.1845160469708449E-3</c:v>
                </c:pt>
                <c:pt idx="406">
                  <c:v>8.1748069759733644E-3</c:v>
                </c:pt>
                <c:pt idx="407">
                  <c:v>8.1645969472166763E-3</c:v>
                </c:pt>
                <c:pt idx="408">
                  <c:v>8.1538847299266696E-3</c:v>
                </c:pt>
                <c:pt idx="409">
                  <c:v>8.1426690933292297E-3</c:v>
                </c:pt>
                <c:pt idx="410">
                  <c:v>8.1309488066502473E-3</c:v>
                </c:pt>
                <c:pt idx="411">
                  <c:v>8.1187226391156078E-3</c:v>
                </c:pt>
                <c:pt idx="412">
                  <c:v>8.1059893599512E-3</c:v>
                </c:pt>
                <c:pt idx="413">
                  <c:v>8.0927477383829112E-3</c:v>
                </c:pt>
                <c:pt idx="414">
                  <c:v>8.0789965436366303E-3</c:v>
                </c:pt>
                <c:pt idx="415">
                  <c:v>8.0647345449382443E-3</c:v>
                </c:pt>
                <c:pt idx="416">
                  <c:v>8.0499605115136406E-3</c:v>
                </c:pt>
                <c:pt idx="417">
                  <c:v>8.0346732125887079E-3</c:v>
                </c:pt>
                <c:pt idx="418">
                  <c:v>8.0188714173893335E-3</c:v>
                </c:pt>
                <c:pt idx="419">
                  <c:v>8.0025538951414045E-3</c:v>
                </c:pt>
                <c:pt idx="420">
                  <c:v>7.9857194150708098E-3</c:v>
                </c:pt>
                <c:pt idx="421">
                  <c:v>7.9683667464034366E-3</c:v>
                </c:pt>
                <c:pt idx="422">
                  <c:v>7.9504946583651738E-3</c:v>
                </c:pt>
                <c:pt idx="423">
                  <c:v>7.9321019201819085E-3</c:v>
                </c:pt>
                <c:pt idx="424">
                  <c:v>7.913187301079528E-3</c:v>
                </c:pt>
                <c:pt idx="425">
                  <c:v>7.8937495702839193E-3</c:v>
                </c:pt>
                <c:pt idx="426">
                  <c:v>7.8737874970209714E-3</c:v>
                </c:pt>
                <c:pt idx="427">
                  <c:v>7.8532998505165715E-3</c:v>
                </c:pt>
                <c:pt idx="428">
                  <c:v>7.8322853999966083E-3</c:v>
                </c:pt>
                <c:pt idx="429">
                  <c:v>7.8107429146869693E-3</c:v>
                </c:pt>
                <c:pt idx="430">
                  <c:v>7.7886711638135422E-3</c:v>
                </c:pt>
                <c:pt idx="431">
                  <c:v>7.7660689166022144E-3</c:v>
                </c:pt>
                <c:pt idx="432">
                  <c:v>7.7429349422788738E-3</c:v>
                </c:pt>
                <c:pt idx="433">
                  <c:v>7.7192680100694085E-3</c:v>
                </c:pt>
                <c:pt idx="434">
                  <c:v>7.6950668891997056E-3</c:v>
                </c:pt>
                <c:pt idx="435">
                  <c:v>7.6703303488956532E-3</c:v>
                </c:pt>
                <c:pt idx="436">
                  <c:v>7.6450571583831393E-3</c:v>
                </c:pt>
                <c:pt idx="437">
                  <c:v>7.619246086888052E-3</c:v>
                </c:pt>
                <c:pt idx="438">
                  <c:v>7.5928959036362783E-3</c:v>
                </c:pt>
                <c:pt idx="439">
                  <c:v>7.5660053778537064E-3</c:v>
                </c:pt>
                <c:pt idx="440">
                  <c:v>7.5385732787662243E-3</c:v>
                </c:pt>
                <c:pt idx="441">
                  <c:v>7.5105983755997191E-3</c:v>
                </c:pt>
                <c:pt idx="442">
                  <c:v>7.4820794375800789E-3</c:v>
                </c:pt>
                <c:pt idx="443">
                  <c:v>7.4530152339331917E-3</c:v>
                </c:pt>
                <c:pt idx="444">
                  <c:v>7.4234045338849456E-3</c:v>
                </c:pt>
                <c:pt idx="445">
                  <c:v>7.3932461066612276E-3</c:v>
                </c:pt>
                <c:pt idx="446">
                  <c:v>7.3625387214879259E-3</c:v>
                </c:pt>
                <c:pt idx="447">
                  <c:v>7.3312811475909276E-3</c:v>
                </c:pt>
                <c:pt idx="448">
                  <c:v>7.2994721541961216E-3</c:v>
                </c:pt>
                <c:pt idx="449">
                  <c:v>7.267110510529395E-3</c:v>
                </c:pt>
                <c:pt idx="450">
                  <c:v>7.2346169588054683E-3</c:v>
                </c:pt>
                <c:pt idx="451">
                  <c:v>7.2019922318468819E-3</c:v>
                </c:pt>
                <c:pt idx="452">
                  <c:v>7.1692370624761755E-3</c:v>
                </c:pt>
                <c:pt idx="453">
                  <c:v>7.1363521835158886E-3</c:v>
                </c:pt>
                <c:pt idx="454">
                  <c:v>7.1033383277885618E-3</c:v>
                </c:pt>
                <c:pt idx="455">
                  <c:v>7.0701962281167346E-3</c:v>
                </c:pt>
                <c:pt idx="456">
                  <c:v>7.0369266173229477E-3</c:v>
                </c:pt>
                <c:pt idx="457">
                  <c:v>7.0035302282297407E-3</c:v>
                </c:pt>
                <c:pt idx="458">
                  <c:v>6.9700077936596539E-3</c:v>
                </c:pt>
                <c:pt idx="459">
                  <c:v>6.9363600464352271E-3</c:v>
                </c:pt>
                <c:pt idx="460">
                  <c:v>6.9025877193790008E-3</c:v>
                </c:pt>
                <c:pt idx="461">
                  <c:v>6.8686915453135145E-3</c:v>
                </c:pt>
                <c:pt idx="462">
                  <c:v>6.834672257061308E-3</c:v>
                </c:pt>
                <c:pt idx="463">
                  <c:v>6.8005305874449216E-3</c:v>
                </c:pt>
                <c:pt idx="464">
                  <c:v>6.7662672692868952E-3</c:v>
                </c:pt>
                <c:pt idx="465">
                  <c:v>6.7318830354097681E-3</c:v>
                </c:pt>
                <c:pt idx="466">
                  <c:v>6.6973786186360811E-3</c:v>
                </c:pt>
                <c:pt idx="467">
                  <c:v>6.6627547517883745E-3</c:v>
                </c:pt>
                <c:pt idx="468">
                  <c:v>6.628012167689188E-3</c:v>
                </c:pt>
                <c:pt idx="469">
                  <c:v>6.5931515991610613E-3</c:v>
                </c:pt>
                <c:pt idx="470">
                  <c:v>6.5581737790265347E-3</c:v>
                </c:pt>
                <c:pt idx="471">
                  <c:v>6.523079440108148E-3</c:v>
                </c:pt>
                <c:pt idx="472">
                  <c:v>6.4878693152284417E-3</c:v>
                </c:pt>
                <c:pt idx="473">
                  <c:v>6.4525441372099554E-3</c:v>
                </c:pt>
                <c:pt idx="474">
                  <c:v>6.4171046388752286E-3</c:v>
                </c:pt>
                <c:pt idx="475">
                  <c:v>6.381551553046802E-3</c:v>
                </c:pt>
                <c:pt idx="476">
                  <c:v>6.3458856125472151E-3</c:v>
                </c:pt>
                <c:pt idx="477">
                  <c:v>6.3101075501990084E-3</c:v>
                </c:pt>
                <c:pt idx="478">
                  <c:v>6.2742180988247217E-3</c:v>
                </c:pt>
                <c:pt idx="479">
                  <c:v>6.2382179912468952E-3</c:v>
                </c:pt>
                <c:pt idx="480">
                  <c:v>6.2021079602880688E-3</c:v>
                </c:pt>
                <c:pt idx="481">
                  <c:v>6.165888738770782E-3</c:v>
                </c:pt>
                <c:pt idx="482">
                  <c:v>6.1295610595175753E-3</c:v>
                </c:pt>
                <c:pt idx="483">
                  <c:v>6.0931256553509883E-3</c:v>
                </c:pt>
                <c:pt idx="484">
                  <c:v>6.0565832590935616E-3</c:v>
                </c:pt>
                <c:pt idx="485">
                  <c:v>6.0199346035678348E-3</c:v>
                </c:pt>
                <c:pt idx="486">
                  <c:v>5.9831804215963484E-3</c:v>
                </c:pt>
                <c:pt idx="487">
                  <c:v>5.9463214460016419E-3</c:v>
                </c:pt>
                <c:pt idx="488">
                  <c:v>5.9093584096062551E-3</c:v>
                </c:pt>
                <c:pt idx="489">
                  <c:v>5.8722920452327285E-3</c:v>
                </c:pt>
                <c:pt idx="490">
                  <c:v>5.8351230857036016E-3</c:v>
                </c:pt>
                <c:pt idx="491">
                  <c:v>5.7978522638414149E-3</c:v>
                </c:pt>
                <c:pt idx="492">
                  <c:v>5.7604803124687081E-3</c:v>
                </c:pt>
                <c:pt idx="493">
                  <c:v>5.7230079644080218E-3</c:v>
                </c:pt>
                <c:pt idx="494">
                  <c:v>5.6854359524818954E-3</c:v>
                </c:pt>
                <c:pt idx="495">
                  <c:v>5.6477650095128687E-3</c:v>
                </c:pt>
                <c:pt idx="496">
                  <c:v>5.6099958683234821E-3</c:v>
                </c:pt>
                <c:pt idx="497">
                  <c:v>5.5721292617362753E-3</c:v>
                </c:pt>
                <c:pt idx="498">
                  <c:v>5.5341659225737888E-3</c:v>
                </c:pt>
                <c:pt idx="499">
                  <c:v>5.4961065836585622E-3</c:v>
                </c:pt>
                <c:pt idx="500">
                  <c:v>5.4579519778131351E-3</c:v>
                </c:pt>
                <c:pt idx="501">
                  <c:v>5.419702837860048E-3</c:v>
                </c:pt>
                <c:pt idx="502">
                  <c:v>5.3813598966218415E-3</c:v>
                </c:pt>
                <c:pt idx="503">
                  <c:v>5.3429238869210551E-3</c:v>
                </c:pt>
                <c:pt idx="504">
                  <c:v>5.3043955415802285E-3</c:v>
                </c:pt>
                <c:pt idx="505">
                  <c:v>5.2657755934219013E-3</c:v>
                </c:pt>
                <c:pt idx="506">
                  <c:v>5.2270647752686149E-3</c:v>
                </c:pt>
                <c:pt idx="507">
                  <c:v>5.1882638199429081E-3</c:v>
                </c:pt>
                <c:pt idx="508">
                  <c:v>5.1493734602673213E-3</c:v>
                </c:pt>
                <c:pt idx="509">
                  <c:v>5.1103944290643941E-3</c:v>
                </c:pt>
                <c:pt idx="510">
                  <c:v>5.0713274591566672E-3</c:v>
                </c:pt>
                <c:pt idx="511">
                  <c:v>5.03217328336668E-3</c:v>
                </c:pt>
                <c:pt idx="512">
                  <c:v>4.9929326345169731E-3</c:v>
                </c:pt>
                <c:pt idx="513">
                  <c:v>4.9536062454300861E-3</c:v>
                </c:pt>
                <c:pt idx="514">
                  <c:v>4.9141948489285596E-3</c:v>
                </c:pt>
                <c:pt idx="515">
                  <c:v>4.8746991778349331E-3</c:v>
                </c:pt>
                <c:pt idx="516">
                  <c:v>4.8351199649717463E-3</c:v>
                </c:pt>
                <c:pt idx="517">
                  <c:v>4.7954579431615397E-3</c:v>
                </c:pt>
                <c:pt idx="518">
                  <c:v>4.7557138452268529E-3</c:v>
                </c:pt>
                <c:pt idx="519">
                  <c:v>4.7158884039902264E-3</c:v>
                </c:pt>
                <c:pt idx="520">
                  <c:v>4.6759823522741998E-3</c:v>
                </c:pt>
                <c:pt idx="521">
                  <c:v>4.6359964229013128E-3</c:v>
                </c:pt>
                <c:pt idx="522">
                  <c:v>4.5959313486941059E-3</c:v>
                </c:pt>
                <c:pt idx="523">
                  <c:v>4.5557878624751186E-3</c:v>
                </c:pt>
                <c:pt idx="524">
                  <c:v>4.5155666970668916E-3</c:v>
                </c:pt>
                <c:pt idx="525">
                  <c:v>4.4752685852919643E-3</c:v>
                </c:pt>
                <c:pt idx="526">
                  <c:v>4.4348942599728774E-3</c:v>
                </c:pt>
                <c:pt idx="527">
                  <c:v>4.3944444539321705E-3</c:v>
                </c:pt>
                <c:pt idx="528">
                  <c:v>4.3539198999923839E-3</c:v>
                </c:pt>
                <c:pt idx="529">
                  <c:v>4.3133213309760575E-3</c:v>
                </c:pt>
                <c:pt idx="530">
                  <c:v>4.2726494797057308E-3</c:v>
                </c:pt>
                <c:pt idx="531">
                  <c:v>4.2319050790039442E-3</c:v>
                </c:pt>
                <c:pt idx="532">
                  <c:v>4.1910888616932375E-3</c:v>
                </c:pt>
                <c:pt idx="533">
                  <c:v>4.1502015605961503E-3</c:v>
                </c:pt>
                <c:pt idx="534">
                  <c:v>4.1092439085352239E-3</c:v>
                </c:pt>
                <c:pt idx="535">
                  <c:v>4.0682166383329971E-3</c:v>
                </c:pt>
                <c:pt idx="536">
                  <c:v>4.0271204828120103E-3</c:v>
                </c:pt>
                <c:pt idx="537">
                  <c:v>3.9859561747948033E-3</c:v>
                </c:pt>
                <c:pt idx="538">
                  <c:v>3.9447244471039165E-3</c:v>
                </c:pt>
                <c:pt idx="539">
                  <c:v>3.9034260325618896E-3</c:v>
                </c:pt>
                <c:pt idx="540">
                  <c:v>3.8620616639912625E-3</c:v>
                </c:pt>
                <c:pt idx="541">
                  <c:v>3.8206320742145759E-3</c:v>
                </c:pt>
                <c:pt idx="542">
                  <c:v>3.7791379960543689E-3</c:v>
                </c:pt>
                <c:pt idx="543">
                  <c:v>3.7375801623331819E-3</c:v>
                </c:pt>
                <c:pt idx="544">
                  <c:v>3.6959593058735552E-3</c:v>
                </c:pt>
                <c:pt idx="545">
                  <c:v>3.6542761594980282E-3</c:v>
                </c:pt>
                <c:pt idx="546">
                  <c:v>3.6125314560291415E-3</c:v>
                </c:pt>
                <c:pt idx="547">
                  <c:v>3.5707259282894348E-3</c:v>
                </c:pt>
                <c:pt idx="548">
                  <c:v>3.528860309101448E-3</c:v>
                </c:pt>
                <c:pt idx="549">
                  <c:v>3.4869353312877212E-3</c:v>
                </c:pt>
                <c:pt idx="550">
                  <c:v>3.4449517276707946E-3</c:v>
                </c:pt>
                <c:pt idx="551">
                  <c:v>3.4029102310732078E-3</c:v>
                </c:pt>
                <c:pt idx="552">
                  <c:v>3.3608115743175011E-3</c:v>
                </c:pt>
                <c:pt idx="553">
                  <c:v>3.3186564902262143E-3</c:v>
                </c:pt>
                <c:pt idx="554">
                  <c:v>3.2764457116218875E-3</c:v>
                </c:pt>
                <c:pt idx="555">
                  <c:v>3.2341799713270607E-3</c:v>
                </c:pt>
                <c:pt idx="556">
                  <c:v>3.1918600021642739E-3</c:v>
                </c:pt>
                <c:pt idx="557">
                  <c:v>3.1494865369560672E-3</c:v>
                </c:pt>
                <c:pt idx="558">
                  <c:v>3.1070603085249803E-3</c:v>
                </c:pt>
                <c:pt idx="559">
                  <c:v>3.0645820496935537E-3</c:v>
                </c:pt>
                <c:pt idx="560">
                  <c:v>3.0220524932843269E-3</c:v>
                </c:pt>
                <c:pt idx="561">
                  <c:v>2.9794723721198401E-3</c:v>
                </c:pt>
                <c:pt idx="562">
                  <c:v>2.9368424190226333E-3</c:v>
                </c:pt>
                <c:pt idx="563">
                  <c:v>2.8941633668152465E-3</c:v>
                </c:pt>
                <c:pt idx="564">
                  <c:v>2.8514359483202199E-3</c:v>
                </c:pt>
                <c:pt idx="565">
                  <c:v>2.8086608963600931E-3</c:v>
                </c:pt>
                <c:pt idx="566">
                  <c:v>2.7658389437574061E-3</c:v>
                </c:pt>
                <c:pt idx="567">
                  <c:v>2.7229708233346994E-3</c:v>
                </c:pt>
                <c:pt idx="568">
                  <c:v>2.6800572679145126E-3</c:v>
                </c:pt>
                <c:pt idx="569">
                  <c:v>2.6370990103193859E-3</c:v>
                </c:pt>
                <c:pt idx="570">
                  <c:v>2.5940967833718593E-3</c:v>
                </c:pt>
                <c:pt idx="571">
                  <c:v>2.5510513198944724E-3</c:v>
                </c:pt>
                <c:pt idx="572">
                  <c:v>2.5079633527097657E-3</c:v>
                </c:pt>
                <c:pt idx="573">
                  <c:v>2.4648336146402788E-3</c:v>
                </c:pt>
                <c:pt idx="574">
                  <c:v>2.4216628385085519E-3</c:v>
                </c:pt>
                <c:pt idx="575">
                  <c:v>2.3784517571371249E-3</c:v>
                </c:pt>
                <c:pt idx="576">
                  <c:v>2.3352011033485379E-3</c:v>
                </c:pt>
                <c:pt idx="577">
                  <c:v>2.2919116099653311E-3</c:v>
                </c:pt>
                <c:pt idx="578">
                  <c:v>2.2485840098100444E-3</c:v>
                </c:pt>
                <c:pt idx="579">
                  <c:v>2.2052190357052174E-3</c:v>
                </c:pt>
                <c:pt idx="580">
                  <c:v>2.1618174204733908E-3</c:v>
                </c:pt>
                <c:pt idx="581">
                  <c:v>2.1183798969371041E-3</c:v>
                </c:pt>
                <c:pt idx="582">
                  <c:v>2.0749071979188974E-3</c:v>
                </c:pt>
                <c:pt idx="583">
                  <c:v>2.0314000562413107E-3</c:v>
                </c:pt>
                <c:pt idx="584">
                  <c:v>1.9878592047268841E-3</c:v>
                </c:pt>
                <c:pt idx="585">
                  <c:v>1.9442853761981573E-3</c:v>
                </c:pt>
                <c:pt idx="586">
                  <c:v>1.9006793034776705E-3</c:v>
                </c:pt>
                <c:pt idx="587">
                  <c:v>1.8570417193879637E-3</c:v>
                </c:pt>
                <c:pt idx="588">
                  <c:v>1.8133733567515769E-3</c:v>
                </c:pt>
                <c:pt idx="589">
                  <c:v>1.7696749483910501E-3</c:v>
                </c:pt>
                <c:pt idx="590">
                  <c:v>1.7259472271289233E-3</c:v>
                </c:pt>
                <c:pt idx="591">
                  <c:v>1.6821909257877365E-3</c:v>
                </c:pt>
                <c:pt idx="592">
                  <c:v>1.6384067771900298E-3</c:v>
                </c:pt>
                <c:pt idx="593">
                  <c:v>1.5945955141583429E-3</c:v>
                </c:pt>
                <c:pt idx="594">
                  <c:v>1.5507578695152162E-3</c:v>
                </c:pt>
                <c:pt idx="595">
                  <c:v>1.5068945760831893E-3</c:v>
                </c:pt>
                <c:pt idx="596">
                  <c:v>1.4630063666848025E-3</c:v>
                </c:pt>
                <c:pt idx="597">
                  <c:v>1.4190939741425958E-3</c:v>
                </c:pt>
                <c:pt idx="598">
                  <c:v>1.3751581312791089E-3</c:v>
                </c:pt>
                <c:pt idx="599">
                  <c:v>1.3311995709168823E-3</c:v>
                </c:pt>
                <c:pt idx="600">
                  <c:v>1.2872190258784554E-3</c:v>
                </c:pt>
                <c:pt idx="601">
                  <c:v>1.2432172289863687E-3</c:v>
                </c:pt>
                <c:pt idx="602">
                  <c:v>1.199194913063162E-3</c:v>
                </c:pt>
                <c:pt idx="603">
                  <c:v>1.1551528109313752E-3</c:v>
                </c:pt>
                <c:pt idx="604">
                  <c:v>1.1110916554135486E-3</c:v>
                </c:pt>
                <c:pt idx="605">
                  <c:v>1.0670121793322218E-3</c:v>
                </c:pt>
                <c:pt idx="606">
                  <c:v>1.0229151155099351E-3</c:v>
                </c:pt>
                <c:pt idx="607">
                  <c:v>9.7880119676922836E-4</c:v>
                </c:pt>
                <c:pt idx="608">
                  <c:v>9.3467115593264167E-4</c:v>
                </c:pt>
                <c:pt idx="609">
                  <c:v>8.9052572582271495E-4</c:v>
                </c:pt>
                <c:pt idx="610">
                  <c:v>8.4636563926198825E-4</c:v>
                </c:pt>
                <c:pt idx="611">
                  <c:v>8.0219162907300154E-4</c:v>
                </c:pt>
                <c:pt idx="612">
                  <c:v>7.5800442807829487E-4</c:v>
                </c:pt>
                <c:pt idx="613">
                  <c:v>7.1380476910040821E-4</c:v>
                </c:pt>
                <c:pt idx="614">
                  <c:v>6.695933849618815E-4</c:v>
                </c:pt>
                <c:pt idx="615">
                  <c:v>6.2537100848525482E-4</c:v>
                </c:pt>
                <c:pt idx="616">
                  <c:v>5.8113837249306811E-4</c:v>
                </c:pt>
                <c:pt idx="617">
                  <c:v>5.3689620980786144E-4</c:v>
                </c:pt>
                <c:pt idx="618">
                  <c:v>4.9264525325217476E-4</c:v>
                </c:pt>
                <c:pt idx="619">
                  <c:v>4.4838623564854804E-4</c:v>
                </c:pt>
                <c:pt idx="620">
                  <c:v>4.0411988981952133E-4</c:v>
                </c:pt>
                <c:pt idx="621">
                  <c:v>3.5984694858763464E-4</c:v>
                </c:pt>
                <c:pt idx="622">
                  <c:v>3.1556814477542799E-4</c:v>
                </c:pt>
                <c:pt idx="623">
                  <c:v>2.7128421120544132E-4</c:v>
                </c:pt>
                <c:pt idx="624">
                  <c:v>2.2699588070021465E-4</c:v>
                </c:pt>
                <c:pt idx="625">
                  <c:v>1.8270388608228799E-4</c:v>
                </c:pt>
                <c:pt idx="626">
                  <c:v>1.3840896017420134E-4</c:v>
                </c:pt>
                <c:pt idx="627">
                  <c:v>9.4111835798494712E-5</c:v>
                </c:pt>
                <c:pt idx="628">
                  <c:v>4.9813245777708087E-5</c:v>
                </c:pt>
                <c:pt idx="629">
                  <c:v>5.5139229343814531E-6</c:v>
                </c:pt>
                <c:pt idx="630">
                  <c:v>-3.8785399908945181E-5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9.480722546304159E-5</c:v>
                </c:pt>
                <c:pt idx="1">
                  <c:v>9.4805922018720092E-5</c:v>
                </c:pt>
                <c:pt idx="2">
                  <c:v>9.4803315130675508E-5</c:v>
                </c:pt>
                <c:pt idx="3">
                  <c:v>9.4799404800104771E-5</c:v>
                </c:pt>
                <c:pt idx="4">
                  <c:v>9.4794191028803508E-5</c:v>
                </c:pt>
                <c:pt idx="5">
                  <c:v>9.4787673819166586E-5</c:v>
                </c:pt>
                <c:pt idx="6">
                  <c:v>9.4779853174188384E-5</c:v>
                </c:pt>
                <c:pt idx="7">
                  <c:v>9.4770729097463653E-5</c:v>
                </c:pt>
                <c:pt idx="8">
                  <c:v>9.476030159318804E-5</c:v>
                </c:pt>
                <c:pt idx="9">
                  <c:v>9.4748570666159084E-5</c:v>
                </c:pt>
                <c:pt idx="10">
                  <c:v>9.4735536321777184E-5</c:v>
                </c:pt>
                <c:pt idx="11">
                  <c:v>9.4721198566046665E-5</c:v>
                </c:pt>
                <c:pt idx="12">
                  <c:v>9.4705557405577121E-5</c:v>
                </c:pt>
                <c:pt idx="13">
                  <c:v>9.4688612847584623E-5</c:v>
                </c:pt>
                <c:pt idx="14">
                  <c:v>9.4670364899893423E-5</c:v>
                </c:pt>
                <c:pt idx="15">
                  <c:v>9.4650813570937341E-5</c:v>
                </c:pt>
                <c:pt idx="16">
                  <c:v>9.4629958869761767E-5</c:v>
                </c:pt>
                <c:pt idx="17">
                  <c:v>9.460780080602533E-5</c:v>
                </c:pt>
                <c:pt idx="18">
                  <c:v>9.458433939000197E-5</c:v>
                </c:pt>
                <c:pt idx="19">
                  <c:v>9.4559574632583149E-5</c:v>
                </c:pt>
                <c:pt idx="20">
                  <c:v>9.4533506545280016E-5</c:v>
                </c:pt>
                <c:pt idx="21">
                  <c:v>9.4506135140225839E-5</c:v>
                </c:pt>
                <c:pt idx="22">
                  <c:v>9.4477460430178627E-5</c:v>
                </c:pt>
                <c:pt idx="23">
                  <c:v>9.4447482428523601E-5</c:v>
                </c:pt>
                <c:pt idx="24">
                  <c:v>9.4416201149276189E-5</c:v>
                </c:pt>
                <c:pt idx="25">
                  <c:v>9.4383616607084857E-5</c:v>
                </c:pt>
                <c:pt idx="26">
                  <c:v>9.4349728817234212E-5</c:v>
                </c:pt>
                <c:pt idx="27">
                  <c:v>9.4314537795648203E-5</c:v>
                </c:pt>
                <c:pt idx="28">
                  <c:v>9.4278043558893452E-5</c:v>
                </c:pt>
                <c:pt idx="29">
                  <c:v>9.4240246124182848E-5</c:v>
                </c:pt>
                <c:pt idx="30">
                  <c:v>9.4201145509379002E-5</c:v>
                </c:pt>
                <c:pt idx="31">
                  <c:v>9.4160741732998216E-5</c:v>
                </c:pt>
                <c:pt idx="32">
                  <c:v>9.4119034814214213E-5</c:v>
                </c:pt>
                <c:pt idx="33">
                  <c:v>9.4076024772862403E-5</c:v>
                </c:pt>
                <c:pt idx="34">
                  <c:v>9.4031711629443912E-5</c:v>
                </c:pt>
                <c:pt idx="35">
                  <c:v>9.398609540513009E-5</c:v>
                </c:pt>
                <c:pt idx="36">
                  <c:v>9.3939176121766974E-5</c:v>
                </c:pt>
                <c:pt idx="37">
                  <c:v>9.3890953801879909E-5</c:v>
                </c:pt>
                <c:pt idx="38">
                  <c:v>9.3841428468678464E-5</c:v>
                </c:pt>
                <c:pt idx="39">
                  <c:v>9.3790600146061382E-5</c:v>
                </c:pt>
                <c:pt idx="40">
                  <c:v>9.3738468858621689E-5</c:v>
                </c:pt>
                <c:pt idx="41">
                  <c:v>9.3685034631652033E-5</c:v>
                </c:pt>
                <c:pt idx="42">
                  <c:v>9.3630297491150146E-5</c:v>
                </c:pt>
                <c:pt idx="43">
                  <c:v>9.357425746382448E-5</c:v>
                </c:pt>
                <c:pt idx="44">
                  <c:v>9.3516914577099997E-5</c:v>
                </c:pt>
                <c:pt idx="45">
                  <c:v>9.3458268859124117E-5</c:v>
                </c:pt>
                <c:pt idx="46">
                  <c:v>9.3398320338772939E-5</c:v>
                </c:pt>
                <c:pt idx="47">
                  <c:v>9.3337069045657474E-5</c:v>
                </c:pt>
                <c:pt idx="48">
                  <c:v>9.3274515010130206E-5</c:v>
                </c:pt>
                <c:pt idx="49">
                  <c:v>9.3210658263291732E-5</c:v>
                </c:pt>
                <c:pt idx="50">
                  <c:v>9.3145498836997618E-5</c:v>
                </c:pt>
                <c:pt idx="51">
                  <c:v>9.3079036763865546E-5</c:v>
                </c:pt>
                <c:pt idx="52">
                  <c:v>9.3011272077282329E-5</c:v>
                </c:pt>
                <c:pt idx="53">
                  <c:v>9.2942204811411638E-5</c:v>
                </c:pt>
                <c:pt idx="54">
                  <c:v>9.287183500120136E-5</c:v>
                </c:pt>
                <c:pt idx="55">
                  <c:v>9.2800162682391598E-5</c:v>
                </c:pt>
                <c:pt idx="56">
                  <c:v>9.272718789152258E-5</c:v>
                </c:pt>
                <c:pt idx="57">
                  <c:v>9.2652910665943025E-5</c:v>
                </c:pt>
                <c:pt idx="58">
                  <c:v>9.2577331043818394E-5</c:v>
                </c:pt>
                <c:pt idx="59">
                  <c:v>9.2500449064139781E-5</c:v>
                </c:pt>
                <c:pt idx="60">
                  <c:v>9.2422264766732522E-5</c:v>
                </c:pt>
                <c:pt idx="61">
                  <c:v>9.2342778192265528E-5</c:v>
                </c:pt>
                <c:pt idx="62">
                  <c:v>9.2261989382260435E-5</c:v>
                </c:pt>
                <c:pt idx="63">
                  <c:v>9.2179898379101172E-5</c:v>
                </c:pt>
                <c:pt idx="64">
                  <c:v>9.2096505226043842E-5</c:v>
                </c:pt>
                <c:pt idx="65">
                  <c:v>9.2011809967226601E-5</c:v>
                </c:pt>
                <c:pt idx="66">
                  <c:v>9.1925812647679982E-5</c:v>
                </c:pt>
                <c:pt idx="67">
                  <c:v>9.1838513313337376E-5</c:v>
                </c:pt>
                <c:pt idx="68">
                  <c:v>9.1749912011045777E-5</c:v>
                </c:pt>
                <c:pt idx="69">
                  <c:v>9.1660008788576841E-5</c:v>
                </c:pt>
                <c:pt idx="70">
                  <c:v>9.156880369463801E-5</c:v>
                </c:pt>
                <c:pt idx="71">
                  <c:v>9.1476296778884254E-5</c:v>
                </c:pt>
                <c:pt idx="72">
                  <c:v>9.1382488091929667E-5</c:v>
                </c:pt>
                <c:pt idx="73">
                  <c:v>9.1287377685359694E-5</c:v>
                </c:pt>
                <c:pt idx="74">
                  <c:v>9.1190965611743396E-5</c:v>
                </c:pt>
                <c:pt idx="75">
                  <c:v>9.1093251924646119E-5</c:v>
                </c:pt>
                <c:pt idx="76">
                  <c:v>9.0994236678642522E-5</c:v>
                </c:pt>
                <c:pt idx="77">
                  <c:v>9.0893919929329678E-5</c:v>
                </c:pt>
                <c:pt idx="78">
                  <c:v>9.0792301733340686E-5</c:v>
                </c:pt>
                <c:pt idx="79">
                  <c:v>9.0689382148358543E-5</c:v>
                </c:pt>
                <c:pt idx="80">
                  <c:v>9.0585161233130309E-5</c:v>
                </c:pt>
                <c:pt idx="81">
                  <c:v>9.0479639047481611E-5</c:v>
                </c:pt>
                <c:pt idx="82">
                  <c:v>9.0372815652331451E-5</c:v>
                </c:pt>
                <c:pt idx="83">
                  <c:v>9.0264691109707387E-5</c:v>
                </c:pt>
                <c:pt idx="84">
                  <c:v>9.0155265482761094E-5</c:v>
                </c:pt>
                <c:pt idx="85">
                  <c:v>9.0044538835784159E-5</c:v>
                </c:pt>
                <c:pt idx="86">
                  <c:v>8.9932511234224447E-5</c:v>
                </c:pt>
                <c:pt idx="87">
                  <c:v>8.9819182744702524E-5</c:v>
                </c:pt>
                <c:pt idx="88">
                  <c:v>8.9704553435028837E-5</c:v>
                </c:pt>
                <c:pt idx="89">
                  <c:v>8.9588623374220932E-5</c:v>
                </c:pt>
                <c:pt idx="90">
                  <c:v>8.9471392632521274E-5</c:v>
                </c:pt>
                <c:pt idx="91">
                  <c:v>8.9352861281415499E-5</c:v>
                </c:pt>
                <c:pt idx="92">
                  <c:v>8.9233029393650834E-5</c:v>
                </c:pt>
                <c:pt idx="93">
                  <c:v>8.9111897043255264E-5</c:v>
                </c:pt>
                <c:pt idx="94">
                  <c:v>8.8989464305556863E-5</c:v>
                </c:pt>
                <c:pt idx="95">
                  <c:v>8.8865731257203767E-5</c:v>
                </c:pt>
                <c:pt idx="96">
                  <c:v>8.8740697976184425E-5</c:v>
                </c:pt>
                <c:pt idx="97">
                  <c:v>8.8614364541848452E-5</c:v>
                </c:pt>
                <c:pt idx="98">
                  <c:v>8.8486731034927924E-5</c:v>
                </c:pt>
                <c:pt idx="99">
                  <c:v>8.8357797537559073E-5</c:v>
                </c:pt>
                <c:pt idx="100">
                  <c:v>8.8227564133304599E-5</c:v>
                </c:pt>
                <c:pt idx="101">
                  <c:v>8.8096030907176427E-5</c:v>
                </c:pt>
                <c:pt idx="102">
                  <c:v>8.7963197945658967E-5</c:v>
                </c:pt>
                <c:pt idx="103">
                  <c:v>8.7829065336733029E-5</c:v>
                </c:pt>
                <c:pt idx="104">
                  <c:v>8.7693633169900085E-5</c:v>
                </c:pt>
                <c:pt idx="105">
                  <c:v>8.7556901536207232E-5</c:v>
                </c:pt>
                <c:pt idx="106">
                  <c:v>8.7418870528272794E-5</c:v>
                </c:pt>
                <c:pt idx="107">
                  <c:v>8.7279540240312259E-5</c:v>
                </c:pt>
                <c:pt idx="108">
                  <c:v>8.7138910768165114E-5</c:v>
                </c:pt>
                <c:pt idx="109">
                  <c:v>8.699698220932206E-5</c:v>
                </c:pt>
                <c:pt idx="110">
                  <c:v>8.6853754662953077E-5</c:v>
                </c:pt>
                <c:pt idx="111">
                  <c:v>8.6709228229935885E-5</c:v>
                </c:pt>
                <c:pt idx="112">
                  <c:v>8.6563403012885357E-5</c:v>
                </c:pt>
                <c:pt idx="113">
                  <c:v>8.6416279116183326E-5</c:v>
                </c:pt>
                <c:pt idx="114">
                  <c:v>8.6267856646009316E-5</c:v>
                </c:pt>
                <c:pt idx="115">
                  <c:v>8.6118135710371954E-5</c:v>
                </c:pt>
                <c:pt idx="116">
                  <c:v>8.5967116419140955E-5</c:v>
                </c:pt>
                <c:pt idx="117">
                  <c:v>8.5814798884080039E-5</c:v>
                </c:pt>
                <c:pt idx="118">
                  <c:v>8.5661183218880597E-5</c:v>
                </c:pt>
                <c:pt idx="119">
                  <c:v>8.5506269539196089E-5</c:v>
                </c:pt>
                <c:pt idx="120">
                  <c:v>8.5350057962677261E-5</c:v>
                </c:pt>
                <c:pt idx="121">
                  <c:v>8.5192548609008313E-5</c:v>
                </c:pt>
                <c:pt idx="122">
                  <c:v>8.5033741599943737E-5</c:v>
                </c:pt>
                <c:pt idx="123">
                  <c:v>8.4873637059346247E-5</c:v>
                </c:pt>
                <c:pt idx="124">
                  <c:v>8.4712235113225436E-5</c:v>
                </c:pt>
                <c:pt idx="125">
                  <c:v>8.4549535889777479E-5</c:v>
                </c:pt>
                <c:pt idx="126">
                  <c:v>8.438553951942573E-5</c:v>
                </c:pt>
                <c:pt idx="127">
                  <c:v>8.4220246134862359E-5</c:v>
                </c:pt>
                <c:pt idx="128">
                  <c:v>8.4053655871090921E-5</c:v>
                </c:pt>
                <c:pt idx="129">
                  <c:v>8.3885768865470017E-5</c:v>
                </c:pt>
                <c:pt idx="130">
                  <c:v>8.3716585257758011E-5</c:v>
                </c:pt>
                <c:pt idx="131">
                  <c:v>8.3546105190158846E-5</c:v>
                </c:pt>
                <c:pt idx="132">
                  <c:v>8.3374328807368883E-5</c:v>
                </c:pt>
                <c:pt idx="133">
                  <c:v>8.3201256256625164E-5</c:v>
                </c:pt>
                <c:pt idx="134">
                  <c:v>8.3026887687754453E-5</c:v>
                </c:pt>
                <c:pt idx="135">
                  <c:v>8.2851223253223928E-5</c:v>
                </c:pt>
                <c:pt idx="136">
                  <c:v>8.2674263108192732E-5</c:v>
                </c:pt>
                <c:pt idx="137">
                  <c:v>8.2496007410565221E-5</c:v>
                </c:pt>
                <c:pt idx="138">
                  <c:v>8.2316456321045175E-5</c:v>
                </c:pt>
                <c:pt idx="139">
                  <c:v>8.2135610003191513E-5</c:v>
                </c:pt>
                <c:pt idx="140">
                  <c:v>8.1953468623475521E-5</c:v>
                </c:pt>
                <c:pt idx="141">
                  <c:v>8.1770032351339325E-5</c:v>
                </c:pt>
                <c:pt idx="142">
                  <c:v>8.158530135925603E-5</c:v>
                </c:pt>
                <c:pt idx="143">
                  <c:v>8.1399275822791281E-5</c:v>
                </c:pt>
                <c:pt idx="144">
                  <c:v>8.1211955920666387E-5</c:v>
                </c:pt>
                <c:pt idx="145">
                  <c:v>8.1023341834823129E-5</c:v>
                </c:pt>
                <c:pt idx="146">
                  <c:v>8.0833433750490213E-5</c:v>
                </c:pt>
                <c:pt idx="147">
                  <c:v>8.064223185625142E-5</c:v>
                </c:pt>
                <c:pt idx="148">
                  <c:v>8.0449736344115566E-5</c:v>
                </c:pt>
                <c:pt idx="149">
                  <c:v>8.0255947409588169E-5</c:v>
                </c:pt>
                <c:pt idx="150">
                  <c:v>8.0060865251745201E-5</c:v>
                </c:pt>
                <c:pt idx="151">
                  <c:v>7.986449007330852E-5</c:v>
                </c:pt>
                <c:pt idx="152">
                  <c:v>7.9666822080723501E-5</c:v>
                </c:pt>
                <c:pt idx="153">
                  <c:v>7.9467861484238577E-5</c:v>
                </c:pt>
                <c:pt idx="154">
                  <c:v>7.9267608497986995E-5</c:v>
                </c:pt>
                <c:pt idx="155">
                  <c:v>7.9066063340070647E-5</c:v>
                </c:pt>
                <c:pt idx="156">
                  <c:v>7.8863226232646217E-5</c:v>
                </c:pt>
                <c:pt idx="157">
                  <c:v>7.8659097402013626E-5</c:v>
                </c:pt>
                <c:pt idx="158">
                  <c:v>7.8453677078706851E-5</c:v>
                </c:pt>
                <c:pt idx="159">
                  <c:v>7.824696549758723E-5</c:v>
                </c:pt>
                <c:pt idx="160">
                  <c:v>7.8038962897939186E-5</c:v>
                </c:pt>
                <c:pt idx="161">
                  <c:v>7.7829669523568832E-5</c:v>
                </c:pt>
                <c:pt idx="162">
                  <c:v>7.7619085622904928E-5</c:v>
                </c:pt>
                <c:pt idx="163">
                  <c:v>7.7407211449102896E-5</c:v>
                </c:pt>
                <c:pt idx="164">
                  <c:v>7.7194047260151582E-5</c:v>
                </c:pt>
                <c:pt idx="165">
                  <c:v>7.6979593318983024E-5</c:v>
                </c:pt>
                <c:pt idx="166">
                  <c:v>7.6763849893585261E-5</c:v>
                </c:pt>
                <c:pt idx="167">
                  <c:v>7.6546817257118257E-5</c:v>
                </c:pt>
                <c:pt idx="168">
                  <c:v>7.6328495688033227E-5</c:v>
                </c:pt>
                <c:pt idx="169">
                  <c:v>7.6108885470195183E-5</c:v>
                </c:pt>
                <c:pt idx="170">
                  <c:v>7.5887986893009019E-5</c:v>
                </c:pt>
                <c:pt idx="171">
                  <c:v>7.5665800251549219E-5</c:v>
                </c:pt>
                <c:pt idx="172">
                  <c:v>7.5442325846693188E-5</c:v>
                </c:pt>
                <c:pt idx="173">
                  <c:v>7.5217563985258555E-5</c:v>
                </c:pt>
                <c:pt idx="174">
                  <c:v>7.4991514980144277E-5</c:v>
                </c:pt>
                <c:pt idx="175">
                  <c:v>7.4764179150475993E-5</c:v>
                </c:pt>
                <c:pt idx="176">
                  <c:v>7.4535556821755524E-5</c:v>
                </c:pt>
                <c:pt idx="177">
                  <c:v>7.4305648326014755E-5</c:v>
                </c:pt>
                <c:pt idx="178">
                  <c:v>7.4074454001974127E-5</c:v>
                </c:pt>
                <c:pt idx="179">
                  <c:v>7.3841974195205639E-5</c:v>
                </c:pt>
                <c:pt idx="180">
                  <c:v>7.3608328661867392E-5</c:v>
                </c:pt>
                <c:pt idx="181">
                  <c:v>7.3373481008290399E-5</c:v>
                </c:pt>
                <c:pt idx="182">
                  <c:v>7.3137431106240659E-5</c:v>
                </c:pt>
                <c:pt idx="183">
                  <c:v>7.2900178828839483E-5</c:v>
                </c:pt>
                <c:pt idx="184">
                  <c:v>7.2661724050564419E-5</c:v>
                </c:pt>
                <c:pt idx="185">
                  <c:v>7.2422066647250712E-5</c:v>
                </c:pt>
                <c:pt idx="186">
                  <c:v>7.2181206496093003E-5</c:v>
                </c:pt>
                <c:pt idx="187">
                  <c:v>7.1939143475647477E-5</c:v>
                </c:pt>
                <c:pt idx="188">
                  <c:v>7.169587746583431E-5</c:v>
                </c:pt>
                <c:pt idx="189">
                  <c:v>7.1451408347940589E-5</c:v>
                </c:pt>
                <c:pt idx="190">
                  <c:v>7.1205736004623614E-5</c:v>
                </c:pt>
                <c:pt idx="191">
                  <c:v>7.0958860319914545E-5</c:v>
                </c:pt>
                <c:pt idx="192">
                  <c:v>7.0710781179222619E-5</c:v>
                </c:pt>
                <c:pt idx="193">
                  <c:v>7.0461498469339673E-5</c:v>
                </c:pt>
                <c:pt idx="194">
                  <c:v>7.021101207844516E-5</c:v>
                </c:pt>
                <c:pt idx="195">
                  <c:v>6.9959321896111653E-5</c:v>
                </c:pt>
                <c:pt idx="196">
                  <c:v>6.9706427813310791E-5</c:v>
                </c:pt>
                <c:pt idx="197">
                  <c:v>6.9452329722419749E-5</c:v>
                </c:pt>
                <c:pt idx="198">
                  <c:v>6.9197027517228156E-5</c:v>
                </c:pt>
                <c:pt idx="199">
                  <c:v>6.8940521092945636E-5</c:v>
                </c:pt>
                <c:pt idx="200">
                  <c:v>6.8682810346209789E-5</c:v>
                </c:pt>
                <c:pt idx="201">
                  <c:v>6.8423895175094755E-5</c:v>
                </c:pt>
                <c:pt idx="202">
                  <c:v>6.8163775479120403E-5</c:v>
                </c:pt>
                <c:pt idx="203">
                  <c:v>6.7902451159262037E-5</c:v>
                </c:pt>
                <c:pt idx="204">
                  <c:v>6.7639922117960732E-5</c:v>
                </c:pt>
                <c:pt idx="205">
                  <c:v>6.7376188259134356E-5</c:v>
                </c:pt>
                <c:pt idx="206">
                  <c:v>6.7111249488189184E-5</c:v>
                </c:pt>
                <c:pt idx="207">
                  <c:v>6.6845105712032242E-5</c:v>
                </c:pt>
                <c:pt idx="208">
                  <c:v>6.6577756839084266E-5</c:v>
                </c:pt>
                <c:pt idx="209">
                  <c:v>6.6309202779293457E-5</c:v>
                </c:pt>
                <c:pt idx="210">
                  <c:v>6.6039443444149994E-5</c:v>
                </c:pt>
                <c:pt idx="211">
                  <c:v>6.576847874670127E-5</c:v>
                </c:pt>
                <c:pt idx="212">
                  <c:v>6.5496308601567922E-5</c:v>
                </c:pt>
                <c:pt idx="213">
                  <c:v>6.5222932924960855E-5</c:v>
                </c:pt>
                <c:pt idx="214">
                  <c:v>6.4948351634698859E-5</c:v>
                </c:pt>
                <c:pt idx="215">
                  <c:v>6.4672564650227352E-5</c:v>
                </c:pt>
                <c:pt idx="216">
                  <c:v>6.4395571892638005E-5</c:v>
                </c:pt>
                <c:pt idx="217">
                  <c:v>6.4117373284689234E-5</c:v>
                </c:pt>
                <c:pt idx="218">
                  <c:v>6.3837968750827799E-5</c:v>
                </c:pt>
                <c:pt idx="219">
                  <c:v>6.3557358217211483E-5</c:v>
                </c:pt>
                <c:pt idx="220">
                  <c:v>6.3275541611732683E-5</c:v>
                </c:pt>
                <c:pt idx="221">
                  <c:v>6.2992518864043306E-5</c:v>
                </c:pt>
                <c:pt idx="222">
                  <c:v>6.2708289905580821E-5</c:v>
                </c:pt>
                <c:pt idx="223">
                  <c:v>6.2422854669595329E-5</c:v>
                </c:pt>
                <c:pt idx="224">
                  <c:v>6.2136213091178305E-5</c:v>
                </c:pt>
                <c:pt idx="225">
                  <c:v>6.1848365107292145E-5</c:v>
                </c:pt>
                <c:pt idx="226">
                  <c:v>6.1559310656801632E-5</c:v>
                </c:pt>
                <c:pt idx="227">
                  <c:v>6.1269049680506412E-5</c:v>
                </c:pt>
                <c:pt idx="228">
                  <c:v>6.0977582121175234E-5</c:v>
                </c:pt>
                <c:pt idx="229">
                  <c:v>6.068490792358159E-5</c:v>
                </c:pt>
                <c:pt idx="230">
                  <c:v>6.0391027034541135E-5</c:v>
                </c:pt>
                <c:pt idx="231">
                  <c:v>6.0095939402950678E-5</c:v>
                </c:pt>
                <c:pt idx="232">
                  <c:v>5.9799644979829021E-5</c:v>
                </c:pt>
                <c:pt idx="233">
                  <c:v>5.9502143718359669E-5</c:v>
                </c:pt>
                <c:pt idx="234">
                  <c:v>5.9203435573935436E-5</c:v>
                </c:pt>
                <c:pt idx="235">
                  <c:v>5.8903520504205067E-5</c:v>
                </c:pt>
                <c:pt idx="236">
                  <c:v>5.8602398469122104E-5</c:v>
                </c:pt>
                <c:pt idx="237">
                  <c:v>5.8300069430995744E-5</c:v>
                </c:pt>
                <c:pt idx="238">
                  <c:v>5.7996533354544271E-5</c:v>
                </c:pt>
                <c:pt idx="239">
                  <c:v>5.7691790206950723E-5</c:v>
                </c:pt>
                <c:pt idx="240">
                  <c:v>5.7385839957921211E-5</c:v>
                </c:pt>
                <c:pt idx="241">
                  <c:v>5.7078682579745843E-5</c:v>
                </c:pt>
                <c:pt idx="242">
                  <c:v>5.6770318047362501E-5</c:v>
                </c:pt>
                <c:pt idx="243">
                  <c:v>5.6460746338423427E-5</c:v>
                </c:pt>
                <c:pt idx="244">
                  <c:v>5.6149967433365047E-5</c:v>
                </c:pt>
                <c:pt idx="245">
                  <c:v>5.5837981315480868E-5</c:v>
                </c:pt>
                <c:pt idx="246">
                  <c:v>5.5524787970997763E-5</c:v>
                </c:pt>
                <c:pt idx="247">
                  <c:v>5.5210387389155932E-5</c:v>
                </c:pt>
                <c:pt idx="248">
                  <c:v>5.4894779562292459E-5</c:v>
                </c:pt>
                <c:pt idx="249">
                  <c:v>5.4577964485928768E-5</c:v>
                </c:pt>
                <c:pt idx="250">
                  <c:v>5.4259942158862303E-5</c:v>
                </c:pt>
                <c:pt idx="251">
                  <c:v>5.3940712583262418E-5</c:v>
                </c:pt>
                <c:pt idx="252">
                  <c:v>5.3620275764770921E-5</c:v>
                </c:pt>
                <c:pt idx="253">
                  <c:v>5.3298631712607236E-5</c:v>
                </c:pt>
                <c:pt idx="254">
                  <c:v>5.2975780439678818E-5</c:v>
                </c:pt>
                <c:pt idx="255">
                  <c:v>5.2651721962696719E-5</c:v>
                </c:pt>
                <c:pt idx="256">
                  <c:v>5.2326456302296742E-5</c:v>
                </c:pt>
                <c:pt idx="257">
                  <c:v>5.1999983483166584E-5</c:v>
                </c:pt>
                <c:pt idx="258">
                  <c:v>5.167230353417911E-5</c:v>
                </c:pt>
                <c:pt idx="259">
                  <c:v>5.1343416488532179E-5</c:v>
                </c:pt>
                <c:pt idx="260">
                  <c:v>5.1013322383895439E-5</c:v>
                </c:pt>
                <c:pt idx="261">
                  <c:v>5.0682021262564382E-5</c:v>
                </c:pt>
                <c:pt idx="262">
                  <c:v>5.0349513171622128E-5</c:v>
                </c:pt>
                <c:pt idx="263">
                  <c:v>5.0015798163109297E-5</c:v>
                </c:pt>
                <c:pt idx="264">
                  <c:v>4.9680876294202645E-5</c:v>
                </c:pt>
                <c:pt idx="265">
                  <c:v>4.9344747627402641E-5</c:v>
                </c:pt>
                <c:pt idx="266">
                  <c:v>4.9007412230730813E-5</c:v>
                </c:pt>
                <c:pt idx="267">
                  <c:v>4.866887017793725E-5</c:v>
                </c:pt>
                <c:pt idx="268">
                  <c:v>4.832912154871899E-5</c:v>
                </c:pt>
                <c:pt idx="269">
                  <c:v>4.7988166428949739E-5</c:v>
                </c:pt>
                <c:pt idx="270">
                  <c:v>4.7646004910921934E-5</c:v>
                </c:pt>
                <c:pt idx="271">
                  <c:v>4.730263709360155E-5</c:v>
                </c:pt>
                <c:pt idx="272">
                  <c:v>4.6958063082896654E-5</c:v>
                </c:pt>
                <c:pt idx="273">
                  <c:v>4.661228299194055E-5</c:v>
                </c:pt>
                <c:pt idx="274">
                  <c:v>4.6265296941390305E-5</c:v>
                </c:pt>
                <c:pt idx="275">
                  <c:v>4.5917105059741723E-5</c:v>
                </c:pt>
                <c:pt idx="276">
                  <c:v>4.556770748366183E-5</c:v>
                </c:pt>
                <c:pt idx="277">
                  <c:v>4.5217104358339872E-5</c:v>
                </c:pt>
                <c:pt idx="278">
                  <c:v>4.4865295837858251E-5</c:v>
                </c:pt>
                <c:pt idx="279">
                  <c:v>4.4512282085584421E-5</c:v>
                </c:pt>
                <c:pt idx="280">
                  <c:v>4.4158063274585386E-5</c:v>
                </c:pt>
                <c:pt idx="281">
                  <c:v>4.3802639588066142E-5</c:v>
                </c:pt>
                <c:pt idx="282">
                  <c:v>4.3446011219833816E-5</c:v>
                </c:pt>
                <c:pt idx="283">
                  <c:v>4.3088178374789065E-5</c:v>
                </c:pt>
                <c:pt idx="284">
                  <c:v>4.2729141269446848E-5</c:v>
                </c:pt>
                <c:pt idx="285">
                  <c:v>4.2368900132488374E-5</c:v>
                </c:pt>
                <c:pt idx="286">
                  <c:v>4.2007455205346601E-5</c:v>
                </c:pt>
                <c:pt idx="287">
                  <c:v>4.1644806742827554E-5</c:v>
                </c:pt>
                <c:pt idx="288">
                  <c:v>4.1280955013770103E-5</c:v>
                </c:pt>
                <c:pt idx="289">
                  <c:v>4.0915900301746881E-5</c:v>
                </c:pt>
                <c:pt idx="290">
                  <c:v>4.0549642905809455E-5</c:v>
                </c:pt>
                <c:pt idx="291">
                  <c:v>4.0182183141281013E-5</c:v>
                </c:pt>
                <c:pt idx="292">
                  <c:v>3.981352134059999E-5</c:v>
                </c:pt>
                <c:pt idx="293">
                  <c:v>3.9443657854218679E-5</c:v>
                </c:pt>
                <c:pt idx="294">
                  <c:v>3.9072593051560783E-5</c:v>
                </c:pt>
                <c:pt idx="295">
                  <c:v>3.870032732204276E-5</c:v>
                </c:pt>
                <c:pt idx="296">
                  <c:v>3.8326861076163597E-5</c:v>
                </c:pt>
                <c:pt idx="297">
                  <c:v>3.7952194746668687E-5</c:v>
                </c:pt>
                <c:pt idx="298">
                  <c:v>3.7576328789793576E-5</c:v>
                </c:pt>
                <c:pt idx="299">
                  <c:v>3.7199263686594072E-5</c:v>
                </c:pt>
                <c:pt idx="300">
                  <c:v>3.6820999944369714E-5</c:v>
                </c:pt>
                <c:pt idx="301">
                  <c:v>3.6441538098188477E-5</c:v>
                </c:pt>
                <c:pt idx="302">
                  <c:v>3.6060878712520916E-5</c:v>
                </c:pt>
                <c:pt idx="303">
                  <c:v>3.5679022382993267E-5</c:v>
                </c:pt>
                <c:pt idx="304">
                  <c:v>3.5295969738269462E-5</c:v>
                </c:pt>
                <c:pt idx="305">
                  <c:v>3.4911721442073445E-5</c:v>
                </c:pt>
                <c:pt idx="306">
                  <c:v>3.4526278195363943E-5</c:v>
                </c:pt>
                <c:pt idx="307">
                  <c:v>3.4139640738675279E-5</c:v>
                </c:pt>
                <c:pt idx="308">
                  <c:v>3.3751809854639231E-5</c:v>
                </c:pt>
                <c:pt idx="309">
                  <c:v>3.3362786370704424E-5</c:v>
                </c:pt>
                <c:pt idx="310">
                  <c:v>3.297257116207139E-5</c:v>
                </c:pt>
                <c:pt idx="311">
                  <c:v>3.2581165154863667E-5</c:v>
                </c:pt>
                <c:pt idx="312">
                  <c:v>3.2188569329557115E-5</c:v>
                </c:pt>
                <c:pt idx="313">
                  <c:v>3.1794784724692576E-5</c:v>
                </c:pt>
                <c:pt idx="314">
                  <c:v>3.139981244089907E-5</c:v>
                </c:pt>
                <c:pt idx="315">
                  <c:v>3.1003653645258634E-5</c:v>
                </c:pt>
                <c:pt idx="316">
                  <c:v>3.060630957604689E-5</c:v>
                </c:pt>
                <c:pt idx="317">
                  <c:v>3.0207781547887362E-5</c:v>
                </c:pt>
                <c:pt idx="318">
                  <c:v>2.9808070957362629E-5</c:v>
                </c:pt>
                <c:pt idx="319">
                  <c:v>2.9407179289129768E-5</c:v>
                </c:pt>
                <c:pt idx="320">
                  <c:v>2.9005108122593941E-5</c:v>
                </c:pt>
                <c:pt idx="321">
                  <c:v>2.8601859139200164E-5</c:v>
                </c:pt>
                <c:pt idx="322">
                  <c:v>2.8197434130411112E-5</c:v>
                </c:pt>
                <c:pt idx="323">
                  <c:v>2.7791835006447401E-5</c:v>
                </c:pt>
                <c:pt idx="324">
                  <c:v>2.7385063805876232E-5</c:v>
                </c:pt>
                <c:pt idx="325">
                  <c:v>2.6977122706146238E-5</c:v>
                </c:pt>
                <c:pt idx="326">
                  <c:v>2.6568014035178991E-5</c:v>
                </c:pt>
                <c:pt idx="327">
                  <c:v>2.6157740284142404E-5</c:v>
                </c:pt>
                <c:pt idx="328">
                  <c:v>2.5746304121549111E-5</c:v>
                </c:pt>
                <c:pt idx="329">
                  <c:v>2.5333708408842525E-5</c:v>
                </c:pt>
                <c:pt idx="330">
                  <c:v>2.4919956217656532E-5</c:v>
                </c:pt>
                <c:pt idx="331">
                  <c:v>2.4505050848961997E-5</c:v>
                </c:pt>
                <c:pt idx="332">
                  <c:v>2.4088995854344426E-5</c:v>
                </c:pt>
                <c:pt idx="333">
                  <c:v>2.3671795059694565E-5</c:v>
                </c:pt>
                <c:pt idx="334">
                  <c:v>2.3253452591636006E-5</c:v>
                </c:pt>
                <c:pt idx="335">
                  <c:v>2.2833972907065461E-5</c:v>
                </c:pt>
                <c:pt idx="336">
                  <c:v>2.2413360826240733E-5</c:v>
                </c:pt>
                <c:pt idx="337">
                  <c:v>2.1991621569922377E-5</c:v>
                </c:pt>
                <c:pt idx="338">
                  <c:v>2.1568760801158886E-5</c:v>
                </c:pt>
                <c:pt idx="339">
                  <c:v>2.1144784672405136E-5</c:v>
                </c:pt>
                <c:pt idx="340">
                  <c:v>2.0719699878783345E-5</c:v>
                </c:pt>
                <c:pt idx="341">
                  <c:v>2.0293513718438438E-5</c:v>
                </c:pt>
                <c:pt idx="342">
                  <c:v>1.9866234161111785E-5</c:v>
                </c:pt>
                <c:pt idx="343">
                  <c:v>1.943786992626483E-5</c:v>
                </c:pt>
                <c:pt idx="344">
                  <c:v>1.9008430572335678E-5</c:v>
                </c:pt>
                <c:pt idx="345">
                  <c:v>1.8577926599017314E-5</c:v>
                </c:pt>
                <c:pt idx="346">
                  <c:v>1.8146369564820758E-5</c:v>
                </c:pt>
                <c:pt idx="347">
                  <c:v>1.7713772222644761E-5</c:v>
                </c:pt>
                <c:pt idx="348">
                  <c:v>1.7280148676640156E-5</c:v>
                </c:pt>
                <c:pt idx="349">
                  <c:v>1.6845514564357881E-5</c:v>
                </c:pt>
                <c:pt idx="350">
                  <c:v>1.6409887269043042E-5</c:v>
                </c:pt>
                <c:pt idx="351">
                  <c:v>1.5973286168030805E-5</c:v>
                </c:pt>
                <c:pt idx="352">
                  <c:v>1.5535732924575692E-5</c:v>
                </c:pt>
                <c:pt idx="353">
                  <c:v>1.5097251832188291E-5</c:v>
                </c:pt>
                <c:pt idx="354">
                  <c:v>1.4657870222772589E-5</c:v>
                </c:pt>
                <c:pt idx="355">
                  <c:v>1.421761895270171E-5</c:v>
                </c:pt>
                <c:pt idx="356">
                  <c:v>1.3776532984640377E-5</c:v>
                </c:pt>
                <c:pt idx="357">
                  <c:v>1.3334652087692714E-5</c:v>
                </c:pt>
                <c:pt idx="358">
                  <c:v>1.2892021684697965E-5</c:v>
                </c:pt>
                <c:pt idx="359">
                  <c:v>1.2448693883733574E-5</c:v>
                </c:pt>
                <c:pt idx="360">
                  <c:v>1.2004728741840914E-5</c:v>
                </c:pt>
                <c:pt idx="361">
                  <c:v>1.1560195823684048E-5</c:v>
                </c:pt>
                <c:pt idx="362">
                  <c:v>1.1115176137742879E-5</c:v>
                </c:pt>
                <c:pt idx="363">
                  <c:v>1.06697645598218E-5</c:v>
                </c:pt>
                <c:pt idx="364">
                  <c:v>1.0224072891166229E-5</c:v>
                </c:pt>
                <c:pt idx="365">
                  <c:v>9.7782337507939355E-6</c:v>
                </c:pt>
                <c:pt idx="366">
                  <c:v>9.3324055754129296E-6</c:v>
                </c:pt>
                <c:pt idx="367">
                  <c:v>8.886779105504847E-6</c:v>
                </c:pt>
                <c:pt idx="368">
                  <c:v>8.4415858880006525E-6</c:v>
                </c:pt>
                <c:pt idx="369">
                  <c:v>7.9971095478376877E-6</c:v>
                </c:pt>
                <c:pt idx="370">
                  <c:v>7.5537009089066002E-6</c:v>
                </c:pt>
                <c:pt idx="371">
                  <c:v>7.1117985364914833E-6</c:v>
                </c:pt>
                <c:pt idx="372">
                  <c:v>6.671957018356337E-6</c:v>
                </c:pt>
                <c:pt idx="373">
                  <c:v>6.2348864427205201E-6</c:v>
                </c:pt>
                <c:pt idx="374">
                  <c:v>5.8015082927300021E-6</c:v>
                </c:pt>
                <c:pt idx="375">
                  <c:v>5.3730357031963207E-6</c:v>
                </c:pt>
                <c:pt idx="376">
                  <c:v>4.9510902151782518E-6</c:v>
                </c:pt>
                <c:pt idx="377">
                  <c:v>4.5378734346374679E-6</c:v>
                </c:pt>
                <c:pt idx="378">
                  <c:v>4.1364207516128685E-6</c:v>
                </c:pt>
                <c:pt idx="379">
                  <c:v>3.7509743272680608E-6</c:v>
                </c:pt>
                <c:pt idx="380">
                  <c:v>3.3875167655560491E-6</c:v>
                </c:pt>
                <c:pt idx="381">
                  <c:v>3.0544801955491564E-6</c:v>
                </c:pt>
                <c:pt idx="382">
                  <c:v>2.7635202425419413E-6</c:v>
                </c:pt>
                <c:pt idx="383">
                  <c:v>2.5298934738761798E-6</c:v>
                </c:pt>
                <c:pt idx="384">
                  <c:v>2.3713530959440471E-6</c:v>
                </c:pt>
                <c:pt idx="385">
                  <c:v>2.3042205749250792E-6</c:v>
                </c:pt>
                <c:pt idx="386">
                  <c:v>2.3371447826409397E-6</c:v>
                </c:pt>
                <c:pt idx="387">
                  <c:v>2.4668397470478338E-6</c:v>
                </c:pt>
                <c:pt idx="388">
                  <c:v>2.6799519357335877E-6</c:v>
                </c:pt>
                <c:pt idx="389">
                  <c:v>2.9591111975425399E-6</c:v>
                </c:pt>
                <c:pt idx="390">
                  <c:v>3.2880782803357282E-6</c:v>
                </c:pt>
                <c:pt idx="391">
                  <c:v>3.6539130968365974E-6</c:v>
                </c:pt>
                <c:pt idx="392">
                  <c:v>4.0470722828527866E-6</c:v>
                </c:pt>
                <c:pt idx="393">
                  <c:v>4.4607393868870144E-6</c:v>
                </c:pt>
                <c:pt idx="394">
                  <c:v>4.8900810980961762E-6</c:v>
                </c:pt>
                <c:pt idx="395">
                  <c:v>5.331650941343997E-6</c:v>
                </c:pt>
                <c:pt idx="396">
                  <c:v>5.7829617606729259E-6</c:v>
                </c:pt>
                <c:pt idx="397">
                  <c:v>6.242192095511646E-6</c:v>
                </c:pt>
                <c:pt idx="398">
                  <c:v>6.7079871260735471E-6</c:v>
                </c:pt>
                <c:pt idx="399">
                  <c:v>7.1793235366223488E-6</c:v>
                </c:pt>
                <c:pt idx="400">
                  <c:v>7.6554169767428769E-6</c:v>
                </c:pt>
                <c:pt idx="401">
                  <c:v>8.1356579192323464E-6</c:v>
                </c:pt>
                <c:pt idx="402">
                  <c:v>8.6195665894656287E-6</c:v>
                </c:pt>
                <c:pt idx="403">
                  <c:v>9.1067608460736633E-6</c:v>
                </c:pt>
                <c:pt idx="404">
                  <c:v>9.5969329698474904E-6</c:v>
                </c:pt>
                <c:pt idx="405">
                  <c:v>1.0089832662597014E-5</c:v>
                </c:pt>
                <c:pt idx="406">
                  <c:v>1.0585254433503247E-5</c:v>
                </c:pt>
                <c:pt idx="407">
                  <c:v>1.1083028126270149E-5</c:v>
                </c:pt>
                <c:pt idx="408">
                  <c:v>1.1583011723184051E-5</c:v>
                </c:pt>
                <c:pt idx="409">
                  <c:v>1.2085085819796421E-5</c:v>
                </c:pt>
                <c:pt idx="410">
                  <c:v>1.2589149339458649E-5</c:v>
                </c:pt>
                <c:pt idx="411">
                  <c:v>1.3095116177996687E-5</c:v>
                </c:pt>
                <c:pt idx="412">
                  <c:v>1.3602912553320176E-5</c:v>
                </c:pt>
                <c:pt idx="413">
                  <c:v>1.4112474894439767E-5</c:v>
                </c:pt>
                <c:pt idx="414">
                  <c:v>1.4623748146983147E-5</c:v>
                </c:pt>
                <c:pt idx="415">
                  <c:v>1.5136684403059933E-5</c:v>
                </c:pt>
                <c:pt idx="416">
                  <c:v>1.5651241785750905E-5</c:v>
                </c:pt>
                <c:pt idx="417">
                  <c:v>1.6167383535007762E-5</c:v>
                </c:pt>
                <c:pt idx="418">
                  <c:v>1.6685077254015268E-5</c:v>
                </c:pt>
                <c:pt idx="419">
                  <c:v>1.7204294284260534E-5</c:v>
                </c:pt>
                <c:pt idx="420">
                  <c:v>1.7725009184502131E-5</c:v>
                </c:pt>
                <c:pt idx="421">
                  <c:v>1.824719929412299E-5</c:v>
                </c:pt>
                <c:pt idx="422">
                  <c:v>1.8770844365411671E-5</c:v>
                </c:pt>
                <c:pt idx="423">
                  <c:v>1.9295926252456053E-5</c:v>
                </c:pt>
                <c:pt idx="424">
                  <c:v>1.9822428646774855E-5</c:v>
                </c:pt>
                <c:pt idx="425">
                  <c:v>2.0350336851726088E-5</c:v>
                </c:pt>
                <c:pt idx="426">
                  <c:v>2.087963758923823E-5</c:v>
                </c:pt>
                <c:pt idx="427">
                  <c:v>2.1410318833605523E-5</c:v>
                </c:pt>
                <c:pt idx="428">
                  <c:v>2.1942369668040503E-5</c:v>
                </c:pt>
                <c:pt idx="429">
                  <c:v>2.2475780160440794E-5</c:v>
                </c:pt>
                <c:pt idx="430">
                  <c:v>2.3010541255441632E-5</c:v>
                </c:pt>
                <c:pt idx="431">
                  <c:v>2.3546644680323852E-5</c:v>
                </c:pt>
                <c:pt idx="432">
                  <c:v>2.4084082862751178E-5</c:v>
                </c:pt>
                <c:pt idx="433">
                  <c:v>2.4622848858642034E-5</c:v>
                </c:pt>
                <c:pt idx="434">
                  <c:v>2.5162936288751869E-5</c:v>
                </c:pt>
                <c:pt idx="435">
                  <c:v>2.5704339282766131E-5</c:v>
                </c:pt>
                <c:pt idx="436">
                  <c:v>2.6247052429888225E-5</c:v>
                </c:pt>
                <c:pt idx="437">
                  <c:v>2.6791070735060965E-5</c:v>
                </c:pt>
                <c:pt idx="438">
                  <c:v>2.7336389580087818E-5</c:v>
                </c:pt>
                <c:pt idx="439">
                  <c:v>2.7883004689026864E-5</c:v>
                </c:pt>
                <c:pt idx="440">
                  <c:v>2.84309120973207E-5</c:v>
                </c:pt>
                <c:pt idx="441">
                  <c:v>2.8980108124201148E-5</c:v>
                </c:pt>
                <c:pt idx="442">
                  <c:v>2.9530589347970769E-5</c:v>
                </c:pt>
                <c:pt idx="443">
                  <c:v>3.0082352583818405E-5</c:v>
                </c:pt>
                <c:pt idx="444">
                  <c:v>3.0635394863870822E-5</c:v>
                </c:pt>
                <c:pt idx="445">
                  <c:v>3.1189713419222585E-5</c:v>
                </c:pt>
                <c:pt idx="446">
                  <c:v>3.1745305663719191E-5</c:v>
                </c:pt>
                <c:pt idx="447">
                  <c:v>3.2302169179297595E-5</c:v>
                </c:pt>
                <c:pt idx="448">
                  <c:v>3.286030170271234E-5</c:v>
                </c:pt>
                <c:pt idx="449">
                  <c:v>3.3419701113497411E-5</c:v>
                </c:pt>
                <c:pt idx="450">
                  <c:v>3.3537188227062782E-5</c:v>
                </c:pt>
                <c:pt idx="451">
                  <c:v>3.3654179013448393E-5</c:v>
                </c:pt>
                <c:pt idx="452">
                  <c:v>3.3770669251948263E-5</c:v>
                </c:pt>
                <c:pt idx="453">
                  <c:v>3.3886654810053592E-5</c:v>
                </c:pt>
                <c:pt idx="454">
                  <c:v>3.4002131641331059E-5</c:v>
                </c:pt>
                <c:pt idx="455">
                  <c:v>3.4117095783358857E-5</c:v>
                </c:pt>
                <c:pt idx="456">
                  <c:v>3.4231543355718557E-5</c:v>
                </c:pt>
                <c:pt idx="457">
                  <c:v>3.4345470558041246E-5</c:v>
                </c:pt>
                <c:pt idx="458">
                  <c:v>3.4458873668106401E-5</c:v>
                </c:pt>
                <c:pt idx="459">
                  <c:v>3.4571749039992058E-5</c:v>
                </c:pt>
                <c:pt idx="460">
                  <c:v>3.4684093102274725E-5</c:v>
                </c:pt>
                <c:pt idx="461">
                  <c:v>3.4795902356277483E-5</c:v>
                </c:pt>
                <c:pt idx="462">
                  <c:v>3.4907173374365242E-5</c:v>
                </c:pt>
                <c:pt idx="463">
                  <c:v>3.5017902798285342E-5</c:v>
                </c:pt>
                <c:pt idx="464">
                  <c:v>3.5128087337552636E-5</c:v>
                </c:pt>
                <c:pt idx="465">
                  <c:v>3.5237723767877514E-5</c:v>
                </c:pt>
                <c:pt idx="466">
                  <c:v>3.5346808929635594E-5</c:v>
                </c:pt>
                <c:pt idx="467">
                  <c:v>3.5455339726378199E-5</c:v>
                </c:pt>
                <c:pt idx="468">
                  <c:v>3.5563313123382046E-5</c:v>
                </c:pt>
                <c:pt idx="469">
                  <c:v>3.5670726146237394E-5</c:v>
                </c:pt>
                <c:pt idx="470">
                  <c:v>3.5777575879473319E-5</c:v>
                </c:pt>
                <c:pt idx="471">
                  <c:v>3.5883859465219129E-5</c:v>
                </c:pt>
                <c:pt idx="472">
                  <c:v>3.5989574101900931E-5</c:v>
                </c:pt>
                <c:pt idx="473">
                  <c:v>3.6094717042972229E-5</c:v>
                </c:pt>
                <c:pt idx="474">
                  <c:v>3.61992855956778E-5</c:v>
                </c:pt>
                <c:pt idx="475">
                  <c:v>3.6303277119849618E-5</c:v>
                </c:pt>
                <c:pt idx="476">
                  <c:v>3.6406689026734232E-5</c:v>
                </c:pt>
                <c:pt idx="477">
                  <c:v>3.6509518777850511E-5</c:v>
                </c:pt>
                <c:pt idx="478">
                  <c:v>3.661176388387682E-5</c:v>
                </c:pt>
                <c:pt idx="479">
                  <c:v>3.6713421903567095E-5</c:v>
                </c:pt>
                <c:pt idx="480">
                  <c:v>3.681449044269472E-5</c:v>
                </c:pt>
                <c:pt idx="481">
                  <c:v>3.6914967153023594E-5</c:v>
                </c:pt>
                <c:pt idx="482">
                  <c:v>3.7014849731305577E-5</c:v>
                </c:pt>
                <c:pt idx="483">
                  <c:v>3.7114135918303445E-5</c:v>
                </c:pt>
                <c:pt idx="484">
                  <c:v>3.7212823497839E-5</c:v>
                </c:pt>
                <c:pt idx="485">
                  <c:v>3.7310910295865115E-5</c:v>
                </c:pt>
                <c:pt idx="486">
                  <c:v>3.7408394179561684E-5</c:v>
                </c:pt>
                <c:pt idx="487">
                  <c:v>3.7505273056454096E-5</c:v>
                </c:pt>
                <c:pt idx="488">
                  <c:v>3.760154487355427E-5</c:v>
                </c:pt>
                <c:pt idx="489">
                  <c:v>3.7697207616523239E-5</c:v>
                </c:pt>
                <c:pt idx="490">
                  <c:v>3.7792259308854669E-5</c:v>
                </c:pt>
                <c:pt idx="491">
                  <c:v>3.7886698011079142E-5</c:v>
                </c:pt>
                <c:pt idx="492">
                  <c:v>3.798052181998803E-5</c:v>
                </c:pt>
                <c:pt idx="493">
                  <c:v>3.8073728867877003E-5</c:v>
                </c:pt>
                <c:pt idx="494">
                  <c:v>3.8166317321808282E-5</c:v>
                </c:pt>
                <c:pt idx="495">
                  <c:v>3.8258285382891118E-5</c:v>
                </c:pt>
                <c:pt idx="496">
                  <c:v>3.8349631285580351E-5</c:v>
                </c:pt>
                <c:pt idx="497">
                  <c:v>3.8440353296992015E-5</c:v>
                </c:pt>
                <c:pt idx="498">
                  <c:v>3.8530449716236119E-5</c:v>
                </c:pt>
                <c:pt idx="499">
                  <c:v>3.8619918873765702E-5</c:v>
                </c:pt>
                <c:pt idx="500">
                  <c:v>3.8708759130741757E-5</c:v>
                </c:pt>
                <c:pt idx="501">
                  <c:v>3.8796968878414089E-5</c:v>
                </c:pt>
                <c:pt idx="502">
                  <c:v>3.8884546537516865E-5</c:v>
                </c:pt>
                <c:pt idx="503">
                  <c:v>3.8971490557679232E-5</c:v>
                </c:pt>
                <c:pt idx="504">
                  <c:v>3.9057799416850082E-5</c:v>
                </c:pt>
                <c:pt idx="505">
                  <c:v>3.9143471620736924E-5</c:v>
                </c:pt>
                <c:pt idx="506">
                  <c:v>3.9228505702258306E-5</c:v>
                </c:pt>
                <c:pt idx="507">
                  <c:v>3.9312900221009369E-5</c:v>
                </c:pt>
                <c:pt idx="508">
                  <c:v>3.9396653762740497E-5</c:v>
                </c:pt>
                <c:pt idx="509">
                  <c:v>3.9479764938848333E-5</c:v>
                </c:pt>
                <c:pt idx="510">
                  <c:v>3.95622323858791E-5</c:v>
                </c:pt>
                <c:pt idx="511">
                  <c:v>3.9644054765043915E-5</c:v>
                </c:pt>
                <c:pt idx="512">
                  <c:v>3.972523076174545E-5</c:v>
                </c:pt>
                <c:pt idx="513">
                  <c:v>3.9805759085116198E-5</c:v>
                </c:pt>
                <c:pt idx="514">
                  <c:v>3.9885638467567493E-5</c:v>
                </c:pt>
                <c:pt idx="515">
                  <c:v>3.9964867664349405E-5</c:v>
                </c:pt>
                <c:pt idx="516">
                  <c:v>4.0043445453121034E-5</c:v>
                </c:pt>
                <c:pt idx="517">
                  <c:v>4.0121370633530937E-5</c:v>
                </c:pt>
                <c:pt idx="518">
                  <c:v>4.019864202680761E-5</c:v>
                </c:pt>
                <c:pt idx="519">
                  <c:v>4.0275258475359432E-5</c:v>
                </c:pt>
                <c:pt idx="520">
                  <c:v>4.0351218842384251E-5</c:v>
                </c:pt>
                <c:pt idx="521">
                  <c:v>4.0426522011487945E-5</c:v>
                </c:pt>
                <c:pt idx="522">
                  <c:v>4.050116688631216E-5</c:v>
                </c:pt>
                <c:pt idx="523">
                  <c:v>4.0575152390170636E-5</c:v>
                </c:pt>
                <c:pt idx="524">
                  <c:v>4.0648477465694011E-5</c:v>
                </c:pt>
                <c:pt idx="525">
                  <c:v>4.0721141074483088E-5</c:v>
                </c:pt>
                <c:pt idx="526">
                  <c:v>4.0793142196769978E-5</c:v>
                </c:pt>
                <c:pt idx="527">
                  <c:v>4.0864479831087387E-5</c:v>
                </c:pt>
                <c:pt idx="528">
                  <c:v>4.0935152993945421E-5</c:v>
                </c:pt>
                <c:pt idx="529">
                  <c:v>4.1005160719515907E-5</c:v>
                </c:pt>
                <c:pt idx="530">
                  <c:v>4.1074502059324168E-5</c:v>
                </c:pt>
                <c:pt idx="531">
                  <c:v>4.1143176081947846E-5</c:v>
                </c:pt>
                <c:pt idx="532">
                  <c:v>4.1211181872722749E-5</c:v>
                </c:pt>
                <c:pt idx="533">
                  <c:v>4.1278518533455398E-5</c:v>
                </c:pt>
                <c:pt idx="534">
                  <c:v>4.1345185182142412E-5</c:v>
                </c:pt>
                <c:pt idx="535">
                  <c:v>4.1411180952696234E-5</c:v>
                </c:pt>
                <c:pt idx="536">
                  <c:v>4.1476504994677186E-5</c:v>
                </c:pt>
                <c:pt idx="537">
                  <c:v>4.1541156473031798E-5</c:v>
                </c:pt>
                <c:pt idx="538">
                  <c:v>4.1605134567837063E-5</c:v>
                </c:pt>
                <c:pt idx="539">
                  <c:v>4.1668438474050662E-5</c:v>
                </c:pt>
                <c:pt idx="540">
                  <c:v>4.1731067401266958E-5</c:v>
                </c:pt>
                <c:pt idx="541">
                  <c:v>4.1793020573478466E-5</c:v>
                </c:pt>
                <c:pt idx="542">
                  <c:v>4.1854297228843029E-5</c:v>
                </c:pt>
                <c:pt idx="543">
                  <c:v>4.1914896619456116E-5</c:v>
                </c:pt>
                <c:pt idx="544">
                  <c:v>4.1974818011128576E-5</c:v>
                </c:pt>
                <c:pt idx="545">
                  <c:v>4.2034060683169384E-5</c:v>
                </c:pt>
                <c:pt idx="546">
                  <c:v>4.2092623928173425E-5</c:v>
                </c:pt>
                <c:pt idx="547">
                  <c:v>4.2150507051814193E-5</c:v>
                </c:pt>
                <c:pt idx="548">
                  <c:v>4.2207709372641104E-5</c:v>
                </c:pt>
                <c:pt idx="549">
                  <c:v>4.2264230221881802E-5</c:v>
                </c:pt>
                <c:pt idx="550">
                  <c:v>4.2320068943248661E-5</c:v>
                </c:pt>
                <c:pt idx="551">
                  <c:v>4.2375224892750046E-5</c:v>
                </c:pt>
                <c:pt idx="552">
                  <c:v>4.2429697438505816E-5</c:v>
                </c:pt>
                <c:pt idx="553">
                  <c:v>4.2483485960567007E-5</c:v>
                </c:pt>
                <c:pt idx="554">
                  <c:v>4.2536589850739928E-5</c:v>
                </c:pt>
                <c:pt idx="555">
                  <c:v>4.2589008512414076E-5</c:v>
                </c:pt>
                <c:pt idx="556">
                  <c:v>4.2640741360394249E-5</c:v>
                </c:pt>
                <c:pt idx="557">
                  <c:v>4.269178782073654E-5</c:v>
                </c:pt>
                <c:pt idx="558">
                  <c:v>4.2742147330587968E-5</c:v>
                </c:pt>
                <c:pt idx="559">
                  <c:v>4.2791819338030179E-5</c:v>
                </c:pt>
                <c:pt idx="560">
                  <c:v>4.28408033019265E-5</c:v>
                </c:pt>
                <c:pt idx="561">
                  <c:v>4.2889098691772862E-5</c:v>
                </c:pt>
                <c:pt idx="562">
                  <c:v>4.2936704987551989E-5</c:v>
                </c:pt>
                <c:pt idx="563">
                  <c:v>4.2983621679591207E-5</c:v>
                </c:pt>
                <c:pt idx="564">
                  <c:v>4.30298482684236E-5</c:v>
                </c:pt>
                <c:pt idx="565">
                  <c:v>4.3075384264652341E-5</c:v>
                </c:pt>
                <c:pt idx="566">
                  <c:v>4.3120229188818484E-5</c:v>
                </c:pt>
                <c:pt idx="567">
                  <c:v>4.3164382571271688E-5</c:v>
                </c:pt>
                <c:pt idx="568">
                  <c:v>4.3207843952044278E-5</c:v>
                </c:pt>
                <c:pt idx="569">
                  <c:v>4.3250612880728225E-5</c:v>
                </c:pt>
                <c:pt idx="570">
                  <c:v>4.3292688916355073E-5</c:v>
                </c:pt>
                <c:pt idx="571">
                  <c:v>4.3334071627279E-5</c:v>
                </c:pt>
                <c:pt idx="572">
                  <c:v>4.3374760591062471E-5</c:v>
                </c:pt>
                <c:pt idx="573">
                  <c:v>4.3414755394365008E-5</c:v>
                </c:pt>
                <c:pt idx="574">
                  <c:v>4.3454055632834549E-5</c:v>
                </c:pt>
                <c:pt idx="575">
                  <c:v>4.3492660911001446E-5</c:v>
                </c:pt>
                <c:pt idx="576">
                  <c:v>4.3530570842175509E-5</c:v>
                </c:pt>
                <c:pt idx="577">
                  <c:v>4.3567785048345123E-5</c:v>
                </c:pt>
                <c:pt idx="578">
                  <c:v>4.3604303160079456E-5</c:v>
                </c:pt>
                <c:pt idx="579">
                  <c:v>4.3640124816432786E-5</c:v>
                </c:pt>
                <c:pt idx="580">
                  <c:v>4.3675249664851596E-5</c:v>
                </c:pt>
                <c:pt idx="581">
                  <c:v>4.3709677361084002E-5</c:v>
                </c:pt>
                <c:pt idx="582">
                  <c:v>4.3743407569091457E-5</c:v>
                </c:pt>
                <c:pt idx="583">
                  <c:v>4.377643996096307E-5</c:v>
                </c:pt>
                <c:pt idx="584">
                  <c:v>4.3808774216831993E-5</c:v>
                </c:pt>
                <c:pt idx="585">
                  <c:v>4.3840410024794235E-5</c:v>
                </c:pt>
                <c:pt idx="586">
                  <c:v>4.3871347080829708E-5</c:v>
                </c:pt>
                <c:pt idx="587">
                  <c:v>4.3901585088725352E-5</c:v>
                </c:pt>
                <c:pt idx="588">
                  <c:v>4.3931123760000603E-5</c:v>
                </c:pt>
                <c:pt idx="589">
                  <c:v>4.3959962813834868E-5</c:v>
                </c:pt>
                <c:pt idx="590">
                  <c:v>4.3988101976997172E-5</c:v>
                </c:pt>
                <c:pt idx="591">
                  <c:v>4.4015540983777846E-5</c:v>
                </c:pt>
                <c:pt idx="592">
                  <c:v>4.4042279575922298E-5</c:v>
                </c:pt>
                <c:pt idx="593">
                  <c:v>4.4068317502566758E-5</c:v>
                </c:pt>
                <c:pt idx="594">
                  <c:v>4.4093654520175932E-5</c:v>
                </c:pt>
                <c:pt idx="595">
                  <c:v>4.411829039248284E-5</c:v>
                </c:pt>
                <c:pt idx="596">
                  <c:v>4.4142224890430265E-5</c:v>
                </c:pt>
                <c:pt idx="597">
                  <c:v>4.4165457792114412E-5</c:v>
                </c:pt>
                <c:pt idx="598">
                  <c:v>4.4187988882730268E-5</c:v>
                </c:pt>
                <c:pt idx="599">
                  <c:v>4.4209817954518797E-5</c:v>
                </c:pt>
                <c:pt idx="600">
                  <c:v>4.4230944806716141E-5</c:v>
                </c:pt>
                <c:pt idx="601">
                  <c:v>4.4251369245504365E-5</c:v>
                </c:pt>
                <c:pt idx="602">
                  <c:v>4.4271091083964268E-5</c:v>
                </c:pt>
                <c:pt idx="603">
                  <c:v>4.4290110142029785E-5</c:v>
                </c:pt>
                <c:pt idx="604">
                  <c:v>4.4308426246444102E-5</c:v>
                </c:pt>
                <c:pt idx="605">
                  <c:v>4.4326039230717709E-5</c:v>
                </c:pt>
                <c:pt idx="606">
                  <c:v>4.4342948935087928E-5</c:v>
                </c:pt>
                <c:pt idx="607">
                  <c:v>4.4359155206480284E-5</c:v>
                </c:pt>
                <c:pt idx="608">
                  <c:v>4.4374657898471472E-5</c:v>
                </c:pt>
                <c:pt idx="609">
                  <c:v>4.4389456871253989E-5</c:v>
                </c:pt>
                <c:pt idx="610">
                  <c:v>4.4403551991602514E-5</c:v>
                </c:pt>
                <c:pt idx="611">
                  <c:v>4.4416943132841738E-5</c:v>
                </c:pt>
                <c:pt idx="612">
                  <c:v>4.4429630174815967E-5</c:v>
                </c:pt>
                <c:pt idx="613">
                  <c:v>4.4441613003860194E-5</c:v>
                </c:pt>
                <c:pt idx="614">
                  <c:v>4.4452891512772927E-5</c:v>
                </c:pt>
                <c:pt idx="615">
                  <c:v>4.4463465600790471E-5</c:v>
                </c:pt>
                <c:pt idx="616">
                  <c:v>4.4473335173562718E-5</c:v>
                </c:pt>
                <c:pt idx="617">
                  <c:v>4.4482500143130733E-5</c:v>
                </c:pt>
                <c:pt idx="618">
                  <c:v>4.4490960427905563E-5</c:v>
                </c:pt>
                <c:pt idx="619">
                  <c:v>4.4498715952648898E-5</c:v>
                </c:pt>
                <c:pt idx="620">
                  <c:v>4.4505766648455096E-5</c:v>
                </c:pt>
                <c:pt idx="621">
                  <c:v>4.4512112452734682E-5</c:v>
                </c:pt>
                <c:pt idx="622">
                  <c:v>4.4517753309199546E-5</c:v>
                </c:pt>
                <c:pt idx="623">
                  <c:v>4.4522689167849421E-5</c:v>
                </c:pt>
                <c:pt idx="624">
                  <c:v>4.4526919984960093E-5</c:v>
                </c:pt>
                <c:pt idx="625">
                  <c:v>4.4530445723072907E-5</c:v>
                </c:pt>
                <c:pt idx="626">
                  <c:v>4.4533266350985913E-5</c:v>
                </c:pt>
                <c:pt idx="627">
                  <c:v>4.4535381843746475E-5</c:v>
                </c:pt>
                <c:pt idx="628">
                  <c:v>4.4536792182645276E-5</c:v>
                </c:pt>
                <c:pt idx="629">
                  <c:v>4.453749735521191E-5</c:v>
                </c:pt>
                <c:pt idx="630">
                  <c:v>4.453749735521191E-5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1.5872547722560623E-2</c:v>
                </c:pt>
                <c:pt idx="1">
                  <c:v>1.577774399296171E-2</c:v>
                </c:pt>
                <c:pt idx="2">
                  <c:v>1.568294160783262E-2</c:v>
                </c:pt>
                <c:pt idx="3">
                  <c:v>1.5588141870117046E-2</c:v>
                </c:pt>
                <c:pt idx="4">
                  <c:v>1.5493346082745187E-2</c:v>
                </c:pt>
                <c:pt idx="5">
                  <c:v>1.5398555548633376E-2</c:v>
                </c:pt>
                <c:pt idx="6">
                  <c:v>1.5303771570683636E-2</c:v>
                </c:pt>
                <c:pt idx="7">
                  <c:v>1.5208995451783263E-2</c:v>
                </c:pt>
                <c:pt idx="8">
                  <c:v>1.5114228494804403E-2</c:v>
                </c:pt>
                <c:pt idx="9">
                  <c:v>1.5019472002603639E-2</c:v>
                </c:pt>
                <c:pt idx="10">
                  <c:v>1.4924727278021532E-2</c:v>
                </c:pt>
                <c:pt idx="11">
                  <c:v>1.4829995623882217E-2</c:v>
                </c:pt>
                <c:pt idx="12">
                  <c:v>1.4735278342992963E-2</c:v>
                </c:pt>
                <c:pt idx="13">
                  <c:v>1.4640576738143741E-2</c:v>
                </c:pt>
                <c:pt idx="14">
                  <c:v>1.4545892112106766E-2</c:v>
                </c:pt>
                <c:pt idx="15">
                  <c:v>1.4451225767636085E-2</c:v>
                </c:pt>
                <c:pt idx="16">
                  <c:v>1.4356579007467099E-2</c:v>
                </c:pt>
                <c:pt idx="17">
                  <c:v>1.426195313431616E-2</c:v>
                </c:pt>
                <c:pt idx="18">
                  <c:v>1.4167349450880072E-2</c:v>
                </c:pt>
                <c:pt idx="19">
                  <c:v>1.4072769259835681E-2</c:v>
                </c:pt>
                <c:pt idx="20">
                  <c:v>1.3978213863839396E-2</c:v>
                </c:pt>
                <c:pt idx="21">
                  <c:v>1.3883684565526737E-2</c:v>
                </c:pt>
                <c:pt idx="22">
                  <c:v>1.3789182667511874E-2</c:v>
                </c:pt>
                <c:pt idx="23">
                  <c:v>1.3694709472387155E-2</c:v>
                </c:pt>
                <c:pt idx="24">
                  <c:v>1.3600266282722654E-2</c:v>
                </c:pt>
                <c:pt idx="25">
                  <c:v>1.3505854401065687E-2</c:v>
                </c:pt>
                <c:pt idx="26">
                  <c:v>1.3411475129940337E-2</c:v>
                </c:pt>
                <c:pt idx="27">
                  <c:v>1.3317129771846995E-2</c:v>
                </c:pt>
                <c:pt idx="28">
                  <c:v>1.3222819629261843E-2</c:v>
                </c:pt>
                <c:pt idx="29">
                  <c:v>1.3128546004636407E-2</c:v>
                </c:pt>
                <c:pt idx="30">
                  <c:v>1.3034310200397043E-2</c:v>
                </c:pt>
                <c:pt idx="31">
                  <c:v>1.2940113518944465E-2</c:v>
                </c:pt>
                <c:pt idx="32">
                  <c:v>1.2845957262653231E-2</c:v>
                </c:pt>
                <c:pt idx="33">
                  <c:v>1.2751842733871246E-2</c:v>
                </c:pt>
                <c:pt idx="34">
                  <c:v>1.2657771234919275E-2</c:v>
                </c:pt>
                <c:pt idx="35">
                  <c:v>1.2563744068090417E-2</c:v>
                </c:pt>
                <c:pt idx="36">
                  <c:v>1.2469762535649605E-2</c:v>
                </c:pt>
                <c:pt idx="37">
                  <c:v>1.2375827939833092E-2</c:v>
                </c:pt>
                <c:pt idx="38">
                  <c:v>1.2281941582847915E-2</c:v>
                </c:pt>
                <c:pt idx="39">
                  <c:v>1.2188104766871393E-2</c:v>
                </c:pt>
                <c:pt idx="40">
                  <c:v>1.2094318794050582E-2</c:v>
                </c:pt>
                <c:pt idx="41">
                  <c:v>1.2000584966501762E-2</c:v>
                </c:pt>
                <c:pt idx="42">
                  <c:v>1.1906904586309873E-2</c:v>
                </c:pt>
                <c:pt idx="43">
                  <c:v>1.1813278955527999E-2</c:v>
                </c:pt>
                <c:pt idx="44">
                  <c:v>1.1719709376176808E-2</c:v>
                </c:pt>
                <c:pt idx="45">
                  <c:v>1.1626197150244011E-2</c:v>
                </c:pt>
                <c:pt idx="46">
                  <c:v>1.1532743579683799E-2</c:v>
                </c:pt>
                <c:pt idx="47">
                  <c:v>1.1439349966416287E-2</c:v>
                </c:pt>
                <c:pt idx="48">
                  <c:v>1.1346017612326939E-2</c:v>
                </c:pt>
                <c:pt idx="49">
                  <c:v>1.125274781926602E-2</c:v>
                </c:pt>
                <c:pt idx="50">
                  <c:v>1.1159541889047999E-2</c:v>
                </c:pt>
                <c:pt idx="51">
                  <c:v>1.106640112345098E-2</c:v>
                </c:pt>
                <c:pt idx="52">
                  <c:v>1.0973326824216116E-2</c:v>
                </c:pt>
                <c:pt idx="53">
                  <c:v>1.0880320293047011E-2</c:v>
                </c:pt>
                <c:pt idx="54">
                  <c:v>1.0787382831609136E-2</c:v>
                </c:pt>
                <c:pt idx="55">
                  <c:v>1.0694515741529215E-2</c:v>
                </c:pt>
                <c:pt idx="56">
                  <c:v>1.0601720324394621E-2</c:v>
                </c:pt>
                <c:pt idx="57">
                  <c:v>1.0508997881752772E-2</c:v>
                </c:pt>
                <c:pt idx="58">
                  <c:v>1.04163497151105E-2</c:v>
                </c:pt>
                <c:pt idx="59">
                  <c:v>1.032377712593343E-2</c:v>
                </c:pt>
                <c:pt idx="60">
                  <c:v>1.023128141564535E-2</c:v>
                </c:pt>
                <c:pt idx="61">
                  <c:v>1.0138863885627576E-2</c:v>
                </c:pt>
                <c:pt idx="62">
                  <c:v>1.0046525837218307E-2</c:v>
                </c:pt>
                <c:pt idx="63">
                  <c:v>9.9542685717119751E-3</c:v>
                </c:pt>
                <c:pt idx="64">
                  <c:v>9.8620933903585881E-3</c:v>
                </c:pt>
                <c:pt idx="65">
                  <c:v>9.7700015943630661E-3</c:v>
                </c:pt>
                <c:pt idx="66">
                  <c:v>9.6779944848845827E-3</c:v>
                </c:pt>
                <c:pt idx="67">
                  <c:v>9.5860733630358779E-3</c:v>
                </c:pt>
                <c:pt idx="68">
                  <c:v>9.4942395298825769E-3</c:v>
                </c:pt>
                <c:pt idx="69">
                  <c:v>9.402494286442506E-3</c:v>
                </c:pt>
                <c:pt idx="70">
                  <c:v>9.3108389336849923E-3</c:v>
                </c:pt>
                <c:pt idx="71">
                  <c:v>9.2192747725301574E-3</c:v>
                </c:pt>
                <c:pt idx="72">
                  <c:v>9.1278031038482151E-3</c:v>
                </c:pt>
                <c:pt idx="73">
                  <c:v>9.0364252284587405E-3</c:v>
                </c:pt>
                <c:pt idx="74">
                  <c:v>8.9451424471299543E-3</c:v>
                </c:pt>
                <c:pt idx="75">
                  <c:v>8.853956060577978E-3</c:v>
                </c:pt>
                <c:pt idx="76">
                  <c:v>8.7628673694661128E-3</c:v>
                </c:pt>
                <c:pt idx="77">
                  <c:v>8.6718776744040636E-3</c:v>
                </c:pt>
                <c:pt idx="78">
                  <c:v>8.5809882759471951E-3</c:v>
                </c:pt>
                <c:pt idx="79">
                  <c:v>8.4902004745957722E-3</c:v>
                </c:pt>
                <c:pt idx="80">
                  <c:v>8.3995155707941721E-3</c:v>
                </c:pt>
                <c:pt idx="81">
                  <c:v>8.3089348649301124E-3</c:v>
                </c:pt>
                <c:pt idx="82">
                  <c:v>8.2184596573338532E-3</c:v>
                </c:pt>
                <c:pt idx="83">
                  <c:v>8.1280912482774009E-3</c:v>
                </c:pt>
                <c:pt idx="84">
                  <c:v>8.0378309379736997E-3</c:v>
                </c:pt>
                <c:pt idx="85">
                  <c:v>7.9476800265758062E-3</c:v>
                </c:pt>
                <c:pt idx="86">
                  <c:v>7.8576398141760768E-3</c:v>
                </c:pt>
                <c:pt idx="87">
                  <c:v>7.767711600805317E-3</c:v>
                </c:pt>
                <c:pt idx="88">
                  <c:v>7.6778966864319469E-3</c:v>
                </c:pt>
                <c:pt idx="89">
                  <c:v>7.5881963709611361E-3</c:v>
                </c:pt>
                <c:pt idx="90">
                  <c:v>7.4986119542339476E-3</c:v>
                </c:pt>
                <c:pt idx="91">
                  <c:v>7.4091447360264528E-3</c:v>
                </c:pt>
                <c:pt idx="92">
                  <c:v>7.3197960160488558E-3</c:v>
                </c:pt>
                <c:pt idx="93">
                  <c:v>7.2305670939445919E-3</c:v>
                </c:pt>
                <c:pt idx="94">
                  <c:v>7.1414592692894277E-3</c:v>
                </c:pt>
                <c:pt idx="95">
                  <c:v>7.0524738415905361E-3</c:v>
                </c:pt>
                <c:pt idx="96">
                  <c:v>6.9636121102855733E-3</c:v>
                </c:pt>
                <c:pt idx="97">
                  <c:v>6.874875374741741E-3</c:v>
                </c:pt>
                <c:pt idx="98">
                  <c:v>6.7862649342548412E-3</c:v>
                </c:pt>
                <c:pt idx="99">
                  <c:v>6.6977820880483067E-3</c:v>
                </c:pt>
                <c:pt idx="100">
                  <c:v>6.6094281352722332E-3</c:v>
                </c:pt>
                <c:pt idx="101">
                  <c:v>6.5212043750023973E-3</c:v>
                </c:pt>
                <c:pt idx="102">
                  <c:v>6.4331121062392548E-3</c:v>
                </c:pt>
                <c:pt idx="103">
                  <c:v>6.3451526279069397E-3</c:v>
                </c:pt>
                <c:pt idx="104">
                  <c:v>6.2573272388522453E-3</c:v>
                </c:pt>
                <c:pt idx="105">
                  <c:v>6.1696372378435794E-3</c:v>
                </c:pt>
                <c:pt idx="106">
                  <c:v>6.0820839235699309E-3</c:v>
                </c:pt>
                <c:pt idx="107">
                  <c:v>5.9946685946398095E-3</c:v>
                </c:pt>
                <c:pt idx="108">
                  <c:v>5.9073925495801705E-3</c:v>
                </c:pt>
                <c:pt idx="109">
                  <c:v>5.8202570868353311E-3</c:v>
                </c:pt>
                <c:pt idx="110">
                  <c:v>5.7332635047658764E-3</c:v>
                </c:pt>
                <c:pt idx="111">
                  <c:v>5.646413101647544E-3</c:v>
                </c:pt>
                <c:pt idx="112">
                  <c:v>5.5597071756700945E-3</c:v>
                </c:pt>
                <c:pt idx="113">
                  <c:v>5.4731470249361836E-3</c:v>
                </c:pt>
                <c:pt idx="114">
                  <c:v>5.3867339474601914E-3</c:v>
                </c:pt>
                <c:pt idx="115">
                  <c:v>5.3004692411670667E-3</c:v>
                </c:pt>
                <c:pt idx="116">
                  <c:v>5.214354203891134E-3</c:v>
                </c:pt>
                <c:pt idx="117">
                  <c:v>5.1283901333748971E-3</c:v>
                </c:pt>
                <c:pt idx="118">
                  <c:v>5.0425783272678255E-3</c:v>
                </c:pt>
                <c:pt idx="119">
                  <c:v>4.956920083125124E-3</c:v>
                </c:pt>
                <c:pt idx="120">
                  <c:v>4.871416698406481E-3</c:v>
                </c:pt>
                <c:pt idx="121">
                  <c:v>4.7860694704748123E-3</c:v>
                </c:pt>
                <c:pt idx="122">
                  <c:v>4.7008796965949777E-3</c:v>
                </c:pt>
                <c:pt idx="123">
                  <c:v>4.6158486739324859E-3</c:v>
                </c:pt>
                <c:pt idx="124">
                  <c:v>4.5309776995521838E-3</c:v>
                </c:pt>
                <c:pt idx="125">
                  <c:v>4.4462680704169186E-3</c:v>
                </c:pt>
                <c:pt idx="126">
                  <c:v>4.3617210833861988E-3</c:v>
                </c:pt>
                <c:pt idx="127">
                  <c:v>4.2773380352148218E-3</c:v>
                </c:pt>
                <c:pt idx="128">
                  <c:v>4.1931202225514918E-3</c:v>
                </c:pt>
                <c:pt idx="129">
                  <c:v>4.1090689419374209E-3</c:v>
                </c:pt>
                <c:pt idx="130">
                  <c:v>4.0251854898048925E-3</c:v>
                </c:pt>
                <c:pt idx="131">
                  <c:v>3.941471162475842E-3</c:v>
                </c:pt>
                <c:pt idx="132">
                  <c:v>3.8579272561603782E-3</c:v>
                </c:pt>
                <c:pt idx="133">
                  <c:v>3.7745550669553108E-3</c:v>
                </c:pt>
                <c:pt idx="134">
                  <c:v>3.6913558908426487E-3</c:v>
                </c:pt>
                <c:pt idx="135">
                  <c:v>3.6083310236880795E-3</c:v>
                </c:pt>
                <c:pt idx="136">
                  <c:v>3.5254817612394252E-3</c:v>
                </c:pt>
                <c:pt idx="137">
                  <c:v>3.44280939912508E-3</c:v>
                </c:pt>
                <c:pt idx="138">
                  <c:v>3.360315232852427E-3</c:v>
                </c:pt>
                <c:pt idx="139">
                  <c:v>3.2780005578062275E-3</c:v>
                </c:pt>
                <c:pt idx="140">
                  <c:v>3.1958666692469954E-3</c:v>
                </c:pt>
                <c:pt idx="141">
                  <c:v>3.1139148623093426E-3</c:v>
                </c:pt>
                <c:pt idx="142">
                  <c:v>3.0321464320003061E-3</c:v>
                </c:pt>
                <c:pt idx="143">
                  <c:v>2.9505626731976447E-3</c:v>
                </c:pt>
                <c:pt idx="144">
                  <c:v>2.8691648806481221E-3</c:v>
                </c:pt>
                <c:pt idx="145">
                  <c:v>2.7879543489657552E-3</c:v>
                </c:pt>
                <c:pt idx="146">
                  <c:v>2.706932372630044E-3</c:v>
                </c:pt>
                <c:pt idx="147">
                  <c:v>2.6261002459841741E-3</c:v>
                </c:pt>
                <c:pt idx="148">
                  <c:v>2.5454592632331938E-3</c:v>
                </c:pt>
                <c:pt idx="149">
                  <c:v>2.4650107184421622E-3</c:v>
                </c:pt>
                <c:pt idx="150">
                  <c:v>2.3847559055342792E-3</c:v>
                </c:pt>
                <c:pt idx="151">
                  <c:v>2.3046961182889777E-3</c:v>
                </c:pt>
                <c:pt idx="152">
                  <c:v>2.2248326503399953E-3</c:v>
                </c:pt>
                <c:pt idx="153">
                  <c:v>2.1451667951734154E-3</c:v>
                </c:pt>
                <c:pt idx="154">
                  <c:v>2.0656998461256811E-3</c:v>
                </c:pt>
                <c:pt idx="155">
                  <c:v>1.9864330963815769E-3</c:v>
                </c:pt>
                <c:pt idx="156">
                  <c:v>1.9073678389721852E-3</c:v>
                </c:pt>
                <c:pt idx="157">
                  <c:v>1.8285053667728103E-3</c:v>
                </c:pt>
                <c:pt idx="158">
                  <c:v>1.7498469725008721E-3</c:v>
                </c:pt>
                <c:pt idx="159">
                  <c:v>1.6713939487137679E-3</c:v>
                </c:pt>
                <c:pt idx="160">
                  <c:v>1.5931475878067022E-3</c:v>
                </c:pt>
                <c:pt idx="161">
                  <c:v>1.5151091820104884E-3</c:v>
                </c:pt>
                <c:pt idx="162">
                  <c:v>1.4372800233893109E-3</c:v>
                </c:pt>
                <c:pt idx="163">
                  <c:v>1.3596614038384584E-3</c:v>
                </c:pt>
                <c:pt idx="164">
                  <c:v>1.2822546150820225E-3</c:v>
                </c:pt>
                <c:pt idx="165">
                  <c:v>1.2050609486705594E-3</c:v>
                </c:pt>
                <c:pt idx="166">
                  <c:v>1.1280816959787188E-3</c:v>
                </c:pt>
                <c:pt idx="167">
                  <c:v>1.0513181482028351E-3</c:v>
                </c:pt>
                <c:pt idx="168">
                  <c:v>9.7477159635848216E-4</c:v>
                </c:pt>
                <c:pt idx="169">
                  <c:v>8.984433312779922E-4</c:v>
                </c:pt>
                <c:pt idx="170">
                  <c:v>8.2233464360793439E-4</c:v>
                </c:pt>
                <c:pt idx="171">
                  <c:v>7.4644682380655629E-4</c:v>
                </c:pt>
                <c:pt idx="172">
                  <c:v>6.7078116214118531E-4</c:v>
                </c:pt>
                <c:pt idx="173">
                  <c:v>5.953389486855901E-4</c:v>
                </c:pt>
                <c:pt idx="174">
                  <c:v>5.2012147331730073E-4</c:v>
                </c:pt>
                <c:pt idx="175">
                  <c:v>4.4513002571488786E-4</c:v>
                </c:pt>
                <c:pt idx="176">
                  <c:v>3.703658953551984E-4</c:v>
                </c:pt>
                <c:pt idx="177">
                  <c:v>2.9583037151054923E-4</c:v>
                </c:pt>
                <c:pt idx="178">
                  <c:v>2.215247432458754E-4</c:v>
                </c:pt>
                <c:pt idx="179">
                  <c:v>1.4745029941583493E-4</c:v>
                </c:pt>
                <c:pt idx="180">
                  <c:v>7.3608328661867392E-5</c:v>
                </c:pt>
                <c:pt idx="181">
                  <c:v>7.3373481008290399E-5</c:v>
                </c:pt>
                <c:pt idx="182">
                  <c:v>1.4651090869411101E-4</c:v>
                </c:pt>
                <c:pt idx="183">
                  <c:v>2.1941107728176953E-4</c:v>
                </c:pt>
                <c:pt idx="184">
                  <c:v>2.920727808893877E-4</c:v>
                </c:pt>
                <c:pt idx="185">
                  <c:v>3.6449481352951208E-4</c:v>
                </c:pt>
                <c:pt idx="186">
                  <c:v>4.3667596910972186E-4</c:v>
                </c:pt>
                <c:pt idx="187">
                  <c:v>5.0861504143323436E-4</c:v>
                </c:pt>
                <c:pt idx="188">
                  <c:v>5.8031082419950748E-4</c:v>
                </c:pt>
                <c:pt idx="189">
                  <c:v>6.5176211100483939E-4</c:v>
                </c:pt>
                <c:pt idx="190">
                  <c:v>7.2296769534296629E-4</c:v>
                </c:pt>
                <c:pt idx="191">
                  <c:v>7.9392637060565622E-4</c:v>
                </c:pt>
                <c:pt idx="192">
                  <c:v>8.6463693008330248E-4</c:v>
                </c:pt>
                <c:pt idx="193">
                  <c:v>9.3509816696551182E-4</c:v>
                </c:pt>
                <c:pt idx="194">
                  <c:v>1.0053088743416929E-3</c:v>
                </c:pt>
                <c:pt idx="195">
                  <c:v>1.0752678452016402E-3</c:v>
                </c:pt>
                <c:pt idx="196">
                  <c:v>1.1449738724361169E-3</c:v>
                </c:pt>
                <c:pt idx="197">
                  <c:v>1.2144257488374344E-3</c:v>
                </c:pt>
                <c:pt idx="198">
                  <c:v>1.2836222671000301E-3</c:v>
                </c:pt>
                <c:pt idx="199">
                  <c:v>1.3525622198210436E-3</c:v>
                </c:pt>
                <c:pt idx="200">
                  <c:v>1.4212443995008891E-3</c:v>
                </c:pt>
                <c:pt idx="201">
                  <c:v>1.4896675985438263E-3</c:v>
                </c:pt>
                <c:pt idx="202">
                  <c:v>1.5578306092585304E-3</c:v>
                </c:pt>
                <c:pt idx="203">
                  <c:v>1.625732223858657E-3</c:v>
                </c:pt>
                <c:pt idx="204">
                  <c:v>1.6933712344634098E-3</c:v>
                </c:pt>
                <c:pt idx="205">
                  <c:v>1.7607464330980994E-3</c:v>
                </c:pt>
                <c:pt idx="206">
                  <c:v>1.8278566116947074E-3</c:v>
                </c:pt>
                <c:pt idx="207">
                  <c:v>1.8947005620924434E-3</c:v>
                </c:pt>
                <c:pt idx="208">
                  <c:v>1.9612770760383019E-3</c:v>
                </c:pt>
                <c:pt idx="209">
                  <c:v>2.027584945187619E-3</c:v>
                </c:pt>
                <c:pt idx="210">
                  <c:v>2.0936229611046224E-3</c:v>
                </c:pt>
                <c:pt idx="211">
                  <c:v>2.1593899152629868E-3</c:v>
                </c:pt>
                <c:pt idx="212">
                  <c:v>2.2248845990463801E-3</c:v>
                </c:pt>
                <c:pt idx="213">
                  <c:v>2.2901058037490133E-3</c:v>
                </c:pt>
                <c:pt idx="214">
                  <c:v>2.355052320576187E-3</c:v>
                </c:pt>
                <c:pt idx="215">
                  <c:v>2.4197229406448355E-3</c:v>
                </c:pt>
                <c:pt idx="216">
                  <c:v>2.4841164549840697E-3</c:v>
                </c:pt>
                <c:pt idx="217">
                  <c:v>2.5482316545357205E-3</c:v>
                </c:pt>
                <c:pt idx="218">
                  <c:v>2.612067330154877E-3</c:v>
                </c:pt>
                <c:pt idx="219">
                  <c:v>2.6756222726104276E-3</c:v>
                </c:pt>
                <c:pt idx="220">
                  <c:v>2.7388952725855955E-3</c:v>
                </c:pt>
                <c:pt idx="221">
                  <c:v>2.8018851206784755E-3</c:v>
                </c:pt>
                <c:pt idx="222">
                  <c:v>2.8645906074025711E-3</c:v>
                </c:pt>
                <c:pt idx="223">
                  <c:v>2.9270105231873236E-3</c:v>
                </c:pt>
                <c:pt idx="224">
                  <c:v>2.9891436583786503E-3</c:v>
                </c:pt>
                <c:pt idx="225">
                  <c:v>3.0509888032394707E-3</c:v>
                </c:pt>
                <c:pt idx="226">
                  <c:v>3.1125447479502413E-3</c:v>
                </c:pt>
                <c:pt idx="227">
                  <c:v>3.1738102826094827E-3</c:v>
                </c:pt>
                <c:pt idx="228">
                  <c:v>3.2347841972343067E-3</c:v>
                </c:pt>
                <c:pt idx="229">
                  <c:v>3.2954652817609475E-3</c:v>
                </c:pt>
                <c:pt idx="230">
                  <c:v>3.3558523260452844E-3</c:v>
                </c:pt>
                <c:pt idx="231">
                  <c:v>3.4159441198633716E-3</c:v>
                </c:pt>
                <c:pt idx="232">
                  <c:v>3.4757394529119586E-3</c:v>
                </c:pt>
                <c:pt idx="233">
                  <c:v>3.53523711480902E-3</c:v>
                </c:pt>
                <c:pt idx="234">
                  <c:v>3.5944358950942739E-3</c:v>
                </c:pt>
                <c:pt idx="235">
                  <c:v>3.6533345832297092E-3</c:v>
                </c:pt>
                <c:pt idx="236">
                  <c:v>3.7119319686001054E-3</c:v>
                </c:pt>
                <c:pt idx="237">
                  <c:v>3.770226840513557E-3</c:v>
                </c:pt>
                <c:pt idx="238">
                  <c:v>3.8282179882019938E-3</c:v>
                </c:pt>
                <c:pt idx="239">
                  <c:v>3.8859042008217038E-3</c:v>
                </c:pt>
                <c:pt idx="240">
                  <c:v>3.9432842674538516E-3</c:v>
                </c:pt>
                <c:pt idx="241">
                  <c:v>4.0003569771050029E-3</c:v>
                </c:pt>
                <c:pt idx="242">
                  <c:v>4.0571211187076413E-3</c:v>
                </c:pt>
                <c:pt idx="243">
                  <c:v>4.1135754811206932E-3</c:v>
                </c:pt>
                <c:pt idx="244">
                  <c:v>4.169718853130046E-3</c:v>
                </c:pt>
                <c:pt idx="245">
                  <c:v>4.2255500234490697E-3</c:v>
                </c:pt>
                <c:pt idx="246">
                  <c:v>4.2810677807191338E-3</c:v>
                </c:pt>
                <c:pt idx="247">
                  <c:v>4.336270913510137E-3</c:v>
                </c:pt>
                <c:pt idx="248">
                  <c:v>4.3911582103210185E-3</c:v>
                </c:pt>
                <c:pt idx="249">
                  <c:v>4.4457284595802856E-3</c:v>
                </c:pt>
                <c:pt idx="250">
                  <c:v>4.4999804496465368E-3</c:v>
                </c:pt>
                <c:pt idx="251">
                  <c:v>4.5539129688089786E-3</c:v>
                </c:pt>
                <c:pt idx="252">
                  <c:v>4.6075248052879526E-3</c:v>
                </c:pt>
                <c:pt idx="253">
                  <c:v>4.6608147472354594E-3</c:v>
                </c:pt>
                <c:pt idx="254">
                  <c:v>4.7137815827356768E-3</c:v>
                </c:pt>
                <c:pt idx="255">
                  <c:v>4.7664240998054955E-3</c:v>
                </c:pt>
                <c:pt idx="256">
                  <c:v>4.8187410863950357E-3</c:v>
                </c:pt>
                <c:pt idx="257">
                  <c:v>4.87073133038818E-3</c:v>
                </c:pt>
                <c:pt idx="258">
                  <c:v>4.9223936196030951E-3</c:v>
                </c:pt>
                <c:pt idx="259">
                  <c:v>4.9737267417927682E-3</c:v>
                </c:pt>
                <c:pt idx="260">
                  <c:v>5.0247294846455307E-3</c:v>
                </c:pt>
                <c:pt idx="261">
                  <c:v>5.0754006357855959E-3</c:v>
                </c:pt>
                <c:pt idx="262">
                  <c:v>5.1257389827735868E-3</c:v>
                </c:pt>
                <c:pt idx="263">
                  <c:v>5.1757433131070733E-3</c:v>
                </c:pt>
                <c:pt idx="264">
                  <c:v>5.2254124142211058E-3</c:v>
                </c:pt>
                <c:pt idx="265">
                  <c:v>5.2747450734887567E-3</c:v>
                </c:pt>
                <c:pt idx="266">
                  <c:v>5.3237400782216596E-3</c:v>
                </c:pt>
                <c:pt idx="267">
                  <c:v>5.3723962156705454E-3</c:v>
                </c:pt>
                <c:pt idx="268">
                  <c:v>5.4207122730257932E-3</c:v>
                </c:pt>
                <c:pt idx="269">
                  <c:v>5.4686870374179688E-3</c:v>
                </c:pt>
                <c:pt idx="270">
                  <c:v>5.5163192959183779E-3</c:v>
                </c:pt>
                <c:pt idx="271">
                  <c:v>5.5636078355396157E-3</c:v>
                </c:pt>
                <c:pt idx="272">
                  <c:v>5.6105514432361172E-3</c:v>
                </c:pt>
                <c:pt idx="273">
                  <c:v>5.6571489059047122E-3</c:v>
                </c:pt>
                <c:pt idx="274">
                  <c:v>5.7033990103851845E-3</c:v>
                </c:pt>
                <c:pt idx="275">
                  <c:v>5.7493005434608342E-3</c:v>
                </c:pt>
                <c:pt idx="276">
                  <c:v>5.79485229185904E-3</c:v>
                </c:pt>
                <c:pt idx="277">
                  <c:v>5.8400530422518231E-3</c:v>
                </c:pt>
                <c:pt idx="278">
                  <c:v>5.8849015812564229E-3</c:v>
                </c:pt>
                <c:pt idx="279">
                  <c:v>5.9293966954358669E-3</c:v>
                </c:pt>
                <c:pt idx="280">
                  <c:v>5.973537171299545E-3</c:v>
                </c:pt>
                <c:pt idx="281">
                  <c:v>6.0173217953037985E-3</c:v>
                </c:pt>
                <c:pt idx="282">
                  <c:v>6.0607493538524949E-3</c:v>
                </c:pt>
                <c:pt idx="283">
                  <c:v>6.1038186332976214E-3</c:v>
                </c:pt>
                <c:pt idx="284">
                  <c:v>6.1465284199398772E-3</c:v>
                </c:pt>
                <c:pt idx="285">
                  <c:v>6.1888775000292712E-3</c:v>
                </c:pt>
                <c:pt idx="286">
                  <c:v>6.230864659765716E-3</c:v>
                </c:pt>
                <c:pt idx="287">
                  <c:v>6.2724886852996466E-3</c:v>
                </c:pt>
                <c:pt idx="288">
                  <c:v>6.3137483627326192E-3</c:v>
                </c:pt>
                <c:pt idx="289">
                  <c:v>6.3546424781179296E-3</c:v>
                </c:pt>
                <c:pt idx="290">
                  <c:v>6.3951698174612394E-3</c:v>
                </c:pt>
                <c:pt idx="291">
                  <c:v>6.4353291667211968E-3</c:v>
                </c:pt>
                <c:pt idx="292">
                  <c:v>6.4751193118100696E-3</c:v>
                </c:pt>
                <c:pt idx="293">
                  <c:v>6.5145390385943818E-3</c:v>
                </c:pt>
                <c:pt idx="294">
                  <c:v>6.5535871328955605E-3</c:v>
                </c:pt>
                <c:pt idx="295">
                  <c:v>6.5922623804905807E-3</c:v>
                </c:pt>
                <c:pt idx="296">
                  <c:v>6.6305635671126233E-3</c:v>
                </c:pt>
                <c:pt idx="297">
                  <c:v>6.6684894784517397E-3</c:v>
                </c:pt>
                <c:pt idx="298">
                  <c:v>6.7060389001555171E-3</c:v>
                </c:pt>
                <c:pt idx="299">
                  <c:v>6.7432106178297582E-3</c:v>
                </c:pt>
                <c:pt idx="300">
                  <c:v>6.7800034170391651E-3</c:v>
                </c:pt>
                <c:pt idx="301">
                  <c:v>6.8164160833080259E-3</c:v>
                </c:pt>
                <c:pt idx="302">
                  <c:v>6.8524474021209245E-3</c:v>
                </c:pt>
                <c:pt idx="303">
                  <c:v>6.8880961589234341E-3</c:v>
                </c:pt>
                <c:pt idx="304">
                  <c:v>6.9233611391228446E-3</c:v>
                </c:pt>
                <c:pt idx="305">
                  <c:v>6.9582411280888793E-3</c:v>
                </c:pt>
                <c:pt idx="306">
                  <c:v>6.9927349111544353E-3</c:v>
                </c:pt>
                <c:pt idx="307">
                  <c:v>7.0268412736163195E-3</c:v>
                </c:pt>
                <c:pt idx="308">
                  <c:v>7.060559000736006E-3</c:v>
                </c:pt>
                <c:pt idx="309">
                  <c:v>7.0938868777403958E-3</c:v>
                </c:pt>
                <c:pt idx="310">
                  <c:v>7.1268236898225888E-3</c:v>
                </c:pt>
                <c:pt idx="311">
                  <c:v>7.1593682221426681E-3</c:v>
                </c:pt>
                <c:pt idx="312">
                  <c:v>7.1915192598284942E-3</c:v>
                </c:pt>
                <c:pt idx="313">
                  <c:v>7.223275587976509E-3</c:v>
                </c:pt>
                <c:pt idx="314">
                  <c:v>7.2546359916525549E-3</c:v>
                </c:pt>
                <c:pt idx="315">
                  <c:v>7.2855992558927014E-3</c:v>
                </c:pt>
                <c:pt idx="316">
                  <c:v>7.316164165704085E-3</c:v>
                </c:pt>
                <c:pt idx="317">
                  <c:v>7.3463295060657704E-3</c:v>
                </c:pt>
                <c:pt idx="318">
                  <c:v>7.3760940619296105E-3</c:v>
                </c:pt>
                <c:pt idx="319">
                  <c:v>7.4054566182211326E-3</c:v>
                </c:pt>
                <c:pt idx="320">
                  <c:v>7.4344159598404309E-3</c:v>
                </c:pt>
                <c:pt idx="321">
                  <c:v>7.4629708716630796E-3</c:v>
                </c:pt>
                <c:pt idx="322">
                  <c:v>7.4911201385410558E-3</c:v>
                </c:pt>
                <c:pt idx="323">
                  <c:v>7.5188625453036801E-3</c:v>
                </c:pt>
                <c:pt idx="324">
                  <c:v>7.546196876758577E-3</c:v>
                </c:pt>
                <c:pt idx="325">
                  <c:v>7.5731219176926453E-3</c:v>
                </c:pt>
                <c:pt idx="326">
                  <c:v>7.5996364528730506E-3</c:v>
                </c:pt>
                <c:pt idx="327">
                  <c:v>7.6257392670482319E-3</c:v>
                </c:pt>
                <c:pt idx="328">
                  <c:v>7.6514291449489352E-3</c:v>
                </c:pt>
                <c:pt idx="329">
                  <c:v>7.6767048712892512E-3</c:v>
                </c:pt>
                <c:pt idx="330">
                  <c:v>7.7015652307676884E-3</c:v>
                </c:pt>
                <c:pt idx="331">
                  <c:v>7.7260090080682542E-3</c:v>
                </c:pt>
                <c:pt idx="332">
                  <c:v>7.7500349878615645E-3</c:v>
                </c:pt>
                <c:pt idx="333">
                  <c:v>7.7736419548059717E-3</c:v>
                </c:pt>
                <c:pt idx="334">
                  <c:v>7.7968286935487154E-3</c:v>
                </c:pt>
                <c:pt idx="335">
                  <c:v>7.8195939887270981E-3</c:v>
                </c:pt>
                <c:pt idx="336">
                  <c:v>7.8419366249696844E-3</c:v>
                </c:pt>
                <c:pt idx="337">
                  <c:v>7.8638553868975204E-3</c:v>
                </c:pt>
                <c:pt idx="338">
                  <c:v>7.8853490591253832E-3</c:v>
                </c:pt>
                <c:pt idx="339">
                  <c:v>7.9064164262630573E-3</c:v>
                </c:pt>
                <c:pt idx="340">
                  <c:v>7.9270562729166372E-3</c:v>
                </c:pt>
                <c:pt idx="341">
                  <c:v>7.9472673836898568E-3</c:v>
                </c:pt>
                <c:pt idx="342">
                  <c:v>7.9670485431854437E-3</c:v>
                </c:pt>
                <c:pt idx="343">
                  <c:v>7.9863985360065191E-3</c:v>
                </c:pt>
                <c:pt idx="344">
                  <c:v>8.0053161467580156E-3</c:v>
                </c:pt>
                <c:pt idx="345">
                  <c:v>8.0238001600481199E-3</c:v>
                </c:pt>
                <c:pt idx="346">
                  <c:v>8.0418493604897754E-3</c:v>
                </c:pt>
                <c:pt idx="347">
                  <c:v>8.0594625327021913E-3</c:v>
                </c:pt>
                <c:pt idx="348">
                  <c:v>8.076638461312409E-3</c:v>
                </c:pt>
                <c:pt idx="349">
                  <c:v>8.0933759309568844E-3</c:v>
                </c:pt>
                <c:pt idx="350">
                  <c:v>8.1096737262831304E-3</c:v>
                </c:pt>
                <c:pt idx="351">
                  <c:v>8.1255306319513859E-3</c:v>
                </c:pt>
                <c:pt idx="352">
                  <c:v>8.1409454326363227E-3</c:v>
                </c:pt>
                <c:pt idx="353">
                  <c:v>8.155916913028808E-3</c:v>
                </c:pt>
                <c:pt idx="354">
                  <c:v>8.1704438578377014E-3</c:v>
                </c:pt>
                <c:pt idx="355">
                  <c:v>8.1845250517916905E-3</c:v>
                </c:pt>
                <c:pt idx="356">
                  <c:v>8.1981592796412008E-3</c:v>
                </c:pt>
                <c:pt idx="357">
                  <c:v>8.2113453261603159E-3</c:v>
                </c:pt>
                <c:pt idx="358">
                  <c:v>8.2240819761487793E-3</c:v>
                </c:pt>
                <c:pt idx="359">
                  <c:v>8.2363680144340399E-3</c:v>
                </c:pt>
                <c:pt idx="360">
                  <c:v>8.2482022258733405E-3</c:v>
                </c:pt>
                <c:pt idx="361">
                  <c:v>8.2595833953558757E-3</c:v>
                </c:pt>
                <c:pt idx="362">
                  <c:v>8.270510307805002E-3</c:v>
                </c:pt>
                <c:pt idx="363">
                  <c:v>8.2809817481805121E-3</c:v>
                </c:pt>
                <c:pt idx="364">
                  <c:v>8.2909965014809697E-3</c:v>
                </c:pt>
                <c:pt idx="365">
                  <c:v>8.3005533527461036E-3</c:v>
                </c:pt>
                <c:pt idx="366">
                  <c:v>8.3096510870592794E-3</c:v>
                </c:pt>
                <c:pt idx="367">
                  <c:v>8.3182884895500291E-3</c:v>
                </c:pt>
                <c:pt idx="368">
                  <c:v>8.3264643453966735E-3</c:v>
                </c:pt>
                <c:pt idx="369">
                  <c:v>8.3341774398289891E-3</c:v>
                </c:pt>
                <c:pt idx="370">
                  <c:v>8.3414265581309762E-3</c:v>
                </c:pt>
                <c:pt idx="371">
                  <c:v>8.3482104856437093E-3</c:v>
                </c:pt>
                <c:pt idx="372">
                  <c:v>8.3545280077682495E-3</c:v>
                </c:pt>
                <c:pt idx="373">
                  <c:v>8.3603779099686686E-3</c:v>
                </c:pt>
                <c:pt idx="374">
                  <c:v>8.3657589777751413E-3</c:v>
                </c:pt>
                <c:pt idx="375">
                  <c:v>8.3706699967871605E-3</c:v>
                </c:pt>
                <c:pt idx="376">
                  <c:v>8.3751097526768136E-3</c:v>
                </c:pt>
                <c:pt idx="377">
                  <c:v>8.3790770311921916E-3</c:v>
                </c:pt>
                <c:pt idx="378">
                  <c:v>8.382570618160886E-3</c:v>
                </c:pt>
                <c:pt idx="379">
                  <c:v>8.3855892994935989E-3</c:v>
                </c:pt>
                <c:pt idx="380">
                  <c:v>8.3881318611878728E-3</c:v>
                </c:pt>
                <c:pt idx="381">
                  <c:v>8.3901970893319293E-3</c:v>
                </c:pt>
                <c:pt idx="382">
                  <c:v>8.3917837701086417E-3</c:v>
                </c:pt>
                <c:pt idx="383">
                  <c:v>8.3928906897996203E-3</c:v>
                </c:pt>
                <c:pt idx="384">
                  <c:v>8.3935166347894486E-3</c:v>
                </c:pt>
                <c:pt idx="385">
                  <c:v>8.3936603915700479E-3</c:v>
                </c:pt>
                <c:pt idx="386">
                  <c:v>8.3933207467451771E-3</c:v>
                </c:pt>
                <c:pt idx="387">
                  <c:v>8.3924964870351147E-3</c:v>
                </c:pt>
                <c:pt idx="388">
                  <c:v>8.3911863992814518E-3</c:v>
                </c:pt>
                <c:pt idx="389">
                  <c:v>8.3893892704520918E-3</c:v>
                </c:pt>
                <c:pt idx="390">
                  <c:v>8.3871038876463817E-3</c:v>
                </c:pt>
                <c:pt idx="391">
                  <c:v>8.384329038100451E-3</c:v>
                </c:pt>
                <c:pt idx="392">
                  <c:v>8.3810635091927203E-3</c:v>
                </c:pt>
                <c:pt idx="393">
                  <c:v>8.3773060884495959E-3</c:v>
                </c:pt>
                <c:pt idx="394">
                  <c:v>8.3730555635513817E-3</c:v>
                </c:pt>
                <c:pt idx="395">
                  <c:v>8.3683107223383769E-3</c:v>
                </c:pt>
                <c:pt idx="396">
                  <c:v>8.3630703528172184E-3</c:v>
                </c:pt>
                <c:pt idx="397">
                  <c:v>8.3573332431674287E-3</c:v>
                </c:pt>
                <c:pt idx="398">
                  <c:v>8.3510981817482115E-3</c:v>
                </c:pt>
                <c:pt idx="399">
                  <c:v>8.3443639571054908E-3</c:v>
                </c:pt>
                <c:pt idx="400">
                  <c:v>8.3371293579792092E-3</c:v>
                </c:pt>
                <c:pt idx="401">
                  <c:v>8.3293931733108978E-3</c:v>
                </c:pt>
                <c:pt idx="402">
                  <c:v>8.3211541922515331E-3</c:v>
                </c:pt>
                <c:pt idx="403">
                  <c:v>8.3124112041696712E-3</c:v>
                </c:pt>
                <c:pt idx="404">
                  <c:v>8.3031629986599059E-3</c:v>
                </c:pt>
                <c:pt idx="405">
                  <c:v>8.2934083655516484E-3</c:v>
                </c:pt>
                <c:pt idx="406">
                  <c:v>8.2831460949182416E-3</c:v>
                </c:pt>
                <c:pt idx="407">
                  <c:v>8.2723749770864177E-3</c:v>
                </c:pt>
                <c:pt idx="408">
                  <c:v>8.2610938026461429E-3</c:v>
                </c:pt>
                <c:pt idx="409">
                  <c:v>8.2493013624608223E-3</c:v>
                </c:pt>
                <c:pt idx="410">
                  <c:v>8.2369964476779467E-3</c:v>
                </c:pt>
                <c:pt idx="411">
                  <c:v>8.2241778497401229E-3</c:v>
                </c:pt>
                <c:pt idx="412">
                  <c:v>8.2108443603965756E-3</c:v>
                </c:pt>
                <c:pt idx="413">
                  <c:v>8.1969947717151024E-3</c:v>
                </c:pt>
                <c:pt idx="414">
                  <c:v>8.182627876094516E-3</c:v>
                </c:pt>
                <c:pt idx="415">
                  <c:v>8.1677424662776055E-3</c:v>
                </c:pt>
                <c:pt idx="416">
                  <c:v>8.1523373353646258E-3</c:v>
                </c:pt>
                <c:pt idx="417">
                  <c:v>8.136411276827361E-3</c:v>
                </c:pt>
                <c:pt idx="418">
                  <c:v>8.1199630845237517E-3</c:v>
                </c:pt>
                <c:pt idx="419">
                  <c:v>8.1029915527131881E-3</c:v>
                </c:pt>
                <c:pt idx="420">
                  <c:v>8.085495476072407E-3</c:v>
                </c:pt>
                <c:pt idx="421">
                  <c:v>8.0674736497121091E-3</c:v>
                </c:pt>
                <c:pt idx="422">
                  <c:v>8.0489248691942798E-3</c:v>
                </c:pt>
                <c:pt idx="423">
                  <c:v>8.0298479305502598E-3</c:v>
                </c:pt>
                <c:pt idx="424">
                  <c:v>8.0102416302996419E-3</c:v>
                </c:pt>
                <c:pt idx="425">
                  <c:v>7.9901047654699648E-3</c:v>
                </c:pt>
                <c:pt idx="426">
                  <c:v>7.9694361336173254E-3</c:v>
                </c:pt>
                <c:pt idx="427">
                  <c:v>7.9482345328478997E-3</c:v>
                </c:pt>
                <c:pt idx="428">
                  <c:v>7.926498761840442E-3</c:v>
                </c:pt>
                <c:pt idx="429">
                  <c:v>7.9042276198698341E-3</c:v>
                </c:pt>
                <c:pt idx="430">
                  <c:v>7.8814199068316972E-3</c:v>
                </c:pt>
                <c:pt idx="431">
                  <c:v>7.8580744232681615E-3</c:v>
                </c:pt>
                <c:pt idx="432">
                  <c:v>7.8341899703948531E-3</c:v>
                </c:pt>
                <c:pt idx="433">
                  <c:v>7.8097653501291537E-3</c:v>
                </c:pt>
                <c:pt idx="434">
                  <c:v>7.7847993651197957E-3</c:v>
                </c:pt>
                <c:pt idx="435">
                  <c:v>7.7592908187779017E-3</c:v>
                </c:pt>
                <c:pt idx="436">
                  <c:v>7.7332385153095215E-3</c:v>
                </c:pt>
                <c:pt idx="437">
                  <c:v>7.7066412597497618E-3</c:v>
                </c:pt>
                <c:pt idx="438">
                  <c:v>7.6794978579986014E-3</c:v>
                </c:pt>
                <c:pt idx="439">
                  <c:v>7.6518071168584882E-3</c:v>
                </c:pt>
                <c:pt idx="440">
                  <c:v>7.6235678440738268E-3</c:v>
                </c:pt>
                <c:pt idx="441">
                  <c:v>7.5947788483724642E-3</c:v>
                </c:pt>
                <c:pt idx="442">
                  <c:v>7.5654389395092966E-3</c:v>
                </c:pt>
                <c:pt idx="443">
                  <c:v>7.5355469283121205E-3</c:v>
                </c:pt>
                <c:pt idx="444">
                  <c:v>7.505101626729873E-3</c:v>
                </c:pt>
                <c:pt idx="445">
                  <c:v>7.4741018478833993E-3</c:v>
                </c:pt>
                <c:pt idx="446">
                  <c:v>7.4425464061189071E-3</c:v>
                </c:pt>
                <c:pt idx="447">
                  <c:v>7.410434117064278E-3</c:v>
                </c:pt>
                <c:pt idx="448">
                  <c:v>7.3777637976884186E-3</c:v>
                </c:pt>
                <c:pt idx="449">
                  <c:v>7.344534266363831E-3</c:v>
                </c:pt>
                <c:pt idx="450">
                  <c:v>7.3111819113283929E-3</c:v>
                </c:pt>
                <c:pt idx="451">
                  <c:v>7.2777073613996216E-3</c:v>
                </c:pt>
                <c:pt idx="452">
                  <c:v>7.2441112465152068E-3</c:v>
                </c:pt>
                <c:pt idx="453">
                  <c:v>7.2103941977194825E-3</c:v>
                </c:pt>
                <c:pt idx="454">
                  <c:v>7.1765568471500582E-3</c:v>
                </c:pt>
                <c:pt idx="455">
                  <c:v>7.1425998280246327E-3</c:v>
                </c:pt>
                <c:pt idx="456">
                  <c:v>7.1085237746279523E-3</c:v>
                </c:pt>
                <c:pt idx="457">
                  <c:v>7.0743293222989478E-3</c:v>
                </c:pt>
                <c:pt idx="458">
                  <c:v>7.0400171074180224E-3</c:v>
                </c:pt>
                <c:pt idx="459">
                  <c:v>7.0055877673944993E-3</c:v>
                </c:pt>
                <c:pt idx="460">
                  <c:v>6.9710419406542271E-3</c:v>
                </c:pt>
                <c:pt idx="461">
                  <c:v>6.9363802666273311E-3</c:v>
                </c:pt>
                <c:pt idx="462">
                  <c:v>6.9016033857361193E-3</c:v>
                </c:pt>
                <c:pt idx="463">
                  <c:v>6.8667119393831383E-3</c:v>
                </c:pt>
                <c:pt idx="464">
                  <c:v>6.831706569939369E-3</c:v>
                </c:pt>
                <c:pt idx="465">
                  <c:v>6.7965879207325724E-3</c:v>
                </c:pt>
                <c:pt idx="466">
                  <c:v>6.7613566360357723E-3</c:v>
                </c:pt>
                <c:pt idx="467">
                  <c:v>6.7260133610558791E-3</c:v>
                </c:pt>
                <c:pt idx="468">
                  <c:v>6.6905587419224463E-3</c:v>
                </c:pt>
                <c:pt idx="469">
                  <c:v>6.6549934256765753E-3</c:v>
                </c:pt>
                <c:pt idx="470">
                  <c:v>6.6193180602599324E-3</c:v>
                </c:pt>
                <c:pt idx="471">
                  <c:v>6.5835332945039229E-3</c:v>
                </c:pt>
                <c:pt idx="472">
                  <c:v>6.5476397781189669E-3</c:v>
                </c:pt>
                <c:pt idx="473">
                  <c:v>6.5116381616839259E-3</c:v>
                </c:pt>
                <c:pt idx="474">
                  <c:v>6.4755290966356386E-3</c:v>
                </c:pt>
                <c:pt idx="475">
                  <c:v>6.4393132352585924E-3</c:v>
                </c:pt>
                <c:pt idx="476">
                  <c:v>6.4029912306747053E-3</c:v>
                </c:pt>
                <c:pt idx="477">
                  <c:v>6.3665637368332363E-3</c:v>
                </c:pt>
                <c:pt idx="478">
                  <c:v>6.330031408500812E-3</c:v>
                </c:pt>
                <c:pt idx="479">
                  <c:v>6.2933949012515655E-3</c:v>
                </c:pt>
                <c:pt idx="480">
                  <c:v>6.2566548714573945E-3</c:v>
                </c:pt>
                <c:pt idx="481">
                  <c:v>6.2198119762783329E-3</c:v>
                </c:pt>
                <c:pt idx="482">
                  <c:v>6.1828668736530305E-3</c:v>
                </c:pt>
                <c:pt idx="483">
                  <c:v>6.1458202222893421E-3</c:v>
                </c:pt>
                <c:pt idx="484">
                  <c:v>6.1086726816550327E-3</c:v>
                </c:pt>
                <c:pt idx="485">
                  <c:v>6.0714249119685759E-3</c:v>
                </c:pt>
                <c:pt idx="486">
                  <c:v>6.034077574190071E-3</c:v>
                </c:pt>
                <c:pt idx="487">
                  <c:v>5.9966313300122516E-3</c:v>
                </c:pt>
                <c:pt idx="488">
                  <c:v>5.9590868418516081E-3</c:v>
                </c:pt>
                <c:pt idx="489">
                  <c:v>5.9214447728396001E-3</c:v>
                </c:pt>
                <c:pt idx="490">
                  <c:v>5.8837057868139737E-3</c:v>
                </c:pt>
                <c:pt idx="491">
                  <c:v>5.8458705483101798E-3</c:v>
                </c:pt>
                <c:pt idx="492">
                  <c:v>5.8079397225528758E-3</c:v>
                </c:pt>
                <c:pt idx="493">
                  <c:v>5.7699139754475385E-3</c:v>
                </c:pt>
                <c:pt idx="494">
                  <c:v>5.7317939735721567E-3</c:v>
                </c:pt>
                <c:pt idx="495">
                  <c:v>5.6935803841690275E-3</c:v>
                </c:pt>
                <c:pt idx="496">
                  <c:v>5.6552738751366356E-3</c:v>
                </c:pt>
                <c:pt idx="497">
                  <c:v>5.6168751150216254E-3</c:v>
                </c:pt>
                <c:pt idx="498">
                  <c:v>5.5783847730108607E-3</c:v>
                </c:pt>
                <c:pt idx="499">
                  <c:v>5.539803518923571E-3</c:v>
                </c:pt>
                <c:pt idx="500">
                  <c:v>5.5011320232035898E-3</c:v>
                </c:pt>
                <c:pt idx="501">
                  <c:v>5.4623709569116665E-3</c:v>
                </c:pt>
                <c:pt idx="502">
                  <c:v>5.4235209917178747E-3</c:v>
                </c:pt>
                <c:pt idx="503">
                  <c:v>5.3845827998940882E-3</c:v>
                </c:pt>
                <c:pt idx="504">
                  <c:v>5.3455570543065566E-3</c:v>
                </c:pt>
                <c:pt idx="505">
                  <c:v>5.3064444284085452E-3</c:v>
                </c:pt>
                <c:pt idx="506">
                  <c:v>5.2672455962330623E-3</c:v>
                </c:pt>
                <c:pt idx="507">
                  <c:v>5.2279612323856643E-3</c:v>
                </c:pt>
                <c:pt idx="508">
                  <c:v>5.1885920120373352E-3</c:v>
                </c:pt>
                <c:pt idx="509">
                  <c:v>5.1491386109174461E-3</c:v>
                </c:pt>
                <c:pt idx="510">
                  <c:v>5.1096017053067853E-3</c:v>
                </c:pt>
                <c:pt idx="511">
                  <c:v>5.0699819720306689E-3</c:v>
                </c:pt>
                <c:pt idx="512">
                  <c:v>5.0302800884521178E-3</c:v>
                </c:pt>
                <c:pt idx="513">
                  <c:v>4.9904967324651143E-3</c:v>
                </c:pt>
                <c:pt idx="514">
                  <c:v>4.9506325824879242E-3</c:v>
                </c:pt>
                <c:pt idx="515">
                  <c:v>4.9106883174564967E-3</c:v>
                </c:pt>
                <c:pt idx="516">
                  <c:v>4.8706646168179251E-3</c:v>
                </c:pt>
                <c:pt idx="517">
                  <c:v>4.8305621605239874E-3</c:v>
                </c:pt>
                <c:pt idx="518">
                  <c:v>4.790381629024747E-3</c:v>
                </c:pt>
                <c:pt idx="519">
                  <c:v>4.750123703262229E-3</c:v>
                </c:pt>
                <c:pt idx="520">
                  <c:v>4.7097890646641515E-3</c:v>
                </c:pt>
                <c:pt idx="521">
                  <c:v>4.669378395137742E-3</c:v>
                </c:pt>
                <c:pt idx="522">
                  <c:v>4.6288923770636016E-3</c:v>
                </c:pt>
                <c:pt idx="523">
                  <c:v>4.5883316932896446E-3</c:v>
                </c:pt>
                <c:pt idx="524">
                  <c:v>4.5476970271251041E-3</c:v>
                </c:pt>
                <c:pt idx="525">
                  <c:v>4.5069890623345927E-3</c:v>
                </c:pt>
                <c:pt idx="526">
                  <c:v>4.466208483132241E-3</c:v>
                </c:pt>
                <c:pt idx="527">
                  <c:v>4.4253559741758873E-3</c:v>
                </c:pt>
                <c:pt idx="528">
                  <c:v>4.3844322205613346E-3</c:v>
                </c:pt>
                <c:pt idx="529">
                  <c:v>4.3434379078166772E-3</c:v>
                </c:pt>
                <c:pt idx="530">
                  <c:v>4.3023737218966795E-3</c:v>
                </c:pt>
                <c:pt idx="531">
                  <c:v>4.2612403491772283E-3</c:v>
                </c:pt>
                <c:pt idx="532">
                  <c:v>4.2200384764498351E-3</c:v>
                </c:pt>
                <c:pt idx="533">
                  <c:v>4.1787687909162147E-3</c:v>
                </c:pt>
                <c:pt idx="534">
                  <c:v>4.137431980182917E-3</c:v>
                </c:pt>
                <c:pt idx="535">
                  <c:v>4.096028732256023E-3</c:v>
                </c:pt>
                <c:pt idx="536">
                  <c:v>4.0545597355359092E-3</c:v>
                </c:pt>
                <c:pt idx="537">
                  <c:v>4.0130256788120681E-3</c:v>
                </c:pt>
                <c:pt idx="538">
                  <c:v>3.9714272512580001E-3</c:v>
                </c:pt>
                <c:pt idx="539">
                  <c:v>3.9297651424261594E-3</c:v>
                </c:pt>
                <c:pt idx="540">
                  <c:v>3.8880400422429779E-3</c:v>
                </c:pt>
                <c:pt idx="541">
                  <c:v>3.8462526410039453E-3</c:v>
                </c:pt>
                <c:pt idx="542">
                  <c:v>3.8044036293687581E-3</c:v>
                </c:pt>
                <c:pt idx="543">
                  <c:v>3.7624936983565397E-3</c:v>
                </c:pt>
                <c:pt idx="544">
                  <c:v>3.7205235393411272E-3</c:v>
                </c:pt>
                <c:pt idx="545">
                  <c:v>3.6784938440464301E-3</c:v>
                </c:pt>
                <c:pt idx="546">
                  <c:v>3.6364053045418602E-3</c:v>
                </c:pt>
                <c:pt idx="547">
                  <c:v>3.5942586132378372E-3</c:v>
                </c:pt>
                <c:pt idx="548">
                  <c:v>3.5520544628813715E-3</c:v>
                </c:pt>
                <c:pt idx="549">
                  <c:v>3.5097935465517277E-3</c:v>
                </c:pt>
                <c:pt idx="550">
                  <c:v>3.4674765576561645E-3</c:v>
                </c:pt>
                <c:pt idx="551">
                  <c:v>3.4251041899257678E-3</c:v>
                </c:pt>
                <c:pt idx="552">
                  <c:v>3.3826771374113711E-3</c:v>
                </c:pt>
                <c:pt idx="553">
                  <c:v>3.3401960944795623E-3</c:v>
                </c:pt>
                <c:pt idx="554">
                  <c:v>3.2976617558088004E-3</c:v>
                </c:pt>
                <c:pt idx="555">
                  <c:v>3.2550748163856259E-3</c:v>
                </c:pt>
                <c:pt idx="556">
                  <c:v>3.2124359715009856E-3</c:v>
                </c:pt>
                <c:pt idx="557">
                  <c:v>3.1697459167466715E-3</c:v>
                </c:pt>
                <c:pt idx="558">
                  <c:v>3.1270053480118814E-3</c:v>
                </c:pt>
                <c:pt idx="559">
                  <c:v>3.0842149614799157E-3</c:v>
                </c:pt>
                <c:pt idx="560">
                  <c:v>3.0413754536250128E-3</c:v>
                </c:pt>
                <c:pt idx="561">
                  <c:v>2.9984875212093315E-3</c:v>
                </c:pt>
                <c:pt idx="562">
                  <c:v>2.9555518612801078E-3</c:v>
                </c:pt>
                <c:pt idx="563">
                  <c:v>2.9125691711669776E-3</c:v>
                </c:pt>
                <c:pt idx="564">
                  <c:v>2.8695401484794998E-3</c:v>
                </c:pt>
                <c:pt idx="565">
                  <c:v>2.8264654911048822E-3</c:v>
                </c:pt>
                <c:pt idx="566">
                  <c:v>2.7833458972059428E-3</c:v>
                </c:pt>
                <c:pt idx="567">
                  <c:v>2.7401820652193155E-3</c:v>
                </c:pt>
                <c:pt idx="568">
                  <c:v>2.696974693853937E-3</c:v>
                </c:pt>
                <c:pt idx="569">
                  <c:v>2.6537244820898326E-3</c:v>
                </c:pt>
                <c:pt idx="570">
                  <c:v>2.6104321291772425E-3</c:v>
                </c:pt>
                <c:pt idx="571">
                  <c:v>2.567098334636116E-3</c:v>
                </c:pt>
                <c:pt idx="572">
                  <c:v>2.5237237982560275E-3</c:v>
                </c:pt>
                <c:pt idx="573">
                  <c:v>2.4803092200965473E-3</c:v>
                </c:pt>
                <c:pt idx="574">
                  <c:v>2.436855300488136E-3</c:v>
                </c:pt>
                <c:pt idx="575">
                  <c:v>2.3933627400336173E-3</c:v>
                </c:pt>
                <c:pt idx="576">
                  <c:v>2.3498322396103052E-3</c:v>
                </c:pt>
                <c:pt idx="577">
                  <c:v>2.3062645003728683E-3</c:v>
                </c:pt>
                <c:pt idx="578">
                  <c:v>2.2626602237570321E-3</c:v>
                </c:pt>
                <c:pt idx="579">
                  <c:v>2.2190201114842233E-3</c:v>
                </c:pt>
                <c:pt idx="580">
                  <c:v>2.1753448655673028E-3</c:v>
                </c:pt>
                <c:pt idx="581">
                  <c:v>2.1316351883175219E-3</c:v>
                </c:pt>
                <c:pt idx="582">
                  <c:v>2.087891782352897E-3</c:v>
                </c:pt>
                <c:pt idx="583">
                  <c:v>2.0441153506082052E-3</c:v>
                </c:pt>
                <c:pt idx="584">
                  <c:v>2.0003065963468485E-3</c:v>
                </c:pt>
                <c:pt idx="585">
                  <c:v>1.9564662231748848E-3</c:v>
                </c:pt>
                <c:pt idx="586">
                  <c:v>1.9125949350575699E-3</c:v>
                </c:pt>
                <c:pt idx="587">
                  <c:v>1.8686934363388186E-3</c:v>
                </c:pt>
                <c:pt idx="588">
                  <c:v>1.8247624317640899E-3</c:v>
                </c:pt>
                <c:pt idx="589">
                  <c:v>1.7808026265072807E-3</c:v>
                </c:pt>
                <c:pt idx="590">
                  <c:v>1.7368147262023413E-3</c:v>
                </c:pt>
                <c:pt idx="591">
                  <c:v>1.6927994369804801E-3</c:v>
                </c:pt>
                <c:pt idx="592">
                  <c:v>1.6487574655140037E-3</c:v>
                </c:pt>
                <c:pt idx="593">
                  <c:v>1.604689519068072E-3</c:v>
                </c:pt>
                <c:pt idx="594">
                  <c:v>1.560596305561946E-3</c:v>
                </c:pt>
                <c:pt idx="595">
                  <c:v>1.5164785336416651E-3</c:v>
                </c:pt>
                <c:pt idx="596">
                  <c:v>1.4723369127665647E-3</c:v>
                </c:pt>
                <c:pt idx="597">
                  <c:v>1.4281721533126472E-3</c:v>
                </c:pt>
                <c:pt idx="598">
                  <c:v>1.3839849666965817E-3</c:v>
                </c:pt>
                <c:pt idx="599">
                  <c:v>1.3397760655251265E-3</c:v>
                </c:pt>
                <c:pt idx="600">
                  <c:v>1.2955461637760659E-3</c:v>
                </c:pt>
                <c:pt idx="601">
                  <c:v>1.2512959770185012E-3</c:v>
                </c:pt>
                <c:pt idx="602">
                  <c:v>1.2070262226826266E-3</c:v>
                </c:pt>
                <c:pt idx="603">
                  <c:v>1.1627376203922398E-3</c:v>
                </c:pt>
                <c:pt idx="604">
                  <c:v>1.1184308923774334E-3</c:v>
                </c:pt>
                <c:pt idx="605">
                  <c:v>1.074106763990698E-3</c:v>
                </c:pt>
                <c:pt idx="606">
                  <c:v>1.0297659643576994E-3</c:v>
                </c:pt>
                <c:pt idx="607">
                  <c:v>9.8540922720526374E-4</c:v>
                </c:pt>
                <c:pt idx="608">
                  <c:v>9.4103729192520507E-4</c:v>
                </c:pt>
                <c:pt idx="609">
                  <c:v>8.9665090495588792E-4</c:v>
                </c:pt>
                <c:pt idx="610">
                  <c:v>8.5225082159761528E-4</c:v>
                </c:pt>
                <c:pt idx="611">
                  <c:v>8.0783780842908198E-4</c:v>
                </c:pt>
                <c:pt idx="612">
                  <c:v>7.6341264657009856E-4</c:v>
                </c:pt>
                <c:pt idx="613">
                  <c:v>7.1897613615718781E-4</c:v>
                </c:pt>
                <c:pt idx="614">
                  <c:v>6.7452910259211134E-4</c:v>
                </c:pt>
                <c:pt idx="615">
                  <c:v>6.3007240543979271E-4</c:v>
                </c:pt>
                <c:pt idx="616">
                  <c:v>5.8560695138486728E-4</c:v>
                </c:pt>
                <c:pt idx="617">
                  <c:v>5.4113371358310077E-4</c:v>
                </c:pt>
                <c:pt idx="618">
                  <c:v>4.9665376141829474E-4</c:v>
                </c:pt>
                <c:pt idx="619">
                  <c:v>4.5216830783231999E-4</c:v>
                </c:pt>
                <c:pt idx="620">
                  <c:v>4.0767878765312807E-4</c:v>
                </c:pt>
                <c:pt idx="621">
                  <c:v>3.6318699349896559E-4</c:v>
                </c:pt>
                <c:pt idx="622">
                  <c:v>3.1869532550659143E-4</c:v>
                </c:pt>
                <c:pt idx="623">
                  <c:v>2.7420728408410276E-4</c:v>
                </c:pt>
                <c:pt idx="624">
                  <c:v>2.2972853480228105E-4</c:v>
                </c:pt>
                <c:pt idx="625">
                  <c:v>1.8526950545974289E-4</c:v>
                </c:pt>
                <c:pt idx="626">
                  <c:v>1.4085289266974434E-4</c:v>
                </c:pt>
                <c:pt idx="627">
                  <c:v>9.6541828141969167E-5</c:v>
                </c:pt>
                <c:pt idx="628">
                  <c:v>5.2609711984361717E-5</c:v>
                </c:pt>
                <c:pt idx="629">
                  <c:v>1.3501418674381888E-5</c:v>
                </c:pt>
                <c:pt idx="630">
                  <c:v>3.9547087866180741E-5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-2.2900000000000001E-5</c:v>
                </c:pt>
                <c:pt idx="1">
                  <c:v>-2.2899551721694859E-5</c:v>
                </c:pt>
                <c:pt idx="2">
                  <c:v>-2.2898655165084575E-5</c:v>
                </c:pt>
                <c:pt idx="3">
                  <c:v>-2.2897310330169149E-5</c:v>
                </c:pt>
                <c:pt idx="4">
                  <c:v>-2.2895517216948581E-5</c:v>
                </c:pt>
                <c:pt idx="5">
                  <c:v>-2.2893275825422875E-5</c:v>
                </c:pt>
                <c:pt idx="6">
                  <c:v>-2.2890586155592023E-5</c:v>
                </c:pt>
                <c:pt idx="7">
                  <c:v>-2.288744820745603E-5</c:v>
                </c:pt>
                <c:pt idx="8">
                  <c:v>-2.2883861981014897E-5</c:v>
                </c:pt>
                <c:pt idx="9">
                  <c:v>-2.287982747626862E-5</c:v>
                </c:pt>
                <c:pt idx="10">
                  <c:v>-2.2875344693217203E-5</c:v>
                </c:pt>
                <c:pt idx="11">
                  <c:v>-2.2870413631860642E-5</c:v>
                </c:pt>
                <c:pt idx="12">
                  <c:v>-2.2865034292198942E-5</c:v>
                </c:pt>
                <c:pt idx="13">
                  <c:v>-2.2859206674232096E-5</c:v>
                </c:pt>
                <c:pt idx="14">
                  <c:v>-2.2852930777960112E-5</c:v>
                </c:pt>
                <c:pt idx="15">
                  <c:v>-2.2846206603382986E-5</c:v>
                </c:pt>
                <c:pt idx="16">
                  <c:v>-2.2839034150500718E-5</c:v>
                </c:pt>
                <c:pt idx="17">
                  <c:v>-2.2831413419313305E-5</c:v>
                </c:pt>
                <c:pt idx="18">
                  <c:v>-2.2823344409820753E-5</c:v>
                </c:pt>
                <c:pt idx="19">
                  <c:v>-2.2814827122023059E-5</c:v>
                </c:pt>
                <c:pt idx="20">
                  <c:v>-2.2805861555920223E-5</c:v>
                </c:pt>
                <c:pt idx="21">
                  <c:v>-2.2796447711512246E-5</c:v>
                </c:pt>
                <c:pt idx="22">
                  <c:v>-2.2786585588799126E-5</c:v>
                </c:pt>
                <c:pt idx="23">
                  <c:v>-2.2776275187780864E-5</c:v>
                </c:pt>
                <c:pt idx="24">
                  <c:v>-2.2765516508457461E-5</c:v>
                </c:pt>
                <c:pt idx="25">
                  <c:v>-2.2754309550828918E-5</c:v>
                </c:pt>
                <c:pt idx="26">
                  <c:v>-2.2742654314895231E-5</c:v>
                </c:pt>
                <c:pt idx="27">
                  <c:v>-2.2730550800656401E-5</c:v>
                </c:pt>
                <c:pt idx="28">
                  <c:v>-2.2717999008112433E-5</c:v>
                </c:pt>
                <c:pt idx="29">
                  <c:v>-2.270499893726332E-5</c:v>
                </c:pt>
                <c:pt idx="30">
                  <c:v>-2.2691550588109064E-5</c:v>
                </c:pt>
                <c:pt idx="31">
                  <c:v>-2.267765396064967E-5</c:v>
                </c:pt>
                <c:pt idx="32">
                  <c:v>-2.2663309054885131E-5</c:v>
                </c:pt>
                <c:pt idx="33">
                  <c:v>-2.2648515870815453E-5</c:v>
                </c:pt>
                <c:pt idx="34">
                  <c:v>-2.2633274408440633E-5</c:v>
                </c:pt>
                <c:pt idx="35">
                  <c:v>-2.2617584667760668E-5</c:v>
                </c:pt>
                <c:pt idx="36">
                  <c:v>-2.2601446648775564E-5</c:v>
                </c:pt>
                <c:pt idx="37">
                  <c:v>-2.2584860351485319E-5</c:v>
                </c:pt>
                <c:pt idx="38">
                  <c:v>-2.2567825775889931E-5</c:v>
                </c:pt>
                <c:pt idx="39">
                  <c:v>-2.2550342921989398E-5</c:v>
                </c:pt>
                <c:pt idx="40">
                  <c:v>-2.2532411789783726E-5</c:v>
                </c:pt>
                <c:pt idx="41">
                  <c:v>-2.2514032379272913E-5</c:v>
                </c:pt>
                <c:pt idx="42">
                  <c:v>-2.2495204690456957E-5</c:v>
                </c:pt>
                <c:pt idx="43">
                  <c:v>-2.247592872333586E-5</c:v>
                </c:pt>
                <c:pt idx="44">
                  <c:v>-2.2456204477909624E-5</c:v>
                </c:pt>
                <c:pt idx="45">
                  <c:v>-2.2436031954178242E-5</c:v>
                </c:pt>
                <c:pt idx="46">
                  <c:v>-2.2415411152141719E-5</c:v>
                </c:pt>
                <c:pt idx="47">
                  <c:v>-2.2394342071800054E-5</c:v>
                </c:pt>
                <c:pt idx="48">
                  <c:v>-2.2372824713153247E-5</c:v>
                </c:pt>
                <c:pt idx="49">
                  <c:v>-2.2350859076201301E-5</c:v>
                </c:pt>
                <c:pt idx="50">
                  <c:v>-2.232844516094421E-5</c:v>
                </c:pt>
                <c:pt idx="51">
                  <c:v>-2.230558296738198E-5</c:v>
                </c:pt>
                <c:pt idx="52">
                  <c:v>-2.2282272495514605E-5</c:v>
                </c:pt>
                <c:pt idx="53">
                  <c:v>-2.2258513745342091E-5</c:v>
                </c:pt>
                <c:pt idx="54">
                  <c:v>-2.2234306716864432E-5</c:v>
                </c:pt>
                <c:pt idx="55">
                  <c:v>-2.2209651410081634E-5</c:v>
                </c:pt>
                <c:pt idx="56">
                  <c:v>-2.2184547824993695E-5</c:v>
                </c:pt>
                <c:pt idx="57">
                  <c:v>-2.215899596160061E-5</c:v>
                </c:pt>
                <c:pt idx="58">
                  <c:v>-2.2132995819902386E-5</c:v>
                </c:pt>
                <c:pt idx="59">
                  <c:v>-2.2106547399899021E-5</c:v>
                </c:pt>
                <c:pt idx="60">
                  <c:v>-2.2079650701590514E-5</c:v>
                </c:pt>
                <c:pt idx="61">
                  <c:v>-2.2052305724976864E-5</c:v>
                </c:pt>
                <c:pt idx="62">
                  <c:v>-2.2024512470058073E-5</c:v>
                </c:pt>
                <c:pt idx="63">
                  <c:v>-2.199627093683414E-5</c:v>
                </c:pt>
                <c:pt idx="64">
                  <c:v>-2.1967581125305064E-5</c:v>
                </c:pt>
                <c:pt idx="65">
                  <c:v>-2.1938443035470847E-5</c:v>
                </c:pt>
                <c:pt idx="66">
                  <c:v>-2.1908856667331488E-5</c:v>
                </c:pt>
                <c:pt idx="67">
                  <c:v>-2.187882202088699E-5</c:v>
                </c:pt>
                <c:pt idx="68">
                  <c:v>-2.1848339096137347E-5</c:v>
                </c:pt>
                <c:pt idx="69">
                  <c:v>-2.1817407893082562E-5</c:v>
                </c:pt>
                <c:pt idx="70">
                  <c:v>-2.1786028411722639E-5</c:v>
                </c:pt>
                <c:pt idx="71">
                  <c:v>-2.175420065205757E-5</c:v>
                </c:pt>
                <c:pt idx="72">
                  <c:v>-2.1721924614087362E-5</c:v>
                </c:pt>
                <c:pt idx="73">
                  <c:v>-2.1689200297812009E-5</c:v>
                </c:pt>
                <c:pt idx="74">
                  <c:v>-2.1656027703231518E-5</c:v>
                </c:pt>
                <c:pt idx="75">
                  <c:v>-2.1622406830345881E-5</c:v>
                </c:pt>
                <c:pt idx="76">
                  <c:v>-2.1588337679155106E-5</c:v>
                </c:pt>
                <c:pt idx="77">
                  <c:v>-2.1553820249659188E-5</c:v>
                </c:pt>
                <c:pt idx="78">
                  <c:v>-2.1518854541858126E-5</c:v>
                </c:pt>
                <c:pt idx="79">
                  <c:v>-2.1483440555751925E-5</c:v>
                </c:pt>
                <c:pt idx="80">
                  <c:v>-2.1447578291340581E-5</c:v>
                </c:pt>
                <c:pt idx="81">
                  <c:v>-2.1411267748624096E-5</c:v>
                </c:pt>
                <c:pt idx="82">
                  <c:v>-2.1374508927602469E-5</c:v>
                </c:pt>
                <c:pt idx="83">
                  <c:v>-2.13373018282757E-5</c:v>
                </c:pt>
                <c:pt idx="84">
                  <c:v>-2.1299646450643789E-5</c:v>
                </c:pt>
                <c:pt idx="85">
                  <c:v>-2.1261542794706736E-5</c:v>
                </c:pt>
                <c:pt idx="86">
                  <c:v>-2.1222990860464541E-5</c:v>
                </c:pt>
                <c:pt idx="87">
                  <c:v>-2.1183990647917208E-5</c:v>
                </c:pt>
                <c:pt idx="88">
                  <c:v>-2.1144542157064729E-5</c:v>
                </c:pt>
                <c:pt idx="89">
                  <c:v>-2.1104645387907108E-5</c:v>
                </c:pt>
                <c:pt idx="90">
                  <c:v>-2.1064300340444348E-5</c:v>
                </c:pt>
                <c:pt idx="91">
                  <c:v>-2.1023507014676444E-5</c:v>
                </c:pt>
                <c:pt idx="92">
                  <c:v>-2.0982265410603397E-5</c:v>
                </c:pt>
                <c:pt idx="93">
                  <c:v>-2.0940575528225212E-5</c:v>
                </c:pt>
                <c:pt idx="94">
                  <c:v>-2.0898437367541881E-5</c:v>
                </c:pt>
                <c:pt idx="95">
                  <c:v>-2.0855850928553412E-5</c:v>
                </c:pt>
                <c:pt idx="96">
                  <c:v>-2.0812816211259797E-5</c:v>
                </c:pt>
                <c:pt idx="97">
                  <c:v>-2.0769333215661044E-5</c:v>
                </c:pt>
                <c:pt idx="98">
                  <c:v>-2.0725401941757149E-5</c:v>
                </c:pt>
                <c:pt idx="99">
                  <c:v>-2.0681022389548112E-5</c:v>
                </c:pt>
                <c:pt idx="100">
                  <c:v>-2.0636194559033933E-5</c:v>
                </c:pt>
                <c:pt idx="101">
                  <c:v>-2.0590918450214609E-5</c:v>
                </c:pt>
                <c:pt idx="102">
                  <c:v>-2.0545194063090146E-5</c:v>
                </c:pt>
                <c:pt idx="103">
                  <c:v>-2.0499021397660541E-5</c:v>
                </c:pt>
                <c:pt idx="104">
                  <c:v>-2.0452400453925794E-5</c:v>
                </c:pt>
                <c:pt idx="105">
                  <c:v>-2.0405331231885905E-5</c:v>
                </c:pt>
                <c:pt idx="106">
                  <c:v>-2.0357813731540878E-5</c:v>
                </c:pt>
                <c:pt idx="107">
                  <c:v>-2.0309847952890705E-5</c:v>
                </c:pt>
                <c:pt idx="108">
                  <c:v>-2.0261433895935391E-5</c:v>
                </c:pt>
                <c:pt idx="109">
                  <c:v>-2.0212571560674934E-5</c:v>
                </c:pt>
                <c:pt idx="110">
                  <c:v>-2.0163260947109335E-5</c:v>
                </c:pt>
                <c:pt idx="111">
                  <c:v>-2.0113502055238598E-5</c:v>
                </c:pt>
                <c:pt idx="112">
                  <c:v>-2.0063294885062716E-5</c:v>
                </c:pt>
                <c:pt idx="113">
                  <c:v>-2.0012639436581695E-5</c:v>
                </c:pt>
                <c:pt idx="114">
                  <c:v>-1.9961535709795528E-5</c:v>
                </c:pt>
                <c:pt idx="115">
                  <c:v>-1.9909983704704223E-5</c:v>
                </c:pt>
                <c:pt idx="116">
                  <c:v>-1.9857983421307776E-5</c:v>
                </c:pt>
                <c:pt idx="117">
                  <c:v>-1.9805534859606184E-5</c:v>
                </c:pt>
                <c:pt idx="118">
                  <c:v>-1.9752638019599453E-5</c:v>
                </c:pt>
                <c:pt idx="119">
                  <c:v>-1.969929290128758E-5</c:v>
                </c:pt>
                <c:pt idx="120">
                  <c:v>-1.9645499504670562E-5</c:v>
                </c:pt>
                <c:pt idx="121">
                  <c:v>-1.9591257829748405E-5</c:v>
                </c:pt>
                <c:pt idx="122">
                  <c:v>-1.9536567876521107E-5</c:v>
                </c:pt>
                <c:pt idx="123">
                  <c:v>-1.9481429644988666E-5</c:v>
                </c:pt>
                <c:pt idx="124">
                  <c:v>-1.9425843135151083E-5</c:v>
                </c:pt>
                <c:pt idx="125">
                  <c:v>-1.9369808347008359E-5</c:v>
                </c:pt>
                <c:pt idx="126">
                  <c:v>-1.9313325280560492E-5</c:v>
                </c:pt>
                <c:pt idx="127">
                  <c:v>-1.9256393935807484E-5</c:v>
                </c:pt>
                <c:pt idx="128">
                  <c:v>-1.9199014312749337E-5</c:v>
                </c:pt>
                <c:pt idx="129">
                  <c:v>-1.9141186411386044E-5</c:v>
                </c:pt>
                <c:pt idx="130">
                  <c:v>-1.908291023171761E-5</c:v>
                </c:pt>
                <c:pt idx="131">
                  <c:v>-1.9024185773744037E-5</c:v>
                </c:pt>
                <c:pt idx="132">
                  <c:v>-1.8965013037465319E-5</c:v>
                </c:pt>
                <c:pt idx="133">
                  <c:v>-1.8905392022881458E-5</c:v>
                </c:pt>
                <c:pt idx="134">
                  <c:v>-1.884532272999246E-5</c:v>
                </c:pt>
                <c:pt idx="135">
                  <c:v>-1.8784805158798315E-5</c:v>
                </c:pt>
                <c:pt idx="136">
                  <c:v>-1.8723839309299033E-5</c:v>
                </c:pt>
                <c:pt idx="137">
                  <c:v>-1.8662425181494605E-5</c:v>
                </c:pt>
                <c:pt idx="138">
                  <c:v>-1.8600562775385038E-5</c:v>
                </c:pt>
                <c:pt idx="139">
                  <c:v>-1.8538252090970329E-5</c:v>
                </c:pt>
                <c:pt idx="140">
                  <c:v>-1.8475493128250479E-5</c:v>
                </c:pt>
                <c:pt idx="141">
                  <c:v>-1.8412285887225486E-5</c:v>
                </c:pt>
                <c:pt idx="142">
                  <c:v>-1.8348630367895348E-5</c:v>
                </c:pt>
                <c:pt idx="143">
                  <c:v>-1.8284526570260072E-5</c:v>
                </c:pt>
                <c:pt idx="144">
                  <c:v>-1.8219974494319653E-5</c:v>
                </c:pt>
                <c:pt idx="145">
                  <c:v>-1.8154974140074093E-5</c:v>
                </c:pt>
                <c:pt idx="146">
                  <c:v>-1.8089525507523391E-5</c:v>
                </c:pt>
                <c:pt idx="147">
                  <c:v>-1.802362859666755E-5</c:v>
                </c:pt>
                <c:pt idx="148">
                  <c:v>-1.7957283407506563E-5</c:v>
                </c:pt>
                <c:pt idx="149">
                  <c:v>-1.7890489940040435E-5</c:v>
                </c:pt>
                <c:pt idx="150">
                  <c:v>-1.7823248194269165E-5</c:v>
                </c:pt>
                <c:pt idx="151">
                  <c:v>-1.7755558170192753E-5</c:v>
                </c:pt>
                <c:pt idx="152">
                  <c:v>-1.7687419867811202E-5</c:v>
                </c:pt>
                <c:pt idx="153">
                  <c:v>-1.7618833287124506E-5</c:v>
                </c:pt>
                <c:pt idx="154">
                  <c:v>-1.7549798428132672E-5</c:v>
                </c:pt>
                <c:pt idx="155">
                  <c:v>-1.7480315290835692E-5</c:v>
                </c:pt>
                <c:pt idx="156">
                  <c:v>-1.7410383875233573E-5</c:v>
                </c:pt>
                <c:pt idx="157">
                  <c:v>-1.7340004181326312E-5</c:v>
                </c:pt>
                <c:pt idx="158">
                  <c:v>-1.7269176209113907E-5</c:v>
                </c:pt>
                <c:pt idx="159">
                  <c:v>-1.7197899958596362E-5</c:v>
                </c:pt>
                <c:pt idx="160">
                  <c:v>-1.7126175429773672E-5</c:v>
                </c:pt>
                <c:pt idx="161">
                  <c:v>-1.7054002622645844E-5</c:v>
                </c:pt>
                <c:pt idx="162">
                  <c:v>-1.6981381537212874E-5</c:v>
                </c:pt>
                <c:pt idx="163">
                  <c:v>-1.6908312173474762E-5</c:v>
                </c:pt>
                <c:pt idx="164">
                  <c:v>-1.6834794531431507E-5</c:v>
                </c:pt>
                <c:pt idx="165">
                  <c:v>-1.6760828611083111E-5</c:v>
                </c:pt>
                <c:pt idx="166">
                  <c:v>-1.6686414412429573E-5</c:v>
                </c:pt>
                <c:pt idx="167">
                  <c:v>-1.6611551935470893E-5</c:v>
                </c:pt>
                <c:pt idx="168">
                  <c:v>-1.6536241180207071E-5</c:v>
                </c:pt>
                <c:pt idx="169">
                  <c:v>-1.6460482146638107E-5</c:v>
                </c:pt>
                <c:pt idx="170">
                  <c:v>-1.6384274834764001E-5</c:v>
                </c:pt>
                <c:pt idx="171">
                  <c:v>-1.6307619244584756E-5</c:v>
                </c:pt>
                <c:pt idx="172">
                  <c:v>-1.6230515376100366E-5</c:v>
                </c:pt>
                <c:pt idx="173">
                  <c:v>-1.6152963229310838E-5</c:v>
                </c:pt>
                <c:pt idx="174">
                  <c:v>-1.6074962804216164E-5</c:v>
                </c:pt>
                <c:pt idx="175">
                  <c:v>-1.5996514100816348E-5</c:v>
                </c:pt>
                <c:pt idx="176">
                  <c:v>-1.5917617119111394E-5</c:v>
                </c:pt>
                <c:pt idx="177">
                  <c:v>-1.5838271859101294E-5</c:v>
                </c:pt>
                <c:pt idx="178">
                  <c:v>-1.5758478320786056E-5</c:v>
                </c:pt>
                <c:pt idx="179">
                  <c:v>-1.5678236504165672E-5</c:v>
                </c:pt>
                <c:pt idx="180">
                  <c:v>-1.559754640924015E-5</c:v>
                </c:pt>
                <c:pt idx="181">
                  <c:v>-1.5516794780546415E-5</c:v>
                </c:pt>
                <c:pt idx="182">
                  <c:v>-1.5435981618084465E-5</c:v>
                </c:pt>
                <c:pt idx="183">
                  <c:v>-1.5355106921854303E-5</c:v>
                </c:pt>
                <c:pt idx="184">
                  <c:v>-1.527417069185593E-5</c:v>
                </c:pt>
                <c:pt idx="185">
                  <c:v>-1.5193172928089344E-5</c:v>
                </c:pt>
                <c:pt idx="186">
                  <c:v>-1.5112113630554544E-5</c:v>
                </c:pt>
                <c:pt idx="187">
                  <c:v>-1.5030992799251533E-5</c:v>
                </c:pt>
                <c:pt idx="188">
                  <c:v>-1.4949810434180306E-5</c:v>
                </c:pt>
                <c:pt idx="189">
                  <c:v>-1.4868566535340869E-5</c:v>
                </c:pt>
                <c:pt idx="190">
                  <c:v>-1.4787261102733219E-5</c:v>
                </c:pt>
                <c:pt idx="191">
                  <c:v>-1.4705894136357356E-5</c:v>
                </c:pt>
                <c:pt idx="192">
                  <c:v>-1.462446563621328E-5</c:v>
                </c:pt>
                <c:pt idx="193">
                  <c:v>-1.4542975602300991E-5</c:v>
                </c:pt>
                <c:pt idx="194">
                  <c:v>-1.446142403462049E-5</c:v>
                </c:pt>
                <c:pt idx="195">
                  <c:v>-1.4379810933171776E-5</c:v>
                </c:pt>
                <c:pt idx="196">
                  <c:v>-1.429813629795485E-5</c:v>
                </c:pt>
                <c:pt idx="197">
                  <c:v>-1.4216400128969711E-5</c:v>
                </c:pt>
                <c:pt idx="198">
                  <c:v>-1.413460242621636E-5</c:v>
                </c:pt>
                <c:pt idx="199">
                  <c:v>-1.4052743189694795E-5</c:v>
                </c:pt>
                <c:pt idx="200">
                  <c:v>-1.3970822419405017E-5</c:v>
                </c:pt>
                <c:pt idx="201">
                  <c:v>-1.3888840115347028E-5</c:v>
                </c:pt>
                <c:pt idx="202">
                  <c:v>-1.3806796277520825E-5</c:v>
                </c:pt>
                <c:pt idx="203">
                  <c:v>-1.372469090592641E-5</c:v>
                </c:pt>
                <c:pt idx="204">
                  <c:v>-1.3642524000563781E-5</c:v>
                </c:pt>
                <c:pt idx="205">
                  <c:v>-1.3560295561432939E-5</c:v>
                </c:pt>
                <c:pt idx="206">
                  <c:v>-1.3478005588533886E-5</c:v>
                </c:pt>
                <c:pt idx="207">
                  <c:v>-1.3395654081866621E-5</c:v>
                </c:pt>
                <c:pt idx="208">
                  <c:v>-1.3313241041431141E-5</c:v>
                </c:pt>
                <c:pt idx="209">
                  <c:v>-1.3230766467227449E-5</c:v>
                </c:pt>
                <c:pt idx="210">
                  <c:v>-1.3148230359255546E-5</c:v>
                </c:pt>
                <c:pt idx="211">
                  <c:v>-1.306563271751543E-5</c:v>
                </c:pt>
                <c:pt idx="212">
                  <c:v>-1.29829735420071E-5</c:v>
                </c:pt>
                <c:pt idx="213">
                  <c:v>-1.2900252832730557E-5</c:v>
                </c:pt>
                <c:pt idx="214">
                  <c:v>-1.2817470589685802E-5</c:v>
                </c:pt>
                <c:pt idx="215">
                  <c:v>-1.2734626812872835E-5</c:v>
                </c:pt>
                <c:pt idx="216">
                  <c:v>-1.2651721502291653E-5</c:v>
                </c:pt>
                <c:pt idx="217">
                  <c:v>-1.2568754657942261E-5</c:v>
                </c:pt>
                <c:pt idx="218">
                  <c:v>-1.2485726279824655E-5</c:v>
                </c:pt>
                <c:pt idx="219">
                  <c:v>-1.2402636367938836E-5</c:v>
                </c:pt>
                <c:pt idx="220">
                  <c:v>-1.2319484922284805E-5</c:v>
                </c:pt>
                <c:pt idx="221">
                  <c:v>-1.2236271942862561E-5</c:v>
                </c:pt>
                <c:pt idx="222">
                  <c:v>-1.2152997429672105E-5</c:v>
                </c:pt>
                <c:pt idx="223">
                  <c:v>-1.2069661382713435E-5</c:v>
                </c:pt>
                <c:pt idx="224">
                  <c:v>-1.1986263801986552E-5</c:v>
                </c:pt>
                <c:pt idx="225">
                  <c:v>-1.1902804687491459E-5</c:v>
                </c:pt>
                <c:pt idx="226">
                  <c:v>-1.1819284039228151E-5</c:v>
                </c:pt>
                <c:pt idx="227">
                  <c:v>-1.1735701857196631E-5</c:v>
                </c:pt>
                <c:pt idx="228">
                  <c:v>-1.1652058141396899E-5</c:v>
                </c:pt>
                <c:pt idx="229">
                  <c:v>-1.1568352891828953E-5</c:v>
                </c:pt>
                <c:pt idx="230">
                  <c:v>-1.1484586108492795E-5</c:v>
                </c:pt>
                <c:pt idx="231">
                  <c:v>-1.1400757791388422E-5</c:v>
                </c:pt>
                <c:pt idx="232">
                  <c:v>-1.131686794051584E-5</c:v>
                </c:pt>
                <c:pt idx="233">
                  <c:v>-1.1232916555875044E-5</c:v>
                </c:pt>
                <c:pt idx="234">
                  <c:v>-1.1148903637466035E-5</c:v>
                </c:pt>
                <c:pt idx="235">
                  <c:v>-1.1064829185288812E-5</c:v>
                </c:pt>
                <c:pt idx="236">
                  <c:v>-1.0980693199343379E-5</c:v>
                </c:pt>
                <c:pt idx="237">
                  <c:v>-1.0896495679629732E-5</c:v>
                </c:pt>
                <c:pt idx="238">
                  <c:v>-1.0812236626147873E-5</c:v>
                </c:pt>
                <c:pt idx="239">
                  <c:v>-1.0727916038897799E-5</c:v>
                </c:pt>
                <c:pt idx="240">
                  <c:v>-1.0643533917879514E-5</c:v>
                </c:pt>
                <c:pt idx="241">
                  <c:v>-1.0559090263093017E-5</c:v>
                </c:pt>
                <c:pt idx="242">
                  <c:v>-1.0474585074538307E-5</c:v>
                </c:pt>
                <c:pt idx="243">
                  <c:v>-1.0390018352215383E-5</c:v>
                </c:pt>
                <c:pt idx="244">
                  <c:v>-1.0305390096124245E-5</c:v>
                </c:pt>
                <c:pt idx="245">
                  <c:v>-1.0220700306264896E-5</c:v>
                </c:pt>
                <c:pt idx="246">
                  <c:v>-1.0135948982637335E-5</c:v>
                </c:pt>
                <c:pt idx="247">
                  <c:v>-1.0051136125241563E-5</c:v>
                </c:pt>
                <c:pt idx="248">
                  <c:v>-9.9662617340775747E-6</c:v>
                </c:pt>
                <c:pt idx="249">
                  <c:v>-9.8813258091453751E-6</c:v>
                </c:pt>
                <c:pt idx="250">
                  <c:v>-9.7963283504449636E-6</c:v>
                </c:pt>
                <c:pt idx="251">
                  <c:v>-9.7112693579763387E-6</c:v>
                </c:pt>
                <c:pt idx="252">
                  <c:v>-9.6261488317395019E-6</c:v>
                </c:pt>
                <c:pt idx="253">
                  <c:v>-9.5409667717344517E-6</c:v>
                </c:pt>
                <c:pt idx="254">
                  <c:v>-9.4557231779611881E-6</c:v>
                </c:pt>
                <c:pt idx="255">
                  <c:v>-9.3704180504197126E-6</c:v>
                </c:pt>
                <c:pt idx="256">
                  <c:v>-9.2850513891100253E-6</c:v>
                </c:pt>
                <c:pt idx="257">
                  <c:v>-9.1996231940321246E-6</c:v>
                </c:pt>
                <c:pt idx="258">
                  <c:v>-9.1141334651860104E-6</c:v>
                </c:pt>
                <c:pt idx="259">
                  <c:v>-9.0285822025716844E-6</c:v>
                </c:pt>
                <c:pt idx="260">
                  <c:v>-8.9429694061891449E-6</c:v>
                </c:pt>
                <c:pt idx="261">
                  <c:v>-8.8572950760383937E-6</c:v>
                </c:pt>
                <c:pt idx="262">
                  <c:v>-8.771559212119429E-6</c:v>
                </c:pt>
                <c:pt idx="263">
                  <c:v>-8.6857618144322508E-6</c:v>
                </c:pt>
                <c:pt idx="264">
                  <c:v>-8.5999028829768608E-6</c:v>
                </c:pt>
                <c:pt idx="265">
                  <c:v>-8.513982417753259E-6</c:v>
                </c:pt>
                <c:pt idx="266">
                  <c:v>-8.4280004187614437E-6</c:v>
                </c:pt>
                <c:pt idx="267">
                  <c:v>-8.341956886001415E-6</c:v>
                </c:pt>
                <c:pt idx="268">
                  <c:v>-8.2558518194731745E-6</c:v>
                </c:pt>
                <c:pt idx="269">
                  <c:v>-8.1696852191767205E-6</c:v>
                </c:pt>
                <c:pt idx="270">
                  <c:v>-8.0834570851120547E-6</c:v>
                </c:pt>
                <c:pt idx="271">
                  <c:v>-7.9971674172791771E-6</c:v>
                </c:pt>
                <c:pt idx="272">
                  <c:v>-7.9108162156780844E-6</c:v>
                </c:pt>
                <c:pt idx="273">
                  <c:v>-7.8244034803087798E-6</c:v>
                </c:pt>
                <c:pt idx="274">
                  <c:v>-7.7379292111712635E-6</c:v>
                </c:pt>
                <c:pt idx="275">
                  <c:v>-7.6513934082655354E-6</c:v>
                </c:pt>
                <c:pt idx="276">
                  <c:v>-7.5647960715915956E-6</c:v>
                </c:pt>
                <c:pt idx="277">
                  <c:v>-7.4781372011494371E-6</c:v>
                </c:pt>
                <c:pt idx="278">
                  <c:v>-7.391416796939072E-6</c:v>
                </c:pt>
                <c:pt idx="279">
                  <c:v>-7.30463485896049E-6</c:v>
                </c:pt>
                <c:pt idx="280">
                  <c:v>-7.2177913872136979E-6</c:v>
                </c:pt>
                <c:pt idx="281">
                  <c:v>-7.1308863816986923E-6</c:v>
                </c:pt>
                <c:pt idx="282">
                  <c:v>-7.0439198424154733E-6</c:v>
                </c:pt>
                <c:pt idx="283">
                  <c:v>-6.9568917693640407E-6</c:v>
                </c:pt>
                <c:pt idx="284">
                  <c:v>-6.8698021625443981E-6</c:v>
                </c:pt>
                <c:pt idx="285">
                  <c:v>-6.782651021956542E-6</c:v>
                </c:pt>
                <c:pt idx="286">
                  <c:v>-6.6954383476004724E-6</c:v>
                </c:pt>
                <c:pt idx="287">
                  <c:v>-6.6081641394761894E-6</c:v>
                </c:pt>
                <c:pt idx="288">
                  <c:v>-6.5208283975836962E-6</c:v>
                </c:pt>
                <c:pt idx="289">
                  <c:v>-6.4334311219229896E-6</c:v>
                </c:pt>
                <c:pt idx="290">
                  <c:v>-6.3459723124940695E-6</c:v>
                </c:pt>
                <c:pt idx="291">
                  <c:v>-6.2584519692969359E-6</c:v>
                </c:pt>
                <c:pt idx="292">
                  <c:v>-6.1708700923315922E-6</c:v>
                </c:pt>
                <c:pt idx="293">
                  <c:v>-6.0832266815980317E-6</c:v>
                </c:pt>
                <c:pt idx="294">
                  <c:v>-5.9955217370962644E-6</c:v>
                </c:pt>
                <c:pt idx="295">
                  <c:v>-5.9077552588262769E-6</c:v>
                </c:pt>
                <c:pt idx="296">
                  <c:v>-5.8199272467880827E-6</c:v>
                </c:pt>
                <c:pt idx="297">
                  <c:v>-5.7320377009816717E-6</c:v>
                </c:pt>
                <c:pt idx="298">
                  <c:v>-5.6440866214070505E-6</c:v>
                </c:pt>
                <c:pt idx="299">
                  <c:v>-5.5560740080642193E-6</c:v>
                </c:pt>
                <c:pt idx="300">
                  <c:v>-5.4679998609531712E-6</c:v>
                </c:pt>
                <c:pt idx="301">
                  <c:v>-5.3798641800739096E-6</c:v>
                </c:pt>
                <c:pt idx="302">
                  <c:v>-5.2916669654264379E-6</c:v>
                </c:pt>
                <c:pt idx="303">
                  <c:v>-5.2034082170107527E-6</c:v>
                </c:pt>
                <c:pt idx="304">
                  <c:v>-5.1150879348268575E-6</c:v>
                </c:pt>
                <c:pt idx="305">
                  <c:v>-5.0267061188747454E-6</c:v>
                </c:pt>
                <c:pt idx="306">
                  <c:v>-4.9382627691544198E-6</c:v>
                </c:pt>
                <c:pt idx="307">
                  <c:v>-4.8497578856658841E-6</c:v>
                </c:pt>
                <c:pt idx="308">
                  <c:v>-4.7611914684091383E-6</c:v>
                </c:pt>
                <c:pt idx="309">
                  <c:v>-4.6725635173841791E-6</c:v>
                </c:pt>
                <c:pt idx="310">
                  <c:v>-4.5838740325910029E-6</c:v>
                </c:pt>
                <c:pt idx="311">
                  <c:v>-4.4951230140296167E-6</c:v>
                </c:pt>
                <c:pt idx="312">
                  <c:v>-4.406310461700017E-6</c:v>
                </c:pt>
                <c:pt idx="313">
                  <c:v>-4.3174363756022039E-6</c:v>
                </c:pt>
                <c:pt idx="314">
                  <c:v>-4.2285007557361806E-6</c:v>
                </c:pt>
                <c:pt idx="315">
                  <c:v>-4.1395036021019405E-6</c:v>
                </c:pt>
                <c:pt idx="316">
                  <c:v>-4.0504449146994903E-6</c:v>
                </c:pt>
                <c:pt idx="317">
                  <c:v>-3.96132469352883E-6</c:v>
                </c:pt>
                <c:pt idx="318">
                  <c:v>-3.8721429385899528E-6</c:v>
                </c:pt>
                <c:pt idx="319">
                  <c:v>-3.7828996498828655E-6</c:v>
                </c:pt>
                <c:pt idx="320">
                  <c:v>-3.6935948274075648E-6</c:v>
                </c:pt>
                <c:pt idx="321">
                  <c:v>-3.6042284711640506E-6</c:v>
                </c:pt>
                <c:pt idx="322">
                  <c:v>-3.5148005811523229E-6</c:v>
                </c:pt>
                <c:pt idx="323">
                  <c:v>-3.4253111573723851E-6</c:v>
                </c:pt>
                <c:pt idx="324">
                  <c:v>-3.3357601998242338E-6</c:v>
                </c:pt>
                <c:pt idx="325">
                  <c:v>-3.2461477085078691E-6</c:v>
                </c:pt>
                <c:pt idx="326">
                  <c:v>-3.1564736834232909E-6</c:v>
                </c:pt>
                <c:pt idx="327">
                  <c:v>-3.0667381245705025E-6</c:v>
                </c:pt>
                <c:pt idx="328">
                  <c:v>-2.9769410319495008E-6</c:v>
                </c:pt>
                <c:pt idx="329">
                  <c:v>-2.8870824055602821E-6</c:v>
                </c:pt>
                <c:pt idx="330">
                  <c:v>-2.7971622454028567E-6</c:v>
                </c:pt>
                <c:pt idx="331">
                  <c:v>-2.7071805514772145E-6</c:v>
                </c:pt>
                <c:pt idx="332">
                  <c:v>-2.6171373237833622E-6</c:v>
                </c:pt>
                <c:pt idx="333">
                  <c:v>-2.5270325623212964E-6</c:v>
                </c:pt>
                <c:pt idx="334">
                  <c:v>-2.4368662670910171E-6</c:v>
                </c:pt>
                <c:pt idx="335">
                  <c:v>-2.3466384380925244E-6</c:v>
                </c:pt>
                <c:pt idx="336">
                  <c:v>-2.2563490753258215E-6</c:v>
                </c:pt>
                <c:pt idx="337">
                  <c:v>-2.1659981787909052E-6</c:v>
                </c:pt>
                <c:pt idx="338">
                  <c:v>-2.0755857484877754E-6</c:v>
                </c:pt>
                <c:pt idx="339">
                  <c:v>-1.9851117844164321E-6</c:v>
                </c:pt>
                <c:pt idx="340">
                  <c:v>-1.8945762865768788E-6</c:v>
                </c:pt>
                <c:pt idx="341">
                  <c:v>-1.8039792549691119E-6</c:v>
                </c:pt>
                <c:pt idx="342">
                  <c:v>-1.7133206895931316E-6</c:v>
                </c:pt>
                <c:pt idx="343">
                  <c:v>-1.6226005904489378E-6</c:v>
                </c:pt>
                <c:pt idx="344">
                  <c:v>-1.5318189575365339E-6</c:v>
                </c:pt>
                <c:pt idx="345">
                  <c:v>-1.4409757908559131E-6</c:v>
                </c:pt>
                <c:pt idx="346">
                  <c:v>-1.3500710904070857E-6</c:v>
                </c:pt>
                <c:pt idx="347">
                  <c:v>-1.259104856190038E-6</c:v>
                </c:pt>
                <c:pt idx="348">
                  <c:v>-1.1680770882047835E-6</c:v>
                </c:pt>
                <c:pt idx="349">
                  <c:v>-1.0769877864513123E-6</c:v>
                </c:pt>
                <c:pt idx="350">
                  <c:v>-9.8583695092963088E-7</c:v>
                </c:pt>
                <c:pt idx="351">
                  <c:v>-8.9462458163973942E-7</c:v>
                </c:pt>
                <c:pt idx="352">
                  <c:v>-8.0335067858163108E-7</c:v>
                </c:pt>
                <c:pt idx="353">
                  <c:v>-7.1201524175530927E-7</c:v>
                </c:pt>
                <c:pt idx="354">
                  <c:v>-6.2061827116077737E-7</c:v>
                </c:pt>
                <c:pt idx="355">
                  <c:v>-5.2915976679803199E-7</c:v>
                </c:pt>
                <c:pt idx="356">
                  <c:v>-4.3763972866707652E-7</c:v>
                </c:pt>
                <c:pt idx="357">
                  <c:v>-3.4605815676790419E-7</c:v>
                </c:pt>
                <c:pt idx="358">
                  <c:v>-2.5441505110051837E-7</c:v>
                </c:pt>
                <c:pt idx="359">
                  <c:v>-1.6271041166492247E-7</c:v>
                </c:pt>
                <c:pt idx="360">
                  <c:v>-7.0944238461116471E-8</c:v>
                </c:pt>
                <c:pt idx="361">
                  <c:v>2.0883468510903003E-8</c:v>
                </c:pt>
                <c:pt idx="362">
                  <c:v>1.1277270925113934E-7</c:v>
                </c:pt>
                <c:pt idx="363">
                  <c:v>2.0472348375958577E-7</c:v>
                </c:pt>
                <c:pt idx="364">
                  <c:v>2.9673579203624568E-7</c:v>
                </c:pt>
                <c:pt idx="365">
                  <c:v>3.8880963408111568E-7</c:v>
                </c:pt>
                <c:pt idx="366">
                  <c:v>4.8094500989420255E-7</c:v>
                </c:pt>
                <c:pt idx="367">
                  <c:v>5.7314191947550289E-7</c:v>
                </c:pt>
                <c:pt idx="368">
                  <c:v>6.6540036282501333E-7</c:v>
                </c:pt>
                <c:pt idx="369">
                  <c:v>7.5772033994273385E-7</c:v>
                </c:pt>
                <c:pt idx="370">
                  <c:v>8.5010185082866785E-7</c:v>
                </c:pt>
                <c:pt idx="371">
                  <c:v>9.4254489548281872E-7</c:v>
                </c:pt>
                <c:pt idx="372">
                  <c:v>1.0350494739051797E-6</c:v>
                </c:pt>
                <c:pt idx="373">
                  <c:v>1.1276155860957541E-6</c:v>
                </c:pt>
                <c:pt idx="374">
                  <c:v>1.2202432320545386E-6</c:v>
                </c:pt>
                <c:pt idx="375">
                  <c:v>1.3129324117815367E-6</c:v>
                </c:pt>
                <c:pt idx="376">
                  <c:v>1.4056831252767515E-6</c:v>
                </c:pt>
                <c:pt idx="377">
                  <c:v>1.4984953725401765E-6</c:v>
                </c:pt>
                <c:pt idx="378">
                  <c:v>1.5913691535718149E-6</c:v>
                </c:pt>
                <c:pt idx="379">
                  <c:v>1.6843044683716669E-6</c:v>
                </c:pt>
                <c:pt idx="380">
                  <c:v>1.7773013169397323E-6</c:v>
                </c:pt>
                <c:pt idx="381">
                  <c:v>1.8703596992760077E-6</c:v>
                </c:pt>
                <c:pt idx="382">
                  <c:v>1.9634796153804967E-6</c:v>
                </c:pt>
                <c:pt idx="383">
                  <c:v>2.0566610652531958E-6</c:v>
                </c:pt>
                <c:pt idx="384">
                  <c:v>2.1499040488941083E-6</c:v>
                </c:pt>
                <c:pt idx="385">
                  <c:v>2.2432085663032343E-6</c:v>
                </c:pt>
                <c:pt idx="386">
                  <c:v>2.3365746174805704E-6</c:v>
                </c:pt>
                <c:pt idx="387">
                  <c:v>2.43000220242612E-6</c:v>
                </c:pt>
                <c:pt idx="388">
                  <c:v>2.5234913211398865E-6</c:v>
                </c:pt>
                <c:pt idx="389">
                  <c:v>2.617041973621863E-6</c:v>
                </c:pt>
                <c:pt idx="390">
                  <c:v>2.7106541598720564E-6</c:v>
                </c:pt>
                <c:pt idx="391">
                  <c:v>2.8043278798904565E-6</c:v>
                </c:pt>
                <c:pt idx="392">
                  <c:v>2.8980631336770735E-6</c:v>
                </c:pt>
                <c:pt idx="393">
                  <c:v>2.9918599212319006E-6</c:v>
                </c:pt>
                <c:pt idx="394">
                  <c:v>3.0857182425549377E-6</c:v>
                </c:pt>
                <c:pt idx="395">
                  <c:v>3.1796380976461917E-6</c:v>
                </c:pt>
                <c:pt idx="396">
                  <c:v>3.2736194865056525E-6</c:v>
                </c:pt>
                <c:pt idx="397">
                  <c:v>3.3676624091333334E-6</c:v>
                </c:pt>
                <c:pt idx="398">
                  <c:v>3.4617668655292279E-6</c:v>
                </c:pt>
                <c:pt idx="399">
                  <c:v>3.5559328556933324E-6</c:v>
                </c:pt>
                <c:pt idx="400">
                  <c:v>3.6501603796256505E-6</c:v>
                </c:pt>
                <c:pt idx="401">
                  <c:v>3.7444494373261786E-6</c:v>
                </c:pt>
                <c:pt idx="402">
                  <c:v>3.8388000287949202E-6</c:v>
                </c:pt>
                <c:pt idx="403">
                  <c:v>3.9332121540318753E-6</c:v>
                </c:pt>
                <c:pt idx="404">
                  <c:v>4.0276858130370404E-6</c:v>
                </c:pt>
                <c:pt idx="405">
                  <c:v>4.1222210058104191E-6</c:v>
                </c:pt>
                <c:pt idx="406">
                  <c:v>4.2168177323520146E-6</c:v>
                </c:pt>
                <c:pt idx="407">
                  <c:v>4.3114759926618236E-6</c:v>
                </c:pt>
                <c:pt idx="408">
                  <c:v>4.4061957867398426E-6</c:v>
                </c:pt>
                <c:pt idx="409">
                  <c:v>4.5009771145860752E-6</c:v>
                </c:pt>
                <c:pt idx="410">
                  <c:v>4.5958199762005178E-6</c:v>
                </c:pt>
                <c:pt idx="411">
                  <c:v>4.690724371583174E-6</c:v>
                </c:pt>
                <c:pt idx="412">
                  <c:v>4.7856903007340436E-6</c:v>
                </c:pt>
                <c:pt idx="413">
                  <c:v>4.8807177636531233E-6</c:v>
                </c:pt>
                <c:pt idx="414">
                  <c:v>4.9758067603404164E-6</c:v>
                </c:pt>
                <c:pt idx="415">
                  <c:v>5.0709572907959197E-6</c:v>
                </c:pt>
                <c:pt idx="416">
                  <c:v>5.1661693550196432E-6</c:v>
                </c:pt>
                <c:pt idx="417">
                  <c:v>5.2614429530115768E-6</c:v>
                </c:pt>
                <c:pt idx="418">
                  <c:v>5.3567780847717239E-6</c:v>
                </c:pt>
                <c:pt idx="419">
                  <c:v>5.4521747503000811E-6</c:v>
                </c:pt>
                <c:pt idx="420">
                  <c:v>5.5476329495966517E-6</c:v>
                </c:pt>
                <c:pt idx="421">
                  <c:v>5.6431526826614359E-6</c:v>
                </c:pt>
                <c:pt idx="422">
                  <c:v>5.7387339494944301E-6</c:v>
                </c:pt>
                <c:pt idx="423">
                  <c:v>5.8343767500956378E-6</c:v>
                </c:pt>
                <c:pt idx="424">
                  <c:v>5.9300810844650556E-6</c:v>
                </c:pt>
                <c:pt idx="425">
                  <c:v>6.0258469526026936E-6</c:v>
                </c:pt>
                <c:pt idx="426">
                  <c:v>6.1216743545085418E-6</c:v>
                </c:pt>
                <c:pt idx="427">
                  <c:v>6.2175632901826034E-6</c:v>
                </c:pt>
                <c:pt idx="428">
                  <c:v>6.3135137596248751E-6</c:v>
                </c:pt>
                <c:pt idx="429">
                  <c:v>6.4095257628353603E-6</c:v>
                </c:pt>
                <c:pt idx="430">
                  <c:v>6.5055992998140589E-6</c:v>
                </c:pt>
                <c:pt idx="431">
                  <c:v>6.6017343705609677E-6</c:v>
                </c:pt>
                <c:pt idx="432">
                  <c:v>6.6979309750760899E-6</c:v>
                </c:pt>
                <c:pt idx="433">
                  <c:v>6.7941891133594222E-6</c:v>
                </c:pt>
                <c:pt idx="434">
                  <c:v>6.890508785410968E-6</c:v>
                </c:pt>
                <c:pt idx="435">
                  <c:v>6.9868899912307307E-6</c:v>
                </c:pt>
                <c:pt idx="436">
                  <c:v>7.0833327308187068E-6</c:v>
                </c:pt>
                <c:pt idx="437">
                  <c:v>7.1798370041748931E-6</c:v>
                </c:pt>
                <c:pt idx="438">
                  <c:v>7.2764028112992928E-6</c:v>
                </c:pt>
                <c:pt idx="439">
                  <c:v>7.373030152191906E-6</c:v>
                </c:pt>
                <c:pt idx="440">
                  <c:v>7.4697190268527293E-6</c:v>
                </c:pt>
                <c:pt idx="441">
                  <c:v>7.566469435281766E-6</c:v>
                </c:pt>
                <c:pt idx="442">
                  <c:v>7.6632813774790129E-6</c:v>
                </c:pt>
                <c:pt idx="443">
                  <c:v>7.7601548534444732E-6</c:v>
                </c:pt>
                <c:pt idx="444">
                  <c:v>7.8570898631781538E-6</c:v>
                </c:pt>
                <c:pt idx="445">
                  <c:v>7.9540864066800411E-6</c:v>
                </c:pt>
                <c:pt idx="446">
                  <c:v>8.0511444839501418E-6</c:v>
                </c:pt>
                <c:pt idx="447">
                  <c:v>8.1482640949884561E-6</c:v>
                </c:pt>
                <c:pt idx="448">
                  <c:v>8.2454452397949838E-6</c:v>
                </c:pt>
                <c:pt idx="449">
                  <c:v>8.342687918369725E-6</c:v>
                </c:pt>
                <c:pt idx="450">
                  <c:v>8.3013306488744174E-6</c:v>
                </c:pt>
                <c:pt idx="451">
                  <c:v>8.2602031419874223E-6</c:v>
                </c:pt>
                <c:pt idx="452">
                  <c:v>8.219305397708733E-6</c:v>
                </c:pt>
                <c:pt idx="453">
                  <c:v>8.1786374160383495E-6</c:v>
                </c:pt>
                <c:pt idx="454">
                  <c:v>8.1381991969762719E-6</c:v>
                </c:pt>
                <c:pt idx="455">
                  <c:v>8.0979907405225E-6</c:v>
                </c:pt>
                <c:pt idx="456">
                  <c:v>8.0580120466770407E-6</c:v>
                </c:pt>
                <c:pt idx="457">
                  <c:v>8.0182631154398872E-6</c:v>
                </c:pt>
                <c:pt idx="458">
                  <c:v>7.9787439468110395E-6</c:v>
                </c:pt>
                <c:pt idx="459">
                  <c:v>7.9394545407904975E-6</c:v>
                </c:pt>
                <c:pt idx="460">
                  <c:v>7.9003948973782614E-6</c:v>
                </c:pt>
                <c:pt idx="461">
                  <c:v>7.8615650165743379E-6</c:v>
                </c:pt>
                <c:pt idx="462">
                  <c:v>7.8229648983787201E-6</c:v>
                </c:pt>
                <c:pt idx="463">
                  <c:v>7.7845945427914082E-6</c:v>
                </c:pt>
                <c:pt idx="464">
                  <c:v>7.746453949812402E-6</c:v>
                </c:pt>
                <c:pt idx="465">
                  <c:v>7.7085431194417016E-6</c:v>
                </c:pt>
                <c:pt idx="466">
                  <c:v>7.6708620516793138E-6</c:v>
                </c:pt>
                <c:pt idx="467">
                  <c:v>7.6334107465252319E-6</c:v>
                </c:pt>
                <c:pt idx="468">
                  <c:v>7.5961892039794557E-6</c:v>
                </c:pt>
                <c:pt idx="469">
                  <c:v>7.5591974240419853E-6</c:v>
                </c:pt>
                <c:pt idx="470">
                  <c:v>7.522435406712824E-6</c:v>
                </c:pt>
                <c:pt idx="471">
                  <c:v>7.4859031519919686E-6</c:v>
                </c:pt>
                <c:pt idx="472">
                  <c:v>7.4496006598794224E-6</c:v>
                </c:pt>
                <c:pt idx="473">
                  <c:v>7.4135279303751786E-6</c:v>
                </c:pt>
                <c:pt idx="474">
                  <c:v>7.3776849634792473E-6</c:v>
                </c:pt>
                <c:pt idx="475">
                  <c:v>7.3420717591916252E-6</c:v>
                </c:pt>
                <c:pt idx="476">
                  <c:v>7.306688317512309E-6</c:v>
                </c:pt>
                <c:pt idx="477">
                  <c:v>7.2715346384412985E-6</c:v>
                </c:pt>
                <c:pt idx="478">
                  <c:v>7.2366107219785972E-6</c:v>
                </c:pt>
                <c:pt idx="479">
                  <c:v>7.2019165681242017E-6</c:v>
                </c:pt>
                <c:pt idx="480">
                  <c:v>7.1674521768781154E-6</c:v>
                </c:pt>
                <c:pt idx="481">
                  <c:v>7.1332175482403349E-6</c:v>
                </c:pt>
                <c:pt idx="482">
                  <c:v>7.0992126822108602E-6</c:v>
                </c:pt>
                <c:pt idx="483">
                  <c:v>7.0654375787896946E-6</c:v>
                </c:pt>
                <c:pt idx="484">
                  <c:v>7.0318922379768349E-6</c:v>
                </c:pt>
                <c:pt idx="485">
                  <c:v>6.9985766597722843E-6</c:v>
                </c:pt>
                <c:pt idx="486">
                  <c:v>6.9654908441760396E-6</c:v>
                </c:pt>
                <c:pt idx="487">
                  <c:v>6.9326347911881006E-6</c:v>
                </c:pt>
                <c:pt idx="488">
                  <c:v>6.9000085008084708E-6</c:v>
                </c:pt>
                <c:pt idx="489">
                  <c:v>6.8676119730371469E-6</c:v>
                </c:pt>
                <c:pt idx="490">
                  <c:v>6.8354452078741321E-6</c:v>
                </c:pt>
                <c:pt idx="491">
                  <c:v>6.8035082053194231E-6</c:v>
                </c:pt>
                <c:pt idx="492">
                  <c:v>6.7718009653730199E-6</c:v>
                </c:pt>
                <c:pt idx="493">
                  <c:v>6.7403234880349259E-6</c:v>
                </c:pt>
                <c:pt idx="494">
                  <c:v>6.7090757733051376E-6</c:v>
                </c:pt>
                <c:pt idx="495">
                  <c:v>6.6780578211836586E-6</c:v>
                </c:pt>
                <c:pt idx="496">
                  <c:v>6.6472696316704854E-6</c:v>
                </c:pt>
                <c:pt idx="497">
                  <c:v>6.6167112047656179E-6</c:v>
                </c:pt>
                <c:pt idx="498">
                  <c:v>6.5863825404690631E-6</c:v>
                </c:pt>
                <c:pt idx="499">
                  <c:v>6.556283638780814E-6</c:v>
                </c:pt>
                <c:pt idx="500">
                  <c:v>6.5264144997008741E-6</c:v>
                </c:pt>
                <c:pt idx="501">
                  <c:v>6.4967751232292366E-6</c:v>
                </c:pt>
                <c:pt idx="502">
                  <c:v>6.4673655093659117E-6</c:v>
                </c:pt>
                <c:pt idx="503">
                  <c:v>6.4381856581108892E-6</c:v>
                </c:pt>
                <c:pt idx="504">
                  <c:v>6.4092355694641759E-6</c:v>
                </c:pt>
                <c:pt idx="505">
                  <c:v>6.3805152434257684E-6</c:v>
                </c:pt>
                <c:pt idx="506">
                  <c:v>6.3520246799956734E-6</c:v>
                </c:pt>
                <c:pt idx="507">
                  <c:v>6.3237638791738775E-6</c:v>
                </c:pt>
                <c:pt idx="508">
                  <c:v>6.2957328409603942E-6</c:v>
                </c:pt>
                <c:pt idx="509">
                  <c:v>6.2679315653552166E-6</c:v>
                </c:pt>
                <c:pt idx="510">
                  <c:v>6.2403600523583482E-6</c:v>
                </c:pt>
                <c:pt idx="511">
                  <c:v>6.2130183019697823E-6</c:v>
                </c:pt>
                <c:pt idx="512">
                  <c:v>6.1859063141895289E-6</c:v>
                </c:pt>
                <c:pt idx="513">
                  <c:v>6.1590240890175779E-6</c:v>
                </c:pt>
                <c:pt idx="514">
                  <c:v>6.1323716264539361E-6</c:v>
                </c:pt>
                <c:pt idx="515">
                  <c:v>6.1059489264986001E-6</c:v>
                </c:pt>
                <c:pt idx="516">
                  <c:v>6.0797559891515767E-6</c:v>
                </c:pt>
                <c:pt idx="517">
                  <c:v>6.0537928144128523E-6</c:v>
                </c:pt>
                <c:pt idx="518">
                  <c:v>6.0280594022824404E-6</c:v>
                </c:pt>
                <c:pt idx="519">
                  <c:v>6.0025557527603344E-6</c:v>
                </c:pt>
                <c:pt idx="520">
                  <c:v>5.9772818658465375E-6</c:v>
                </c:pt>
                <c:pt idx="521">
                  <c:v>5.9522377415410431E-6</c:v>
                </c:pt>
                <c:pt idx="522">
                  <c:v>5.9274233798438612E-6</c:v>
                </c:pt>
                <c:pt idx="523">
                  <c:v>5.9028387807549885E-6</c:v>
                </c:pt>
                <c:pt idx="524">
                  <c:v>5.8784839442744183E-6</c:v>
                </c:pt>
                <c:pt idx="525">
                  <c:v>5.8543588704021605E-6</c:v>
                </c:pt>
                <c:pt idx="526">
                  <c:v>5.8304635591382052E-6</c:v>
                </c:pt>
                <c:pt idx="527">
                  <c:v>5.8067980104825591E-6</c:v>
                </c:pt>
                <c:pt idx="528">
                  <c:v>5.7833622244352188E-6</c:v>
                </c:pt>
                <c:pt idx="529">
                  <c:v>5.7601562009961877E-6</c:v>
                </c:pt>
                <c:pt idx="530">
                  <c:v>5.7371799401654623E-6</c:v>
                </c:pt>
                <c:pt idx="531">
                  <c:v>5.7144334419430462E-6</c:v>
                </c:pt>
                <c:pt idx="532">
                  <c:v>5.6919167063289358E-6</c:v>
                </c:pt>
                <c:pt idx="533">
                  <c:v>5.6696297333231347E-6</c:v>
                </c:pt>
                <c:pt idx="534">
                  <c:v>5.6475725229256359E-6</c:v>
                </c:pt>
                <c:pt idx="535">
                  <c:v>5.6257450751364497E-6</c:v>
                </c:pt>
                <c:pt idx="536">
                  <c:v>5.6041473899555659E-6</c:v>
                </c:pt>
                <c:pt idx="537">
                  <c:v>5.5827794673829913E-6</c:v>
                </c:pt>
                <c:pt idx="538">
                  <c:v>5.5616413074187225E-6</c:v>
                </c:pt>
                <c:pt idx="539">
                  <c:v>5.5407329100627629E-6</c:v>
                </c:pt>
                <c:pt idx="540">
                  <c:v>5.5200542753151091E-6</c:v>
                </c:pt>
                <c:pt idx="541">
                  <c:v>5.4996054031757645E-6</c:v>
                </c:pt>
                <c:pt idx="542">
                  <c:v>5.4793862936447256E-6</c:v>
                </c:pt>
                <c:pt idx="543">
                  <c:v>5.459396946721996E-6</c:v>
                </c:pt>
                <c:pt idx="544">
                  <c:v>5.4396373624075687E-6</c:v>
                </c:pt>
                <c:pt idx="545">
                  <c:v>5.4201075407014541E-6</c:v>
                </c:pt>
                <c:pt idx="546">
                  <c:v>5.4008074816036452E-6</c:v>
                </c:pt>
                <c:pt idx="547">
                  <c:v>5.3817371851141455E-6</c:v>
                </c:pt>
                <c:pt idx="548">
                  <c:v>5.3628966512329516E-6</c:v>
                </c:pt>
                <c:pt idx="549">
                  <c:v>5.3442858799600669E-6</c:v>
                </c:pt>
                <c:pt idx="550">
                  <c:v>5.325904871295488E-6</c:v>
                </c:pt>
                <c:pt idx="551">
                  <c:v>5.3077536252392149E-6</c:v>
                </c:pt>
                <c:pt idx="552">
                  <c:v>5.2898321417912509E-6</c:v>
                </c:pt>
                <c:pt idx="553">
                  <c:v>5.2721404209515928E-6</c:v>
                </c:pt>
                <c:pt idx="554">
                  <c:v>5.2546784627202438E-6</c:v>
                </c:pt>
                <c:pt idx="555">
                  <c:v>5.2374462670972007E-6</c:v>
                </c:pt>
                <c:pt idx="556">
                  <c:v>5.2204438340824633E-6</c:v>
                </c:pt>
                <c:pt idx="557">
                  <c:v>5.2036711636760351E-6</c:v>
                </c:pt>
                <c:pt idx="558">
                  <c:v>5.1871282558779128E-6</c:v>
                </c:pt>
                <c:pt idx="559">
                  <c:v>5.1708151106880996E-6</c:v>
                </c:pt>
                <c:pt idx="560">
                  <c:v>5.1547317281065922E-6</c:v>
                </c:pt>
                <c:pt idx="561">
                  <c:v>5.1388781081333906E-6</c:v>
                </c:pt>
                <c:pt idx="562">
                  <c:v>5.1232542507684982E-6</c:v>
                </c:pt>
                <c:pt idx="563">
                  <c:v>5.1078601560119115E-6</c:v>
                </c:pt>
                <c:pt idx="564">
                  <c:v>5.0926958238636341E-6</c:v>
                </c:pt>
                <c:pt idx="565">
                  <c:v>5.0777612543236625E-6</c:v>
                </c:pt>
                <c:pt idx="566">
                  <c:v>5.0630564473919966E-6</c:v>
                </c:pt>
                <c:pt idx="567">
                  <c:v>5.04858140306864E-6</c:v>
                </c:pt>
                <c:pt idx="568">
                  <c:v>5.0343361213535891E-6</c:v>
                </c:pt>
                <c:pt idx="569">
                  <c:v>5.0203206022468474E-6</c:v>
                </c:pt>
                <c:pt idx="570">
                  <c:v>5.0065348457484116E-6</c:v>
                </c:pt>
                <c:pt idx="571">
                  <c:v>4.9929788518582882E-6</c:v>
                </c:pt>
                <c:pt idx="572">
                  <c:v>4.9796526205764674E-6</c:v>
                </c:pt>
                <c:pt idx="573">
                  <c:v>4.9665561519029556E-6</c:v>
                </c:pt>
                <c:pt idx="574">
                  <c:v>4.9536894458377497E-6</c:v>
                </c:pt>
                <c:pt idx="575">
                  <c:v>4.941052502380853E-6</c:v>
                </c:pt>
                <c:pt idx="576">
                  <c:v>4.928645321532262E-6</c:v>
                </c:pt>
                <c:pt idx="577">
                  <c:v>4.9164679032919803E-6</c:v>
                </c:pt>
                <c:pt idx="578">
                  <c:v>4.9045202476600043E-6</c:v>
                </c:pt>
                <c:pt idx="579">
                  <c:v>4.8928023546363376E-6</c:v>
                </c:pt>
                <c:pt idx="580">
                  <c:v>4.8813142242209732E-6</c:v>
                </c:pt>
                <c:pt idx="581">
                  <c:v>4.8700558564139214E-6</c:v>
                </c:pt>
                <c:pt idx="582">
                  <c:v>4.859027251215172E-6</c:v>
                </c:pt>
                <c:pt idx="583">
                  <c:v>4.8482284086247318E-6</c:v>
                </c:pt>
                <c:pt idx="584">
                  <c:v>4.8376593286425974E-6</c:v>
                </c:pt>
                <c:pt idx="585">
                  <c:v>4.8273200112687722E-6</c:v>
                </c:pt>
                <c:pt idx="586">
                  <c:v>4.8172104565032528E-6</c:v>
                </c:pt>
                <c:pt idx="587">
                  <c:v>4.8073306643460426E-6</c:v>
                </c:pt>
                <c:pt idx="588">
                  <c:v>4.7976806347971381E-6</c:v>
                </c:pt>
                <c:pt idx="589">
                  <c:v>4.7882603678565429E-6</c:v>
                </c:pt>
                <c:pt idx="590">
                  <c:v>4.77906986352425E-6</c:v>
                </c:pt>
                <c:pt idx="591">
                  <c:v>4.7701091218002698E-6</c:v>
                </c:pt>
                <c:pt idx="592">
                  <c:v>4.7613781426845919E-6</c:v>
                </c:pt>
                <c:pt idx="593">
                  <c:v>4.7528769261772232E-6</c:v>
                </c:pt>
                <c:pt idx="594">
                  <c:v>4.7446054722781671E-6</c:v>
                </c:pt>
                <c:pt idx="595">
                  <c:v>4.7365637809874134E-6</c:v>
                </c:pt>
                <c:pt idx="596">
                  <c:v>4.7287518523049689E-6</c:v>
                </c:pt>
                <c:pt idx="597">
                  <c:v>4.7211696862308302E-6</c:v>
                </c:pt>
                <c:pt idx="598">
                  <c:v>4.713817282765004E-6</c:v>
                </c:pt>
                <c:pt idx="599">
                  <c:v>4.7066946419074769E-6</c:v>
                </c:pt>
                <c:pt idx="600">
                  <c:v>4.6998017636582624E-6</c:v>
                </c:pt>
                <c:pt idx="601">
                  <c:v>4.6931386480173536E-6</c:v>
                </c:pt>
                <c:pt idx="602">
                  <c:v>4.686705294984754E-6</c:v>
                </c:pt>
                <c:pt idx="603">
                  <c:v>4.6805017045604569E-6</c:v>
                </c:pt>
                <c:pt idx="604">
                  <c:v>4.6745278767444723E-6</c:v>
                </c:pt>
                <c:pt idx="605">
                  <c:v>4.6687838115367901E-6</c:v>
                </c:pt>
                <c:pt idx="606">
                  <c:v>4.6632695089374171E-6</c:v>
                </c:pt>
                <c:pt idx="607">
                  <c:v>4.6579849689463499E-6</c:v>
                </c:pt>
                <c:pt idx="608">
                  <c:v>4.6529301915635953E-6</c:v>
                </c:pt>
                <c:pt idx="609">
                  <c:v>4.6481051767891397E-6</c:v>
                </c:pt>
                <c:pt idx="610">
                  <c:v>4.6435099246229966E-6</c:v>
                </c:pt>
                <c:pt idx="611">
                  <c:v>4.6391444350651594E-6</c:v>
                </c:pt>
                <c:pt idx="612">
                  <c:v>4.6350087081156313E-6</c:v>
                </c:pt>
                <c:pt idx="613">
                  <c:v>4.6311027437744057E-6</c:v>
                </c:pt>
                <c:pt idx="614">
                  <c:v>4.6274265420414926E-6</c:v>
                </c:pt>
                <c:pt idx="615">
                  <c:v>4.623980102916882E-6</c:v>
                </c:pt>
                <c:pt idx="616">
                  <c:v>4.6207634264005805E-6</c:v>
                </c:pt>
                <c:pt idx="617">
                  <c:v>4.6177765124925848E-6</c:v>
                </c:pt>
                <c:pt idx="618">
                  <c:v>4.6150193611929017E-6</c:v>
                </c:pt>
                <c:pt idx="619">
                  <c:v>4.6124919725015244E-6</c:v>
                </c:pt>
                <c:pt idx="620">
                  <c:v>4.6101943464184529E-6</c:v>
                </c:pt>
                <c:pt idx="621">
                  <c:v>4.6081264829436905E-6</c:v>
                </c:pt>
                <c:pt idx="622">
                  <c:v>4.606288382077234E-6</c:v>
                </c:pt>
                <c:pt idx="623">
                  <c:v>4.6046800438190866E-6</c:v>
                </c:pt>
                <c:pt idx="624">
                  <c:v>4.6033014681692451E-6</c:v>
                </c:pt>
                <c:pt idx="625">
                  <c:v>4.6021526551277093E-6</c:v>
                </c:pt>
                <c:pt idx="626">
                  <c:v>4.6012336046944828E-6</c:v>
                </c:pt>
                <c:pt idx="627">
                  <c:v>4.600544316869562E-6</c:v>
                </c:pt>
                <c:pt idx="628">
                  <c:v>4.6000847916529504E-6</c:v>
                </c:pt>
                <c:pt idx="629">
                  <c:v>4.5998550290446446E-6</c:v>
                </c:pt>
                <c:pt idx="630">
                  <c:v>4.5998550290446446E-6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7'!$M$54:$M$684</c:f>
              <c:numCache>
                <c:formatCode>General</c:formatCode>
                <c:ptCount val="631"/>
                <c:pt idx="0">
                  <c:v>62.834450495006749</c:v>
                </c:pt>
                <c:pt idx="1">
                  <c:v>62.834494908385565</c:v>
                </c:pt>
                <c:pt idx="2">
                  <c:v>62.834628148333657</c:v>
                </c:pt>
                <c:pt idx="3">
                  <c:v>62.834850214285964</c:v>
                </c:pt>
                <c:pt idx="4">
                  <c:v>62.835161105300713</c:v>
                </c:pt>
                <c:pt idx="5">
                  <c:v>62.835560820059477</c:v>
                </c:pt>
                <c:pt idx="6">
                  <c:v>62.836049356867179</c:v>
                </c:pt>
                <c:pt idx="7">
                  <c:v>62.836626713652102</c:v>
                </c:pt>
                <c:pt idx="8">
                  <c:v>62.837292887965994</c:v>
                </c:pt>
                <c:pt idx="9">
                  <c:v>62.838047876984064</c:v>
                </c:pt>
                <c:pt idx="10">
                  <c:v>62.838891677505067</c:v>
                </c:pt>
                <c:pt idx="11">
                  <c:v>62.839824285951387</c:v>
                </c:pt>
                <c:pt idx="12">
                  <c:v>62.840845698369073</c:v>
                </c:pt>
                <c:pt idx="13">
                  <c:v>62.841955910427956</c:v>
                </c:pt>
                <c:pt idx="14">
                  <c:v>62.843154917421735</c:v>
                </c:pt>
                <c:pt idx="15">
                  <c:v>62.844442714268048</c:v>
                </c:pt>
                <c:pt idx="16">
                  <c:v>62.845819295508626</c:v>
                </c:pt>
                <c:pt idx="17">
                  <c:v>62.84728465530938</c:v>
                </c:pt>
                <c:pt idx="18">
                  <c:v>62.848838787460522</c:v>
                </c:pt>
                <c:pt idx="19">
                  <c:v>62.850481685376721</c:v>
                </c:pt>
                <c:pt idx="20">
                  <c:v>62.852213342097201</c:v>
                </c:pt>
                <c:pt idx="21">
                  <c:v>62.854033750285943</c:v>
                </c:pt>
                <c:pt idx="22">
                  <c:v>62.855942902231781</c:v>
                </c:pt>
                <c:pt idx="23">
                  <c:v>62.85794078984862</c:v>
                </c:pt>
                <c:pt idx="24">
                  <c:v>62.860027404675563</c:v>
                </c:pt>
                <c:pt idx="25">
                  <c:v>62.862202737877126</c:v>
                </c:pt>
                <c:pt idx="26">
                  <c:v>62.86446678024339</c:v>
                </c:pt>
                <c:pt idx="27">
                  <c:v>62.866819522190227</c:v>
                </c:pt>
                <c:pt idx="28">
                  <c:v>62.869260953759486</c:v>
                </c:pt>
                <c:pt idx="29">
                  <c:v>62.87179106461921</c:v>
                </c:pt>
                <c:pt idx="30">
                  <c:v>62.874409844063834</c:v>
                </c:pt>
                <c:pt idx="31">
                  <c:v>62.877117281014456</c:v>
                </c:pt>
                <c:pt idx="32">
                  <c:v>62.879913364019011</c:v>
                </c:pt>
                <c:pt idx="33">
                  <c:v>62.882798081252567</c:v>
                </c:pt>
                <c:pt idx="34">
                  <c:v>62.88577142051755</c:v>
                </c:pt>
                <c:pt idx="35">
                  <c:v>62.888833369244004</c:v>
                </c:pt>
                <c:pt idx="36">
                  <c:v>62.891983914489842</c:v>
                </c:pt>
                <c:pt idx="37">
                  <c:v>62.895223042941147</c:v>
                </c:pt>
                <c:pt idx="38">
                  <c:v>62.898550740912441</c:v>
                </c:pt>
                <c:pt idx="39">
                  <c:v>62.901966994346949</c:v>
                </c:pt>
                <c:pt idx="40">
                  <c:v>62.905471788816953</c:v>
                </c:pt>
                <c:pt idx="41">
                  <c:v>62.909065109524022</c:v>
                </c:pt>
                <c:pt idx="42">
                  <c:v>62.912746941299382</c:v>
                </c:pt>
                <c:pt idx="43">
                  <c:v>62.916517268604217</c:v>
                </c:pt>
                <c:pt idx="44">
                  <c:v>62.92037607552998</c:v>
                </c:pt>
                <c:pt idx="45">
                  <c:v>62.924323345798754</c:v>
                </c:pt>
                <c:pt idx="46">
                  <c:v>62.928359062763562</c:v>
                </c:pt>
                <c:pt idx="47">
                  <c:v>62.932483209408758</c:v>
                </c:pt>
                <c:pt idx="48">
                  <c:v>62.936695768350354</c:v>
                </c:pt>
                <c:pt idx="49">
                  <c:v>62.940996721836385</c:v>
                </c:pt>
                <c:pt idx="50">
                  <c:v>62.945386051747292</c:v>
                </c:pt>
                <c:pt idx="51">
                  <c:v>62.94986373959631</c:v>
                </c:pt>
                <c:pt idx="52">
                  <c:v>62.954429766529834</c:v>
                </c:pt>
                <c:pt idx="53">
                  <c:v>62.959084113327819</c:v>
                </c:pt>
                <c:pt idx="54">
                  <c:v>62.963826760404203</c:v>
                </c:pt>
                <c:pt idx="55">
                  <c:v>62.968657687807301</c:v>
                </c:pt>
                <c:pt idx="56">
                  <c:v>62.973576875220203</c:v>
                </c:pt>
                <c:pt idx="57">
                  <c:v>62.978584301961249</c:v>
                </c:pt>
                <c:pt idx="58">
                  <c:v>62.98367994698441</c:v>
                </c:pt>
                <c:pt idx="59">
                  <c:v>62.988863788879762</c:v>
                </c:pt>
                <c:pt idx="60">
                  <c:v>62.994135805873903</c:v>
                </c:pt>
                <c:pt idx="61">
                  <c:v>62.999495975830442</c:v>
                </c:pt>
                <c:pt idx="62">
                  <c:v>63.004944276250441</c:v>
                </c:pt>
                <c:pt idx="63">
                  <c:v>63.010480684272885</c:v>
                </c:pt>
                <c:pt idx="64">
                  <c:v>63.01610517667514</c:v>
                </c:pt>
                <c:pt idx="65">
                  <c:v>63.02181772987349</c:v>
                </c:pt>
                <c:pt idx="66">
                  <c:v>63.027618319923569</c:v>
                </c:pt>
                <c:pt idx="67">
                  <c:v>63.033506922520885</c:v>
                </c:pt>
                <c:pt idx="68">
                  <c:v>63.039483513001336</c:v>
                </c:pt>
                <c:pt idx="69">
                  <c:v>63.045548066341695</c:v>
                </c:pt>
                <c:pt idx="70">
                  <c:v>63.051700557160153</c:v>
                </c:pt>
                <c:pt idx="71">
                  <c:v>63.057940959716838</c:v>
                </c:pt>
                <c:pt idx="72">
                  <c:v>63.064269247914339</c:v>
                </c:pt>
                <c:pt idx="73">
                  <c:v>63.070685395298256</c:v>
                </c:pt>
                <c:pt idx="74">
                  <c:v>63.077189375057756</c:v>
                </c:pt>
                <c:pt idx="75">
                  <c:v>63.083781160026099</c:v>
                </c:pt>
                <c:pt idx="76">
                  <c:v>63.090460722681243</c:v>
                </c:pt>
                <c:pt idx="77">
                  <c:v>63.097228035146365</c:v>
                </c:pt>
                <c:pt idx="78">
                  <c:v>63.104083069190473</c:v>
                </c:pt>
                <c:pt idx="79">
                  <c:v>63.111025796228965</c:v>
                </c:pt>
                <c:pt idx="80">
                  <c:v>63.118056187324243</c:v>
                </c:pt>
                <c:pt idx="81">
                  <c:v>63.12517421318627</c:v>
                </c:pt>
                <c:pt idx="82">
                  <c:v>63.132379844173215</c:v>
                </c:pt>
                <c:pt idx="83">
                  <c:v>63.139673050292046</c:v>
                </c:pt>
                <c:pt idx="84">
                  <c:v>63.147053801199135</c:v>
                </c:pt>
                <c:pt idx="85">
                  <c:v>63.154522066200897</c:v>
                </c:pt>
                <c:pt idx="86">
                  <c:v>63.162077814254403</c:v>
                </c:pt>
                <c:pt idx="87">
                  <c:v>63.169721013968051</c:v>
                </c:pt>
                <c:pt idx="88">
                  <c:v>63.177451633602161</c:v>
                </c:pt>
                <c:pt idx="89">
                  <c:v>63.185269641069659</c:v>
                </c:pt>
                <c:pt idx="90">
                  <c:v>63.193175003936723</c:v>
                </c:pt>
                <c:pt idx="91">
                  <c:v>63.201167689423443</c:v>
                </c:pt>
                <c:pt idx="92">
                  <c:v>63.209247664404508</c:v>
                </c:pt>
                <c:pt idx="93">
                  <c:v>63.217414895409838</c:v>
                </c:pt>
                <c:pt idx="94">
                  <c:v>63.225669348625331</c:v>
                </c:pt>
                <c:pt idx="95">
                  <c:v>63.234010989893491</c:v>
                </c:pt>
                <c:pt idx="96">
                  <c:v>63.242439784714158</c:v>
                </c:pt>
                <c:pt idx="97">
                  <c:v>63.2509556982452</c:v>
                </c:pt>
                <c:pt idx="98">
                  <c:v>63.25955869530322</c:v>
                </c:pt>
                <c:pt idx="99">
                  <c:v>63.268248740364264</c:v>
                </c:pt>
                <c:pt idx="100">
                  <c:v>63.277025797564555</c:v>
                </c:pt>
                <c:pt idx="101">
                  <c:v>63.285889830701215</c:v>
                </c:pt>
                <c:pt idx="102">
                  <c:v>63.294840803233001</c:v>
                </c:pt>
                <c:pt idx="103">
                  <c:v>63.303878678281009</c:v>
                </c:pt>
                <c:pt idx="104">
                  <c:v>63.313003418629478</c:v>
                </c:pt>
                <c:pt idx="105">
                  <c:v>63.3222149867265</c:v>
                </c:pt>
                <c:pt idx="106">
                  <c:v>63.331513344684794</c:v>
                </c:pt>
                <c:pt idx="107">
                  <c:v>63.340898454282453</c:v>
                </c:pt>
                <c:pt idx="108">
                  <c:v>63.35037027696373</c:v>
                </c:pt>
                <c:pt idx="109">
                  <c:v>63.359928773839805</c:v>
                </c:pt>
                <c:pt idx="110">
                  <c:v>63.369573905689563</c:v>
                </c:pt>
                <c:pt idx="111">
                  <c:v>63.379305632960396</c:v>
                </c:pt>
                <c:pt idx="112">
                  <c:v>63.389123915768977</c:v>
                </c:pt>
                <c:pt idx="113">
                  <c:v>63.399028713902069</c:v>
                </c:pt>
                <c:pt idx="114">
                  <c:v>63.40901998681732</c:v>
                </c:pt>
                <c:pt idx="115">
                  <c:v>63.41909769364409</c:v>
                </c:pt>
                <c:pt idx="116">
                  <c:v>63.429261793184253</c:v>
                </c:pt>
                <c:pt idx="117">
                  <c:v>63.439512243913015</c:v>
                </c:pt>
                <c:pt idx="118">
                  <c:v>63.44984900397975</c:v>
                </c:pt>
                <c:pt idx="119">
                  <c:v>63.460272031208831</c:v>
                </c:pt>
                <c:pt idx="120">
                  <c:v>63.470781283100465</c:v>
                </c:pt>
                <c:pt idx="121">
                  <c:v>63.481376716831548</c:v>
                </c:pt>
                <c:pt idx="122">
                  <c:v>63.492058289256498</c:v>
                </c:pt>
                <c:pt idx="123">
                  <c:v>63.502825956908104</c:v>
                </c:pt>
                <c:pt idx="124">
                  <c:v>63.513679675998411</c:v>
                </c:pt>
                <c:pt idx="125">
                  <c:v>63.524619402419567</c:v>
                </c:pt>
                <c:pt idx="126">
                  <c:v>63.535645091744705</c:v>
                </c:pt>
                <c:pt idx="127">
                  <c:v>63.546756699228801</c:v>
                </c:pt>
                <c:pt idx="128">
                  <c:v>63.557954179809578</c:v>
                </c:pt>
                <c:pt idx="129">
                  <c:v>63.569237488108364</c:v>
                </c:pt>
                <c:pt idx="130">
                  <c:v>63.580606578431016</c:v>
                </c:pt>
                <c:pt idx="131">
                  <c:v>63.592061404768792</c:v>
                </c:pt>
                <c:pt idx="132">
                  <c:v>63.60360192079925</c:v>
                </c:pt>
                <c:pt idx="133">
                  <c:v>63.615228079887189</c:v>
                </c:pt>
                <c:pt idx="134">
                  <c:v>63.626939835085516</c:v>
                </c:pt>
                <c:pt idx="135">
                  <c:v>63.63873713913619</c:v>
                </c:pt>
                <c:pt idx="136">
                  <c:v>63.650619944471138</c:v>
                </c:pt>
                <c:pt idx="137">
                  <c:v>63.662588203213176</c:v>
                </c:pt>
                <c:pt idx="138">
                  <c:v>63.674641867176938</c:v>
                </c:pt>
                <c:pt idx="139">
                  <c:v>63.686780887869837</c:v>
                </c:pt>
                <c:pt idx="140">
                  <c:v>63.699005216492971</c:v>
                </c:pt>
                <c:pt idx="141">
                  <c:v>63.711314803942088</c:v>
                </c:pt>
                <c:pt idx="142">
                  <c:v>63.723709600808526</c:v>
                </c:pt>
                <c:pt idx="143">
                  <c:v>63.736189557380179</c:v>
                </c:pt>
                <c:pt idx="144">
                  <c:v>63.748754623642448</c:v>
                </c:pt>
                <c:pt idx="145">
                  <c:v>63.761404749279222</c:v>
                </c:pt>
                <c:pt idx="146">
                  <c:v>63.774139883673804</c:v>
                </c:pt>
                <c:pt idx="147">
                  <c:v>63.786959975909937</c:v>
                </c:pt>
                <c:pt idx="148">
                  <c:v>63.799864974772746</c:v>
                </c:pt>
                <c:pt idx="149">
                  <c:v>63.812854828749728</c:v>
                </c:pt>
                <c:pt idx="150">
                  <c:v>63.82592948603174</c:v>
                </c:pt>
                <c:pt idx="151">
                  <c:v>63.839088894513985</c:v>
                </c:pt>
                <c:pt idx="152">
                  <c:v>63.852333001797028</c:v>
                </c:pt>
                <c:pt idx="153">
                  <c:v>63.865661755187759</c:v>
                </c:pt>
                <c:pt idx="154">
                  <c:v>63.879075101700408</c:v>
                </c:pt>
                <c:pt idx="155">
                  <c:v>63.892572988057587</c:v>
                </c:pt>
                <c:pt idx="156">
                  <c:v>63.906155360691237</c:v>
                </c:pt>
                <c:pt idx="157">
                  <c:v>63.919822165743703</c:v>
                </c:pt>
                <c:pt idx="158">
                  <c:v>63.933573349068723</c:v>
                </c:pt>
                <c:pt idx="159">
                  <c:v>63.94740885623245</c:v>
                </c:pt>
                <c:pt idx="160">
                  <c:v>63.96132863251448</c:v>
                </c:pt>
                <c:pt idx="161">
                  <c:v>63.975332622908908</c:v>
                </c:pt>
                <c:pt idx="162">
                  <c:v>63.989420772125321</c:v>
                </c:pt>
                <c:pt idx="163">
                  <c:v>64.003593024589875</c:v>
                </c:pt>
                <c:pt idx="164">
                  <c:v>64.017849324446317</c:v>
                </c:pt>
                <c:pt idx="165">
                  <c:v>64.032189615557016</c:v>
                </c:pt>
                <c:pt idx="166">
                  <c:v>64.046613841504069</c:v>
                </c:pt>
                <c:pt idx="167">
                  <c:v>64.061121945590273</c:v>
                </c:pt>
                <c:pt idx="168">
                  <c:v>64.075713870840261</c:v>
                </c:pt>
                <c:pt idx="169">
                  <c:v>64.090389560001498</c:v>
                </c:pt>
                <c:pt idx="170">
                  <c:v>64.105148955545388</c:v>
                </c:pt>
                <c:pt idx="171">
                  <c:v>64.119991999668329</c:v>
                </c:pt>
                <c:pt idx="172">
                  <c:v>64.13491863429276</c:v>
                </c:pt>
                <c:pt idx="173">
                  <c:v>64.149928801068299</c:v>
                </c:pt>
                <c:pt idx="174">
                  <c:v>64.165022441372727</c:v>
                </c:pt>
                <c:pt idx="175">
                  <c:v>64.180199496313165</c:v>
                </c:pt>
                <c:pt idx="176">
                  <c:v>64.195459906727052</c:v>
                </c:pt>
                <c:pt idx="177">
                  <c:v>64.210803613183344</c:v>
                </c:pt>
                <c:pt idx="178">
                  <c:v>64.226230555983548</c:v>
                </c:pt>
                <c:pt idx="179">
                  <c:v>64.241740675162788</c:v>
                </c:pt>
                <c:pt idx="180">
                  <c:v>64.255964733828719</c:v>
                </c:pt>
                <c:pt idx="181">
                  <c:v>64.270041538264664</c:v>
                </c:pt>
                <c:pt idx="182">
                  <c:v>64.284192011659357</c:v>
                </c:pt>
                <c:pt idx="183">
                  <c:v>64.298416105374699</c:v>
                </c:pt>
                <c:pt idx="184">
                  <c:v>64.312713770562695</c:v>
                </c:pt>
                <c:pt idx="185">
                  <c:v>64.327084958166239</c:v>
                </c:pt>
                <c:pt idx="186">
                  <c:v>64.341529618919921</c:v>
                </c:pt>
                <c:pt idx="187">
                  <c:v>64.35604770335074</c:v>
                </c:pt>
                <c:pt idx="188">
                  <c:v>64.370639161779025</c:v>
                </c:pt>
                <c:pt idx="189">
                  <c:v>64.385303944319176</c:v>
                </c:pt>
                <c:pt idx="190">
                  <c:v>64.400042000880404</c:v>
                </c:pt>
                <c:pt idx="191">
                  <c:v>64.414853281167652</c:v>
                </c:pt>
                <c:pt idx="192">
                  <c:v>64.42973773468232</c:v>
                </c:pt>
                <c:pt idx="193">
                  <c:v>64.444695310723105</c:v>
                </c:pt>
                <c:pt idx="194">
                  <c:v>64.459725958386784</c:v>
                </c:pt>
                <c:pt idx="195">
                  <c:v>64.474829626569047</c:v>
                </c:pt>
                <c:pt idx="196">
                  <c:v>64.490006263965327</c:v>
                </c:pt>
                <c:pt idx="197">
                  <c:v>64.50525581907155</c:v>
                </c:pt>
                <c:pt idx="198">
                  <c:v>64.520578240185031</c:v>
                </c:pt>
                <c:pt idx="199">
                  <c:v>64.535973475405243</c:v>
                </c:pt>
                <c:pt idx="200">
                  <c:v>64.55144147263465</c:v>
                </c:pt>
                <c:pt idx="201">
                  <c:v>64.56698217957954</c:v>
                </c:pt>
                <c:pt idx="202">
                  <c:v>64.582595543750827</c:v>
                </c:pt>
                <c:pt idx="203">
                  <c:v>64.598281512464894</c:v>
                </c:pt>
                <c:pt idx="204">
                  <c:v>64.6140400328444</c:v>
                </c:pt>
                <c:pt idx="205">
                  <c:v>64.629871051819151</c:v>
                </c:pt>
                <c:pt idx="206">
                  <c:v>64.645774516126892</c:v>
                </c:pt>
                <c:pt idx="207">
                  <c:v>64.661750372314145</c:v>
                </c:pt>
                <c:pt idx="208">
                  <c:v>64.677798566737039</c:v>
                </c:pt>
                <c:pt idx="209">
                  <c:v>64.693919045562168</c:v>
                </c:pt>
                <c:pt idx="210">
                  <c:v>64.710111754767439</c:v>
                </c:pt>
                <c:pt idx="211">
                  <c:v>64.726376640142803</c:v>
                </c:pt>
                <c:pt idx="212">
                  <c:v>64.742713647291282</c:v>
                </c:pt>
                <c:pt idx="213">
                  <c:v>64.759122721629623</c:v>
                </c:pt>
                <c:pt idx="214">
                  <c:v>64.775603808389235</c:v>
                </c:pt>
                <c:pt idx="215">
                  <c:v>64.792156852617069</c:v>
                </c:pt>
                <c:pt idx="216">
                  <c:v>64.808781799176359</c:v>
                </c:pt>
                <c:pt idx="217">
                  <c:v>64.82547859274753</c:v>
                </c:pt>
                <c:pt idx="218">
                  <c:v>64.84224717782908</c:v>
                </c:pt>
                <c:pt idx="219">
                  <c:v>64.859087498738319</c:v>
                </c:pt>
                <c:pt idx="220">
                  <c:v>64.875999499612334</c:v>
                </c:pt>
                <c:pt idx="221">
                  <c:v>64.892983124408801</c:v>
                </c:pt>
                <c:pt idx="222">
                  <c:v>64.910038316906778</c:v>
                </c:pt>
                <c:pt idx="223">
                  <c:v>64.927165020707662</c:v>
                </c:pt>
                <c:pt idx="224">
                  <c:v>64.944363179235964</c:v>
                </c:pt>
                <c:pt idx="225">
                  <c:v>64.961632735740196</c:v>
                </c:pt>
                <c:pt idx="226">
                  <c:v>64.97897363329372</c:v>
                </c:pt>
                <c:pt idx="227">
                  <c:v>64.996385814795644</c:v>
                </c:pt>
                <c:pt idx="228">
                  <c:v>65.013869222971579</c:v>
                </c:pt>
                <c:pt idx="229">
                  <c:v>65.031423800374625</c:v>
                </c:pt>
                <c:pt idx="230">
                  <c:v>65.04904948938615</c:v>
                </c:pt>
                <c:pt idx="231">
                  <c:v>65.066746232216659</c:v>
                </c:pt>
                <c:pt idx="232">
                  <c:v>65.084513970906727</c:v>
                </c:pt>
                <c:pt idx="233">
                  <c:v>65.102352647327734</c:v>
                </c:pt>
                <c:pt idx="234">
                  <c:v>65.120262203182861</c:v>
                </c:pt>
                <c:pt idx="235">
                  <c:v>65.138242580007855</c:v>
                </c:pt>
                <c:pt idx="236">
                  <c:v>65.156293719171956</c:v>
                </c:pt>
                <c:pt idx="237">
                  <c:v>65.174415561878746</c:v>
                </c:pt>
                <c:pt idx="238">
                  <c:v>65.192608049167006</c:v>
                </c:pt>
                <c:pt idx="239">
                  <c:v>65.210871121911609</c:v>
                </c:pt>
                <c:pt idx="240">
                  <c:v>65.229204720824342</c:v>
                </c:pt>
                <c:pt idx="241">
                  <c:v>65.247608786454819</c:v>
                </c:pt>
                <c:pt idx="242">
                  <c:v>65.266083259191348</c:v>
                </c:pt>
                <c:pt idx="243">
                  <c:v>65.284628079261765</c:v>
                </c:pt>
                <c:pt idx="244">
                  <c:v>65.303243186734363</c:v>
                </c:pt>
                <c:pt idx="245">
                  <c:v>65.321928521518714</c:v>
                </c:pt>
                <c:pt idx="246">
                  <c:v>65.340684023366549</c:v>
                </c:pt>
                <c:pt idx="247">
                  <c:v>65.359509631872655</c:v>
                </c:pt>
                <c:pt idx="248">
                  <c:v>65.378405286475726</c:v>
                </c:pt>
                <c:pt idx="249">
                  <c:v>65.397370926459246</c:v>
                </c:pt>
                <c:pt idx="250">
                  <c:v>65.416406490952355</c:v>
                </c:pt>
                <c:pt idx="251">
                  <c:v>65.435511918930729</c:v>
                </c:pt>
                <c:pt idx="252">
                  <c:v>65.454687149217477</c:v>
                </c:pt>
                <c:pt idx="253">
                  <c:v>65.47393212048398</c:v>
                </c:pt>
                <c:pt idx="254">
                  <c:v>65.493246771250753</c:v>
                </c:pt>
                <c:pt idx="255">
                  <c:v>65.512631039888404</c:v>
                </c:pt>
                <c:pt idx="256">
                  <c:v>65.532084864618398</c:v>
                </c:pt>
                <c:pt idx="257">
                  <c:v>65.55160818351402</c:v>
                </c:pt>
                <c:pt idx="258">
                  <c:v>65.571200934501235</c:v>
                </c:pt>
                <c:pt idx="259">
                  <c:v>65.590863055359506</c:v>
                </c:pt>
                <c:pt idx="260">
                  <c:v>65.61059448372275</c:v>
                </c:pt>
                <c:pt idx="261">
                  <c:v>65.630395157080173</c:v>
                </c:pt>
                <c:pt idx="262">
                  <c:v>65.650265012777169</c:v>
                </c:pt>
                <c:pt idx="263">
                  <c:v>65.670203988016141</c:v>
                </c:pt>
                <c:pt idx="264">
                  <c:v>65.690212019857455</c:v>
                </c:pt>
                <c:pt idx="265">
                  <c:v>65.710289045220279</c:v>
                </c:pt>
                <c:pt idx="266">
                  <c:v>65.730435000883446</c:v>
                </c:pt>
                <c:pt idx="267">
                  <c:v>65.75064982348637</c:v>
                </c:pt>
                <c:pt idx="268">
                  <c:v>65.770933449529892</c:v>
                </c:pt>
                <c:pt idx="269">
                  <c:v>65.791285815377179</c:v>
                </c:pt>
                <c:pt idx="270">
                  <c:v>65.811706857254549</c:v>
                </c:pt>
                <c:pt idx="271">
                  <c:v>65.832196511252448</c:v>
                </c:pt>
                <c:pt idx="272">
                  <c:v>65.85275471332622</c:v>
                </c:pt>
                <c:pt idx="273">
                  <c:v>65.873381399297045</c:v>
                </c:pt>
                <c:pt idx="274">
                  <c:v>65.894076504852833</c:v>
                </c:pt>
                <c:pt idx="275">
                  <c:v>65.914839965549021</c:v>
                </c:pt>
                <c:pt idx="276">
                  <c:v>65.935671716809523</c:v>
                </c:pt>
                <c:pt idx="277">
                  <c:v>65.9565716939276</c:v>
                </c:pt>
                <c:pt idx="278">
                  <c:v>65.977539832066654</c:v>
                </c:pt>
                <c:pt idx="279">
                  <c:v>65.998576066261236</c:v>
                </c:pt>
                <c:pt idx="280">
                  <c:v>66.019680331417817</c:v>
                </c:pt>
                <c:pt idx="281">
                  <c:v>66.040852562315692</c:v>
                </c:pt>
                <c:pt idx="282">
                  <c:v>66.062092693607866</c:v>
                </c:pt>
                <c:pt idx="283">
                  <c:v>66.083400659821933</c:v>
                </c:pt>
                <c:pt idx="284">
                  <c:v>66.104776395360943</c:v>
                </c:pt>
                <c:pt idx="285">
                  <c:v>66.126219834504212</c:v>
                </c:pt>
                <c:pt idx="286">
                  <c:v>66.147730911408331</c:v>
                </c:pt>
                <c:pt idx="287">
                  <c:v>66.169309560107919</c:v>
                </c:pt>
                <c:pt idx="288">
                  <c:v>66.190955714516548</c:v>
                </c:pt>
                <c:pt idx="289">
                  <c:v>66.212669308427593</c:v>
                </c:pt>
                <c:pt idx="290">
                  <c:v>66.234450275515115</c:v>
                </c:pt>
                <c:pt idx="291">
                  <c:v>66.256298549334744</c:v>
                </c:pt>
                <c:pt idx="292">
                  <c:v>66.278214063324498</c:v>
                </c:pt>
                <c:pt idx="293">
                  <c:v>66.300196750805739</c:v>
                </c:pt>
                <c:pt idx="294">
                  <c:v>66.322246544983955</c:v>
                </c:pt>
                <c:pt idx="295">
                  <c:v>66.344363378949652</c:v>
                </c:pt>
                <c:pt idx="296">
                  <c:v>66.366547185679266</c:v>
                </c:pt>
                <c:pt idx="297">
                  <c:v>66.388797898035975</c:v>
                </c:pt>
                <c:pt idx="298">
                  <c:v>66.411115448770602</c:v>
                </c:pt>
                <c:pt idx="299">
                  <c:v>66.433499770522445</c:v>
                </c:pt>
                <c:pt idx="300">
                  <c:v>66.455950795820158</c:v>
                </c:pt>
                <c:pt idx="301">
                  <c:v>66.478468457082641</c:v>
                </c:pt>
                <c:pt idx="302">
                  <c:v>66.501052686619857</c:v>
                </c:pt>
                <c:pt idx="303">
                  <c:v>66.523703416633722</c:v>
                </c:pt>
                <c:pt idx="304">
                  <c:v>66.546420579218974</c:v>
                </c:pt>
                <c:pt idx="305">
                  <c:v>66.569204106363998</c:v>
                </c:pt>
                <c:pt idx="306">
                  <c:v>66.592053929951689</c:v>
                </c:pt>
                <c:pt idx="307">
                  <c:v>66.614969981760396</c:v>
                </c:pt>
                <c:pt idx="308">
                  <c:v>66.637952193464656</c:v>
                </c:pt>
                <c:pt idx="309">
                  <c:v>66.661000496636092</c:v>
                </c:pt>
                <c:pt idx="310">
                  <c:v>66.684114822744348</c:v>
                </c:pt>
                <c:pt idx="311">
                  <c:v>66.707295103157819</c:v>
                </c:pt>
                <c:pt idx="312">
                  <c:v>66.730541269144609</c:v>
                </c:pt>
                <c:pt idx="313">
                  <c:v>66.753853251873309</c:v>
                </c:pt>
                <c:pt idx="314">
                  <c:v>66.777230982413911</c:v>
                </c:pt>
                <c:pt idx="315">
                  <c:v>66.800674391738582</c:v>
                </c:pt>
                <c:pt idx="316">
                  <c:v>66.824183410722611</c:v>
                </c:pt>
                <c:pt idx="317">
                  <c:v>66.847757970145182</c:v>
                </c:pt>
                <c:pt idx="318">
                  <c:v>66.871398000690249</c:v>
                </c:pt>
                <c:pt idx="319">
                  <c:v>66.895103432947366</c:v>
                </c:pt>
                <c:pt idx="320">
                  <c:v>66.918874197412578</c:v>
                </c:pt>
                <c:pt idx="321">
                  <c:v>66.942710224489204</c:v>
                </c:pt>
                <c:pt idx="322">
                  <c:v>66.966611444488734</c:v>
                </c:pt>
                <c:pt idx="323">
                  <c:v>66.990577787631636</c:v>
                </c:pt>
                <c:pt idx="324">
                  <c:v>67.014609184048197</c:v>
                </c:pt>
                <c:pt idx="325">
                  <c:v>67.038705563779388</c:v>
                </c:pt>
                <c:pt idx="326">
                  <c:v>67.062866856777703</c:v>
                </c:pt>
                <c:pt idx="327">
                  <c:v>67.087092992907927</c:v>
                </c:pt>
                <c:pt idx="328">
                  <c:v>67.111383901948074</c:v>
                </c:pt>
                <c:pt idx="329">
                  <c:v>67.135739513590167</c:v>
                </c:pt>
                <c:pt idx="330">
                  <c:v>67.160159757441065</c:v>
                </c:pt>
                <c:pt idx="331">
                  <c:v>67.184644563023298</c:v>
                </c:pt>
                <c:pt idx="332">
                  <c:v>67.209193859775951</c:v>
                </c:pt>
                <c:pt idx="333">
                  <c:v>67.233807577055387</c:v>
                </c:pt>
                <c:pt idx="334">
                  <c:v>67.258485644136172</c:v>
                </c:pt>
                <c:pt idx="335">
                  <c:v>67.28322799021187</c:v>
                </c:pt>
                <c:pt idx="336">
                  <c:v>67.308034544395852</c:v>
                </c:pt>
                <c:pt idx="337">
                  <c:v>67.332905235722137</c:v>
                </c:pt>
                <c:pt idx="338">
                  <c:v>67.357839993146214</c:v>
                </c:pt>
                <c:pt idx="339">
                  <c:v>67.382838745545854</c:v>
                </c:pt>
                <c:pt idx="340">
                  <c:v>67.407901421721903</c:v>
                </c:pt>
                <c:pt idx="341">
                  <c:v>67.433027950399193</c:v>
                </c:pt>
                <c:pt idx="342">
                  <c:v>67.458218260227241</c:v>
                </c:pt>
                <c:pt idx="343">
                  <c:v>67.483472279781154</c:v>
                </c:pt>
                <c:pt idx="344">
                  <c:v>67.508789937562369</c:v>
                </c:pt>
                <c:pt idx="345">
                  <c:v>67.534171161999552</c:v>
                </c:pt>
                <c:pt idx="346">
                  <c:v>67.559615881449304</c:v>
                </c:pt>
                <c:pt idx="347">
                  <c:v>67.585124024197057</c:v>
                </c:pt>
                <c:pt idx="348">
                  <c:v>67.61069551845786</c:v>
                </c:pt>
                <c:pt idx="349">
                  <c:v>67.636330292377153</c:v>
                </c:pt>
                <c:pt idx="350">
                  <c:v>67.66202827403157</c:v>
                </c:pt>
                <c:pt idx="351">
                  <c:v>67.687789391429803</c:v>
                </c:pt>
                <c:pt idx="352">
                  <c:v>67.713613572513353</c:v>
                </c:pt>
                <c:pt idx="353">
                  <c:v>67.739500745157315</c:v>
                </c:pt>
                <c:pt idx="354">
                  <c:v>67.76545083717123</c:v>
                </c:pt>
                <c:pt idx="355">
                  <c:v>67.791463776299807</c:v>
                </c:pt>
                <c:pt idx="356">
                  <c:v>67.817539490223794</c:v>
                </c:pt>
                <c:pt idx="357">
                  <c:v>67.843677906560728</c:v>
                </c:pt>
                <c:pt idx="358">
                  <c:v>67.869878952865719</c:v>
                </c:pt>
                <c:pt idx="359">
                  <c:v>67.896142556632256</c:v>
                </c:pt>
                <c:pt idx="360">
                  <c:v>67.922468645293023</c:v>
                </c:pt>
                <c:pt idx="361">
                  <c:v>67.948857146220604</c:v>
                </c:pt>
                <c:pt idx="362">
                  <c:v>67.975307986728325</c:v>
                </c:pt>
                <c:pt idx="363">
                  <c:v>68.001821094071033</c:v>
                </c:pt>
                <c:pt idx="364">
                  <c:v>68.028396395445895</c:v>
                </c:pt>
                <c:pt idx="365">
                  <c:v>68.055033817993092</c:v>
                </c:pt>
                <c:pt idx="366">
                  <c:v>68.081733288796684</c:v>
                </c:pt>
                <c:pt idx="367">
                  <c:v>68.108494734885383</c:v>
                </c:pt>
                <c:pt idx="368">
                  <c:v>68.13531808323323</c:v>
                </c:pt>
                <c:pt idx="369">
                  <c:v>68.162203260760464</c:v>
                </c:pt>
                <c:pt idx="370">
                  <c:v>68.18915019433426</c:v>
                </c:pt>
                <c:pt idx="371">
                  <c:v>68.216158810769514</c:v>
                </c:pt>
                <c:pt idx="372">
                  <c:v>68.243229036829533</c:v>
                </c:pt>
                <c:pt idx="373">
                  <c:v>68.270360799226893</c:v>
                </c:pt>
                <c:pt idx="374">
                  <c:v>68.297554024624162</c:v>
                </c:pt>
                <c:pt idx="375">
                  <c:v>68.324808639634654</c:v>
                </c:pt>
                <c:pt idx="376">
                  <c:v>68.352124570823165</c:v>
                </c:pt>
                <c:pt idx="377">
                  <c:v>68.379501744706801</c:v>
                </c:pt>
                <c:pt idx="378">
                  <c:v>68.406940087755629</c:v>
                </c:pt>
                <c:pt idx="379">
                  <c:v>68.434439526393533</c:v>
                </c:pt>
                <c:pt idx="380">
                  <c:v>68.46199998699889</c:v>
                </c:pt>
                <c:pt idx="381">
                  <c:v>68.48962139590536</c:v>
                </c:pt>
                <c:pt idx="382">
                  <c:v>68.517303679402559</c:v>
                </c:pt>
                <c:pt idx="383">
                  <c:v>68.545046763736948</c:v>
                </c:pt>
                <c:pt idx="384">
                  <c:v>68.572850575112426</c:v>
                </c:pt>
                <c:pt idx="385">
                  <c:v>68.60071503969111</c:v>
                </c:pt>
                <c:pt idx="386">
                  <c:v>68.628640083594163</c:v>
                </c:pt>
                <c:pt idx="387">
                  <c:v>68.656625632902376</c:v>
                </c:pt>
                <c:pt idx="388">
                  <c:v>68.684671613657045</c:v>
                </c:pt>
                <c:pt idx="389">
                  <c:v>68.712777951860602</c:v>
                </c:pt>
                <c:pt idx="390">
                  <c:v>68.740944573477407</c:v>
                </c:pt>
                <c:pt idx="391">
                  <c:v>68.769171404434431</c:v>
                </c:pt>
                <c:pt idx="392">
                  <c:v>68.79745837062201</c:v>
                </c:pt>
                <c:pt idx="393">
                  <c:v>68.825805397894555</c:v>
                </c:pt>
                <c:pt idx="394">
                  <c:v>68.854212412071277</c:v>
                </c:pt>
                <c:pt idx="395">
                  <c:v>68.882679338936924</c:v>
                </c:pt>
                <c:pt idx="396">
                  <c:v>68.911206104242439</c:v>
                </c:pt>
                <c:pt idx="397">
                  <c:v>68.939792633705764</c:v>
                </c:pt>
                <c:pt idx="398">
                  <c:v>68.968438853012472</c:v>
                </c:pt>
                <c:pt idx="399">
                  <c:v>68.997144687816501</c:v>
                </c:pt>
                <c:pt idx="400">
                  <c:v>69.025910063740895</c:v>
                </c:pt>
                <c:pt idx="401">
                  <c:v>69.054734906378471</c:v>
                </c:pt>
                <c:pt idx="402">
                  <c:v>69.083619141292544</c:v>
                </c:pt>
                <c:pt idx="403">
                  <c:v>69.112562694017598</c:v>
                </c:pt>
                <c:pt idx="404">
                  <c:v>69.141565490060046</c:v>
                </c:pt>
                <c:pt idx="405">
                  <c:v>69.170627454898877</c:v>
                </c:pt>
                <c:pt idx="406">
                  <c:v>69.199748513986336</c:v>
                </c:pt>
                <c:pt idx="407">
                  <c:v>69.228928592748659</c:v>
                </c:pt>
                <c:pt idx="408">
                  <c:v>69.258167616586789</c:v>
                </c:pt>
                <c:pt idx="409">
                  <c:v>69.28746551087697</c:v>
                </c:pt>
                <c:pt idx="410">
                  <c:v>69.316822200971515</c:v>
                </c:pt>
                <c:pt idx="411">
                  <c:v>69.346237612199445</c:v>
                </c:pt>
                <c:pt idx="412">
                  <c:v>69.375711669867215</c:v>
                </c:pt>
                <c:pt idx="413">
                  <c:v>69.405244299259351</c:v>
                </c:pt>
                <c:pt idx="414">
                  <c:v>69.434835425639136</c:v>
                </c:pt>
                <c:pt idx="415">
                  <c:v>69.464484974249302</c:v>
                </c:pt>
                <c:pt idx="416">
                  <c:v>69.494192870312702</c:v>
                </c:pt>
                <c:pt idx="417">
                  <c:v>69.523959039032945</c:v>
                </c:pt>
                <c:pt idx="418">
                  <c:v>69.553783405595127</c:v>
                </c:pt>
                <c:pt idx="419">
                  <c:v>69.583665895166391</c:v>
                </c:pt>
                <c:pt idx="420">
                  <c:v>69.613606432896759</c:v>
                </c:pt>
                <c:pt idx="421">
                  <c:v>69.643604943919598</c:v>
                </c:pt>
                <c:pt idx="422">
                  <c:v>69.673661353352443</c:v>
                </c:pt>
                <c:pt idx="423">
                  <c:v>69.703775586297539</c:v>
                </c:pt>
                <c:pt idx="424">
                  <c:v>69.733947567842577</c:v>
                </c:pt>
                <c:pt idx="425">
                  <c:v>69.764177223061296</c:v>
                </c:pt>
                <c:pt idx="426">
                  <c:v>69.794464477014117</c:v>
                </c:pt>
                <c:pt idx="427">
                  <c:v>69.824809254748885</c:v>
                </c:pt>
                <c:pt idx="428">
                  <c:v>69.85521148130141</c:v>
                </c:pt>
                <c:pt idx="429">
                  <c:v>69.885671081696117</c:v>
                </c:pt>
                <c:pt idx="430">
                  <c:v>69.916187980946788</c:v>
                </c:pt>
                <c:pt idx="431">
                  <c:v>69.946762104057072</c:v>
                </c:pt>
                <c:pt idx="432">
                  <c:v>69.977393376021226</c:v>
                </c:pt>
                <c:pt idx="433">
                  <c:v>70.008081721824681</c:v>
                </c:pt>
                <c:pt idx="434">
                  <c:v>70.038827066444654</c:v>
                </c:pt>
                <c:pt idx="435">
                  <c:v>70.069629334850887</c:v>
                </c:pt>
                <c:pt idx="436">
                  <c:v>70.100488452006161</c:v>
                </c:pt>
                <c:pt idx="437">
                  <c:v>70.131404342866958</c:v>
                </c:pt>
                <c:pt idx="438">
                  <c:v>70.162376932384106</c:v>
                </c:pt>
                <c:pt idx="439">
                  <c:v>70.19340614550336</c:v>
                </c:pt>
                <c:pt idx="440">
                  <c:v>70.224491907166041</c:v>
                </c:pt>
                <c:pt idx="441">
                  <c:v>70.25563414230966</c:v>
                </c:pt>
                <c:pt idx="442">
                  <c:v>70.28683277586849</c:v>
                </c:pt>
                <c:pt idx="443">
                  <c:v>70.318087732774217</c:v>
                </c:pt>
                <c:pt idx="444">
                  <c:v>70.349398937956536</c:v>
                </c:pt>
                <c:pt idx="445">
                  <c:v>70.380766316343738</c:v>
                </c:pt>
                <c:pt idx="446">
                  <c:v>70.41218979286333</c:v>
                </c:pt>
                <c:pt idx="447">
                  <c:v>70.44366929244265</c:v>
                </c:pt>
                <c:pt idx="448">
                  <c:v>70.475204740009403</c:v>
                </c:pt>
                <c:pt idx="449">
                  <c:v>70.506796060492334</c:v>
                </c:pt>
                <c:pt idx="450">
                  <c:v>7.8796514864214595</c:v>
                </c:pt>
                <c:pt idx="451">
                  <c:v>7.8358756448302254</c:v>
                </c:pt>
                <c:pt idx="452">
                  <c:v>7.7920998032389912</c:v>
                </c:pt>
                <c:pt idx="453">
                  <c:v>7.7483239616477588</c:v>
                </c:pt>
                <c:pt idx="454">
                  <c:v>7.7045481200565265</c:v>
                </c:pt>
                <c:pt idx="455">
                  <c:v>7.6607722784652976</c:v>
                </c:pt>
                <c:pt idx="456">
                  <c:v>7.6169964368740652</c:v>
                </c:pt>
                <c:pt idx="457">
                  <c:v>7.5732205952828329</c:v>
                </c:pt>
                <c:pt idx="458">
                  <c:v>7.5294447536916023</c:v>
                </c:pt>
                <c:pt idx="459">
                  <c:v>7.4856689121003699</c:v>
                </c:pt>
                <c:pt idx="460">
                  <c:v>7.4418930705091384</c:v>
                </c:pt>
                <c:pt idx="461">
                  <c:v>7.3981172289179042</c:v>
                </c:pt>
                <c:pt idx="462">
                  <c:v>7.3543413873266736</c:v>
                </c:pt>
                <c:pt idx="463">
                  <c:v>7.3105655457354466</c:v>
                </c:pt>
                <c:pt idx="464">
                  <c:v>7.2667897041442133</c:v>
                </c:pt>
                <c:pt idx="465">
                  <c:v>7.2230138625529809</c:v>
                </c:pt>
                <c:pt idx="466">
                  <c:v>7.1792380209617486</c:v>
                </c:pt>
                <c:pt idx="467">
                  <c:v>7.1354621793705171</c:v>
                </c:pt>
                <c:pt idx="468">
                  <c:v>7.0916863377792829</c:v>
                </c:pt>
                <c:pt idx="469">
                  <c:v>7.0479104961880576</c:v>
                </c:pt>
                <c:pt idx="470">
                  <c:v>7.0041346545968244</c:v>
                </c:pt>
                <c:pt idx="471">
                  <c:v>6.9603588130055902</c:v>
                </c:pt>
                <c:pt idx="472">
                  <c:v>6.9165829714143578</c:v>
                </c:pt>
                <c:pt idx="473">
                  <c:v>6.8728071298231255</c:v>
                </c:pt>
                <c:pt idx="474">
                  <c:v>6.829031288231894</c:v>
                </c:pt>
                <c:pt idx="475">
                  <c:v>6.7852554466406669</c:v>
                </c:pt>
                <c:pt idx="476">
                  <c:v>6.7414796050494346</c:v>
                </c:pt>
                <c:pt idx="477">
                  <c:v>6.6977037634582013</c:v>
                </c:pt>
                <c:pt idx="478">
                  <c:v>6.6539279218669689</c:v>
                </c:pt>
                <c:pt idx="479">
                  <c:v>6.6101520802757312</c:v>
                </c:pt>
                <c:pt idx="480">
                  <c:v>6.5663762386844997</c:v>
                </c:pt>
                <c:pt idx="481">
                  <c:v>6.5226003970932673</c:v>
                </c:pt>
                <c:pt idx="482">
                  <c:v>6.4788245555020385</c:v>
                </c:pt>
                <c:pt idx="483">
                  <c:v>6.435048713910807</c:v>
                </c:pt>
                <c:pt idx="484">
                  <c:v>6.3912728723195746</c:v>
                </c:pt>
                <c:pt idx="485">
                  <c:v>6.3474970307283423</c:v>
                </c:pt>
                <c:pt idx="486">
                  <c:v>6.3037211891371108</c:v>
                </c:pt>
                <c:pt idx="487">
                  <c:v>6.2599453475458766</c:v>
                </c:pt>
                <c:pt idx="488">
                  <c:v>6.2161695059546496</c:v>
                </c:pt>
                <c:pt idx="489">
                  <c:v>6.1723936643634172</c:v>
                </c:pt>
                <c:pt idx="490">
                  <c:v>6.1286178227721857</c:v>
                </c:pt>
                <c:pt idx="491">
                  <c:v>6.0848419811809524</c:v>
                </c:pt>
                <c:pt idx="492">
                  <c:v>6.0410661395897201</c:v>
                </c:pt>
                <c:pt idx="493">
                  <c:v>5.9972902979984886</c:v>
                </c:pt>
                <c:pt idx="494">
                  <c:v>5.9535144564072597</c:v>
                </c:pt>
                <c:pt idx="495">
                  <c:v>5.9097386148160274</c:v>
                </c:pt>
                <c:pt idx="496">
                  <c:v>5.8659627732247959</c:v>
                </c:pt>
                <c:pt idx="497">
                  <c:v>5.8221869316335635</c:v>
                </c:pt>
                <c:pt idx="498">
                  <c:v>5.7784110900423311</c:v>
                </c:pt>
                <c:pt idx="499">
                  <c:v>5.7346352484510978</c:v>
                </c:pt>
                <c:pt idx="500">
                  <c:v>5.6908594068598664</c:v>
                </c:pt>
                <c:pt idx="501">
                  <c:v>5.6470835652686384</c:v>
                </c:pt>
                <c:pt idx="502">
                  <c:v>5.603307723677406</c:v>
                </c:pt>
                <c:pt idx="503">
                  <c:v>5.5595318820861745</c:v>
                </c:pt>
                <c:pt idx="504">
                  <c:v>5.5157560404949413</c:v>
                </c:pt>
                <c:pt idx="505">
                  <c:v>5.4719801989037098</c:v>
                </c:pt>
                <c:pt idx="506">
                  <c:v>5.4282043573124756</c:v>
                </c:pt>
                <c:pt idx="507">
                  <c:v>5.3844285157212433</c:v>
                </c:pt>
                <c:pt idx="508">
                  <c:v>5.3406526741300109</c:v>
                </c:pt>
                <c:pt idx="509">
                  <c:v>5.2968768325387785</c:v>
                </c:pt>
                <c:pt idx="510">
                  <c:v>5.253100990947547</c:v>
                </c:pt>
                <c:pt idx="511">
                  <c:v>5.2093251493563146</c:v>
                </c:pt>
                <c:pt idx="512">
                  <c:v>5.1655493077650814</c:v>
                </c:pt>
                <c:pt idx="513">
                  <c:v>5.121773466173849</c:v>
                </c:pt>
                <c:pt idx="514">
                  <c:v>5.0779976245826211</c:v>
                </c:pt>
                <c:pt idx="515">
                  <c:v>5.0342217829913896</c:v>
                </c:pt>
                <c:pt idx="516">
                  <c:v>4.9904459414001563</c:v>
                </c:pt>
                <c:pt idx="517">
                  <c:v>4.9466700998089239</c:v>
                </c:pt>
                <c:pt idx="518">
                  <c:v>4.9028942582176924</c:v>
                </c:pt>
                <c:pt idx="519">
                  <c:v>4.8591184166264592</c:v>
                </c:pt>
                <c:pt idx="520">
                  <c:v>4.8153425750352321</c:v>
                </c:pt>
                <c:pt idx="521">
                  <c:v>4.7715667334440006</c:v>
                </c:pt>
                <c:pt idx="522">
                  <c:v>4.7277908918527674</c:v>
                </c:pt>
                <c:pt idx="523">
                  <c:v>4.684015050261535</c:v>
                </c:pt>
                <c:pt idx="524">
                  <c:v>4.6402392086703026</c:v>
                </c:pt>
                <c:pt idx="525">
                  <c:v>4.5964633670790711</c:v>
                </c:pt>
                <c:pt idx="526">
                  <c:v>4.5526875254878441</c:v>
                </c:pt>
                <c:pt idx="527">
                  <c:v>4.5089116838966108</c:v>
                </c:pt>
                <c:pt idx="528">
                  <c:v>4.4651358423053784</c:v>
                </c:pt>
                <c:pt idx="529">
                  <c:v>4.421360000714146</c:v>
                </c:pt>
                <c:pt idx="530">
                  <c:v>4.3775841591229137</c:v>
                </c:pt>
                <c:pt idx="531">
                  <c:v>4.3338083175316804</c:v>
                </c:pt>
                <c:pt idx="532">
                  <c:v>4.290032475940448</c:v>
                </c:pt>
                <c:pt idx="533">
                  <c:v>4.246256634349221</c:v>
                </c:pt>
                <c:pt idx="534">
                  <c:v>4.2024807927579886</c:v>
                </c:pt>
                <c:pt idx="535">
                  <c:v>4.1587049511667553</c:v>
                </c:pt>
                <c:pt idx="536">
                  <c:v>4.1149291095755185</c:v>
                </c:pt>
                <c:pt idx="537">
                  <c:v>4.0711532679842852</c:v>
                </c:pt>
                <c:pt idx="538">
                  <c:v>4.0273774263930529</c:v>
                </c:pt>
                <c:pt idx="539">
                  <c:v>3.9836015848018267</c:v>
                </c:pt>
                <c:pt idx="540">
                  <c:v>3.9398257432105948</c:v>
                </c:pt>
                <c:pt idx="541">
                  <c:v>3.8960499016193619</c:v>
                </c:pt>
                <c:pt idx="542">
                  <c:v>3.8522740600281291</c:v>
                </c:pt>
                <c:pt idx="543">
                  <c:v>3.8084982184368967</c:v>
                </c:pt>
                <c:pt idx="544">
                  <c:v>3.7647223768456639</c:v>
                </c:pt>
                <c:pt idx="545">
                  <c:v>3.7209465352544369</c:v>
                </c:pt>
                <c:pt idx="546">
                  <c:v>3.6771706936632036</c:v>
                </c:pt>
                <c:pt idx="547">
                  <c:v>3.6333948520719717</c:v>
                </c:pt>
                <c:pt idx="548">
                  <c:v>3.5896190104807397</c:v>
                </c:pt>
                <c:pt idx="549">
                  <c:v>3.5458431688895069</c:v>
                </c:pt>
                <c:pt idx="550">
                  <c:v>3.5020673272982745</c:v>
                </c:pt>
                <c:pt idx="551">
                  <c:v>3.4582914857070417</c:v>
                </c:pt>
                <c:pt idx="552">
                  <c:v>3.4145156441158147</c:v>
                </c:pt>
                <c:pt idx="553">
                  <c:v>3.3707398025245818</c:v>
                </c:pt>
                <c:pt idx="554">
                  <c:v>3.3269639609333499</c:v>
                </c:pt>
                <c:pt idx="555">
                  <c:v>3.2831881193421175</c:v>
                </c:pt>
                <c:pt idx="556">
                  <c:v>3.2394122777508847</c:v>
                </c:pt>
                <c:pt idx="557">
                  <c:v>3.1956364361596528</c:v>
                </c:pt>
                <c:pt idx="558">
                  <c:v>3.1518605945684257</c:v>
                </c:pt>
                <c:pt idx="559">
                  <c:v>3.1080847529771924</c:v>
                </c:pt>
                <c:pt idx="560">
                  <c:v>3.0643089113859601</c:v>
                </c:pt>
                <c:pt idx="561">
                  <c:v>3.0205330697947281</c:v>
                </c:pt>
                <c:pt idx="562">
                  <c:v>2.9767572282034958</c:v>
                </c:pt>
                <c:pt idx="563">
                  <c:v>2.9329813866122634</c:v>
                </c:pt>
                <c:pt idx="564">
                  <c:v>2.8892055450210252</c:v>
                </c:pt>
                <c:pt idx="565">
                  <c:v>2.8454297034297977</c:v>
                </c:pt>
                <c:pt idx="566">
                  <c:v>2.8016538618385654</c:v>
                </c:pt>
                <c:pt idx="567">
                  <c:v>2.757878020247333</c:v>
                </c:pt>
                <c:pt idx="568">
                  <c:v>2.7141021786561019</c:v>
                </c:pt>
                <c:pt idx="569">
                  <c:v>2.6703263370648687</c:v>
                </c:pt>
                <c:pt idx="570">
                  <c:v>2.6265504954736358</c:v>
                </c:pt>
                <c:pt idx="571">
                  <c:v>2.5827746538824088</c:v>
                </c:pt>
                <c:pt idx="572">
                  <c:v>2.5389988122911764</c:v>
                </c:pt>
                <c:pt idx="573">
                  <c:v>2.4952229706999436</c:v>
                </c:pt>
                <c:pt idx="574">
                  <c:v>2.4514471291087112</c:v>
                </c:pt>
                <c:pt idx="575">
                  <c:v>2.4076712875174784</c:v>
                </c:pt>
                <c:pt idx="576">
                  <c:v>2.3638954459262469</c:v>
                </c:pt>
                <c:pt idx="577">
                  <c:v>2.3201196043350194</c:v>
                </c:pt>
                <c:pt idx="578">
                  <c:v>2.276343762743787</c:v>
                </c:pt>
                <c:pt idx="579">
                  <c:v>2.2325679211525546</c:v>
                </c:pt>
                <c:pt idx="580">
                  <c:v>2.1887920795613218</c:v>
                </c:pt>
                <c:pt idx="581">
                  <c:v>2.1450162379700894</c:v>
                </c:pt>
                <c:pt idx="582">
                  <c:v>2.1012403963788571</c:v>
                </c:pt>
                <c:pt idx="583">
                  <c:v>2.0574645547876251</c:v>
                </c:pt>
                <c:pt idx="584">
                  <c:v>2.0136887131963976</c:v>
                </c:pt>
                <c:pt idx="585">
                  <c:v>1.9699128716051646</c:v>
                </c:pt>
                <c:pt idx="586">
                  <c:v>1.9261370300139327</c:v>
                </c:pt>
                <c:pt idx="587">
                  <c:v>1.8823611884226998</c:v>
                </c:pt>
                <c:pt idx="588">
                  <c:v>1.8385853468314672</c:v>
                </c:pt>
                <c:pt idx="589">
                  <c:v>1.7948095052402351</c:v>
                </c:pt>
                <c:pt idx="590">
                  <c:v>1.7510336636490083</c:v>
                </c:pt>
                <c:pt idx="591">
                  <c:v>1.7072578220577759</c:v>
                </c:pt>
                <c:pt idx="592">
                  <c:v>1.6634819804665377</c:v>
                </c:pt>
                <c:pt idx="593">
                  <c:v>1.6197061388753051</c:v>
                </c:pt>
                <c:pt idx="594">
                  <c:v>1.5759302972840727</c:v>
                </c:pt>
                <c:pt idx="595">
                  <c:v>1.5321544556928399</c:v>
                </c:pt>
                <c:pt idx="596">
                  <c:v>1.4883786141016075</c:v>
                </c:pt>
                <c:pt idx="597">
                  <c:v>1.4446027725103809</c:v>
                </c:pt>
                <c:pt idx="598">
                  <c:v>1.4008269309191486</c:v>
                </c:pt>
                <c:pt idx="599">
                  <c:v>1.3570510893279162</c:v>
                </c:pt>
                <c:pt idx="600">
                  <c:v>1.3132752477366836</c:v>
                </c:pt>
                <c:pt idx="601">
                  <c:v>1.2694994061454505</c:v>
                </c:pt>
                <c:pt idx="602">
                  <c:v>1.2257235645542179</c:v>
                </c:pt>
                <c:pt idx="603">
                  <c:v>1.1819477229629907</c:v>
                </c:pt>
                <c:pt idx="604">
                  <c:v>1.1381718813717592</c:v>
                </c:pt>
                <c:pt idx="605">
                  <c:v>1.0943960397805264</c:v>
                </c:pt>
                <c:pt idx="606">
                  <c:v>1.050620198189294</c:v>
                </c:pt>
                <c:pt idx="607">
                  <c:v>1.0068443565980614</c:v>
                </c:pt>
                <c:pt idx="608">
                  <c:v>0.963068515006829</c:v>
                </c:pt>
                <c:pt idx="609">
                  <c:v>0.9192926734156015</c:v>
                </c:pt>
                <c:pt idx="610">
                  <c:v>0.87551683182436912</c:v>
                </c:pt>
                <c:pt idx="611">
                  <c:v>0.83174099023313608</c:v>
                </c:pt>
                <c:pt idx="612">
                  <c:v>0.78796514864190426</c:v>
                </c:pt>
                <c:pt idx="613">
                  <c:v>0.74418930705067188</c:v>
                </c:pt>
                <c:pt idx="614">
                  <c:v>0.70041346545943906</c:v>
                </c:pt>
                <c:pt idx="615">
                  <c:v>0.65663762386820679</c:v>
                </c:pt>
                <c:pt idx="616">
                  <c:v>0.61286178227697963</c:v>
                </c:pt>
                <c:pt idx="617">
                  <c:v>0.56908594068574725</c:v>
                </c:pt>
                <c:pt idx="618">
                  <c:v>0.52531009909451498</c:v>
                </c:pt>
                <c:pt idx="619">
                  <c:v>0.48153425750328266</c:v>
                </c:pt>
                <c:pt idx="620">
                  <c:v>0.43775841591204506</c:v>
                </c:pt>
                <c:pt idx="621">
                  <c:v>0.39398257432081207</c:v>
                </c:pt>
                <c:pt idx="622">
                  <c:v>0.35020673272958502</c:v>
                </c:pt>
                <c:pt idx="623">
                  <c:v>0.30643089113835265</c:v>
                </c:pt>
                <c:pt idx="624">
                  <c:v>0.26265504954711949</c:v>
                </c:pt>
                <c:pt idx="625">
                  <c:v>0.21887920795588717</c:v>
                </c:pt>
                <c:pt idx="626">
                  <c:v>0.17510336636465565</c:v>
                </c:pt>
                <c:pt idx="627">
                  <c:v>0.1313275247734233</c:v>
                </c:pt>
                <c:pt idx="628">
                  <c:v>8.7551683182196222E-2</c:v>
                </c:pt>
                <c:pt idx="629">
                  <c:v>4.3775841590963462E-2</c:v>
                </c:pt>
                <c:pt idx="630">
                  <c:v>2.6953532763079716E-13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3372,'-2'-102,"4"-113,4 181,1 2,17-53,-14 51,0-4,-1-2,-2 1,-2-1,-2 1,-1-44,-4 16,4-83,6 94,-4 33,1-48,-6-327,1 391,-1 1,0-1,-1 1,1 0,-1 0,-1 1,-3-10,3 8,0 0,0-1,1 2,0 0,0-3,0-6,-2-25,-17-66,13 73,2-1,1 0,-1-35,-11-79,17 111,1-22,-2 2,-10-61,5 68,3 0,5-79,1 30,-1 9,-4-102,-8 131,7 47,1-1,0 2,1-2,0 1,1 0,3-23,0 26,0 2,1 0,1 0,0-1,0 0,1 3,0-2,11-13,11-13,-28 34,0 1,0 0,0 0,1-1,-1 1,0 0,0 0,0-1,0 1,0 0,0-1,0 1,0 0,0 0,0-1,0 1,0 0,0-1,0 1,0 0,0-2,0 2,0 0,0-1,0 1,0 0,-1 0,1-1,0 1,0 0,0 0,0-2,-1 2,1 0,0 0,0 0,-1-1,1 1,0 0,-1 0,-17-6,-22 4,39 2,-9 0,0 1,0 1,0-1,0 1,0 1,1 1,-1 0,1 0,-14 7,2 0,0-3,-1-1,-27 6,-23 8,51-16,0-1,0 0,0-1,0-2,0-1,-40-3,-7-1,43 2,0-1,0-1,0 0,-43-17,-12-1,60 16,0-2,-37-18,-18-4,63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1 110,'0'-6,"0"-6,0-6,0-5,0-3,0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15" zoomScaleNormal="115" workbookViewId="0">
      <selection activeCell="F20" sqref="F20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7" t="s">
        <v>0</v>
      </c>
      <c r="B1" s="7" t="s">
        <v>8</v>
      </c>
      <c r="C1" s="17" t="s">
        <v>9</v>
      </c>
      <c r="D1" s="17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6.5" thickTop="1" thickBot="1" x14ac:dyDescent="0.3">
      <c r="A2" s="77" t="s">
        <v>1</v>
      </c>
      <c r="B2" s="77">
        <v>1500</v>
      </c>
      <c r="C2" s="55" t="s">
        <v>2</v>
      </c>
      <c r="D2" s="37" t="s">
        <v>11</v>
      </c>
      <c r="E2" s="1"/>
      <c r="F2" s="77" t="s">
        <v>29</v>
      </c>
      <c r="G2" s="74">
        <v>60</v>
      </c>
      <c r="H2" s="15" t="s">
        <v>28</v>
      </c>
      <c r="I2" s="16" t="s">
        <v>56</v>
      </c>
      <c r="J2" s="1"/>
      <c r="K2" s="46" t="s">
        <v>35</v>
      </c>
      <c r="L2" s="47">
        <f>G4*G5</f>
        <v>7.1428571428571425E-2</v>
      </c>
      <c r="M2" s="51" t="s">
        <v>17</v>
      </c>
      <c r="N2" s="52" t="s">
        <v>39</v>
      </c>
      <c r="O2" s="1"/>
    </row>
    <row r="3" spans="1:15" ht="16.5" thickTop="1" thickBot="1" x14ac:dyDescent="0.3">
      <c r="A3" s="77" t="s">
        <v>3</v>
      </c>
      <c r="B3" s="77">
        <v>3000</v>
      </c>
      <c r="C3" s="15" t="s">
        <v>4</v>
      </c>
      <c r="D3" s="16" t="s">
        <v>12</v>
      </c>
      <c r="E3" s="1"/>
      <c r="F3" s="77" t="s">
        <v>31</v>
      </c>
      <c r="G3" s="74">
        <v>39</v>
      </c>
      <c r="H3" s="55" t="s">
        <v>28</v>
      </c>
      <c r="I3" s="37" t="s">
        <v>58</v>
      </c>
      <c r="J3" s="1"/>
      <c r="K3" s="46" t="s">
        <v>37</v>
      </c>
      <c r="L3" s="47">
        <f>((B5^2)*B3)/(L2*B2*2*PI()/60)</f>
        <v>241.31072471593171</v>
      </c>
      <c r="M3" s="53"/>
      <c r="N3" s="53" t="s">
        <v>38</v>
      </c>
      <c r="O3" s="1"/>
    </row>
    <row r="4" spans="1:15" ht="15.75" thickTop="1" x14ac:dyDescent="0.25">
      <c r="A4" s="197" t="s">
        <v>5</v>
      </c>
      <c r="B4" s="197">
        <v>240</v>
      </c>
      <c r="C4" s="18" t="s">
        <v>6</v>
      </c>
      <c r="D4" s="19" t="s">
        <v>7</v>
      </c>
      <c r="E4" s="1"/>
      <c r="F4" s="77" t="s">
        <v>26</v>
      </c>
      <c r="G4" s="198">
        <f>1/2</f>
        <v>0.5</v>
      </c>
      <c r="H4" s="199">
        <v>1</v>
      </c>
      <c r="I4" s="16" t="s">
        <v>33</v>
      </c>
      <c r="J4" s="1"/>
      <c r="K4" s="14"/>
      <c r="L4" s="14"/>
      <c r="M4" s="14"/>
      <c r="N4" s="14"/>
      <c r="O4" s="1"/>
    </row>
    <row r="5" spans="1:15" x14ac:dyDescent="0.25">
      <c r="A5" s="200" t="s">
        <v>23</v>
      </c>
      <c r="B5" s="200">
        <v>0.95</v>
      </c>
      <c r="C5" s="148">
        <v>1</v>
      </c>
      <c r="D5" s="37" t="s">
        <v>24</v>
      </c>
      <c r="E5" s="1"/>
      <c r="F5" s="77" t="s">
        <v>27</v>
      </c>
      <c r="G5" s="74">
        <f>1/7</f>
        <v>0.14285714285714285</v>
      </c>
      <c r="H5" s="148">
        <v>1</v>
      </c>
      <c r="I5" s="37" t="s">
        <v>34</v>
      </c>
      <c r="J5" s="1"/>
      <c r="K5" s="14"/>
      <c r="L5" s="14"/>
      <c r="M5" s="14"/>
      <c r="N5" s="14"/>
      <c r="O5" s="1"/>
    </row>
    <row r="6" spans="1:15" x14ac:dyDescent="0.25">
      <c r="A6" s="14"/>
      <c r="B6" s="14"/>
      <c r="C6" s="14"/>
      <c r="D6" s="14"/>
      <c r="E6" s="1"/>
      <c r="F6" s="77" t="s">
        <v>41</v>
      </c>
      <c r="G6" s="74">
        <v>20</v>
      </c>
      <c r="H6" s="15" t="s">
        <v>42</v>
      </c>
      <c r="I6" s="16" t="s">
        <v>43</v>
      </c>
      <c r="J6" s="1"/>
      <c r="K6" s="14"/>
      <c r="L6" s="14"/>
      <c r="M6" s="14"/>
      <c r="N6" s="14"/>
      <c r="O6" s="1"/>
    </row>
    <row r="7" spans="1:15" x14ac:dyDescent="0.25">
      <c r="A7" s="14"/>
      <c r="B7" s="14"/>
      <c r="C7" s="14"/>
      <c r="D7" s="14"/>
      <c r="E7" s="1"/>
      <c r="F7" s="77" t="s">
        <v>44</v>
      </c>
      <c r="G7" s="74">
        <v>30</v>
      </c>
      <c r="H7" s="55" t="s">
        <v>42</v>
      </c>
      <c r="I7" s="37" t="s">
        <v>43</v>
      </c>
      <c r="J7" s="1"/>
      <c r="K7" s="14"/>
      <c r="L7" s="14"/>
      <c r="M7" s="14"/>
      <c r="N7" s="14"/>
      <c r="O7" s="1"/>
    </row>
    <row r="8" spans="1:15" x14ac:dyDescent="0.25">
      <c r="A8" s="1"/>
      <c r="B8" s="1"/>
      <c r="C8" s="1"/>
      <c r="D8" s="1"/>
      <c r="E8" s="1"/>
      <c r="F8" s="77" t="s">
        <v>40</v>
      </c>
      <c r="G8" s="74">
        <f>B$10/((G2/2)*COS(G6))</f>
        <v>0.16336583473044705</v>
      </c>
      <c r="H8" s="15"/>
      <c r="I8" s="16" t="s">
        <v>62</v>
      </c>
      <c r="J8" s="1"/>
      <c r="K8" s="14"/>
      <c r="L8" s="14"/>
      <c r="M8" s="14"/>
      <c r="N8" s="14"/>
      <c r="O8" s="1"/>
    </row>
    <row r="9" spans="1:15" x14ac:dyDescent="0.25">
      <c r="A9" s="7" t="s">
        <v>13</v>
      </c>
      <c r="B9" s="7" t="s">
        <v>8</v>
      </c>
      <c r="C9" s="7" t="s">
        <v>9</v>
      </c>
      <c r="D9" s="7" t="s">
        <v>10</v>
      </c>
      <c r="E9" s="1"/>
      <c r="F9" s="77" t="s">
        <v>45</v>
      </c>
      <c r="G9" s="74">
        <f>(B$10*(1/G$4))/((B14/2)*COS(G$6))</f>
        <v>0.16336583473044705</v>
      </c>
      <c r="H9" s="55"/>
      <c r="I9" s="37" t="s">
        <v>63</v>
      </c>
      <c r="J9" s="1"/>
      <c r="K9" s="14"/>
      <c r="L9" s="14"/>
      <c r="M9" s="14"/>
      <c r="N9" s="14"/>
      <c r="O9" s="1"/>
    </row>
    <row r="10" spans="1:15" x14ac:dyDescent="0.25">
      <c r="A10" s="33" t="s">
        <v>14</v>
      </c>
      <c r="B10" s="33">
        <f>B3/B2</f>
        <v>2</v>
      </c>
      <c r="C10" s="87" t="s">
        <v>6</v>
      </c>
      <c r="D10" s="49" t="s">
        <v>15</v>
      </c>
      <c r="E10" s="1"/>
      <c r="F10" s="77" t="s">
        <v>46</v>
      </c>
      <c r="G10" s="74">
        <f>(B$10*(1/G$4))/((G3/2)*COS(G$6))</f>
        <v>0.50266410686291396</v>
      </c>
      <c r="H10" s="15"/>
      <c r="I10" s="16" t="s">
        <v>64</v>
      </c>
      <c r="J10" s="1"/>
      <c r="K10" s="14"/>
      <c r="L10" s="14"/>
      <c r="M10" s="14"/>
      <c r="N10" s="14"/>
      <c r="O10" s="1"/>
    </row>
    <row r="11" spans="1:15" x14ac:dyDescent="0.25">
      <c r="A11" s="33" t="s">
        <v>18</v>
      </c>
      <c r="B11" s="33">
        <f>B13/B2</f>
        <v>7.1818668070217778E-2</v>
      </c>
      <c r="C11" s="89" t="s">
        <v>17</v>
      </c>
      <c r="D11" s="50" t="s">
        <v>16</v>
      </c>
      <c r="E11" s="1"/>
      <c r="F11" s="77" t="s">
        <v>47</v>
      </c>
      <c r="G11" s="74">
        <f>(B$10*(1/G$4*G$5))/((B15/2)*COS(G$6))</f>
        <v>2.8723663249309368E-2</v>
      </c>
      <c r="H11" s="55"/>
      <c r="I11" s="37" t="s">
        <v>65</v>
      </c>
      <c r="J11" s="1"/>
      <c r="K11" s="14"/>
      <c r="L11" s="14"/>
      <c r="M11" s="14"/>
      <c r="N11" s="14"/>
      <c r="O11" s="1"/>
    </row>
    <row r="12" spans="1:15" x14ac:dyDescent="0.25">
      <c r="A12" s="33" t="s">
        <v>21</v>
      </c>
      <c r="B12" s="33">
        <f>B5^2 * B3</f>
        <v>2707.5</v>
      </c>
      <c r="C12" s="87" t="s">
        <v>4</v>
      </c>
      <c r="D12" s="49" t="s">
        <v>22</v>
      </c>
      <c r="E12" s="1"/>
      <c r="F12" s="77" t="s">
        <v>60</v>
      </c>
      <c r="G12" s="74">
        <v>150</v>
      </c>
      <c r="H12" s="15"/>
      <c r="I12" s="16" t="s">
        <v>61</v>
      </c>
      <c r="J12" s="1"/>
      <c r="K12" s="14"/>
      <c r="L12" s="14"/>
      <c r="M12" s="14"/>
      <c r="N12" s="14"/>
      <c r="O12" s="1"/>
    </row>
    <row r="13" spans="1:15" x14ac:dyDescent="0.25">
      <c r="A13" s="33" t="s">
        <v>19</v>
      </c>
      <c r="B13" s="33">
        <f>B12/B4 * 60/(2*PI())</f>
        <v>107.72800210532667</v>
      </c>
      <c r="C13" s="89" t="s">
        <v>2</v>
      </c>
      <c r="D13" s="50" t="s">
        <v>20</v>
      </c>
      <c r="E13" s="1"/>
      <c r="F13" s="77" t="s">
        <v>66</v>
      </c>
      <c r="G13" s="74">
        <v>10</v>
      </c>
      <c r="H13" s="55" t="s">
        <v>28</v>
      </c>
      <c r="I13" s="37" t="s">
        <v>69</v>
      </c>
      <c r="J13" s="1"/>
      <c r="K13" s="14"/>
      <c r="L13" s="14"/>
      <c r="M13" s="14"/>
      <c r="N13" s="14"/>
      <c r="O13" s="1"/>
    </row>
    <row r="14" spans="1:15" x14ac:dyDescent="0.25">
      <c r="A14" s="33" t="s">
        <v>30</v>
      </c>
      <c r="B14" s="33">
        <v>120</v>
      </c>
      <c r="C14" s="87" t="s">
        <v>28</v>
      </c>
      <c r="D14" s="49" t="s">
        <v>57</v>
      </c>
      <c r="E14" s="1"/>
      <c r="F14" s="77" t="s">
        <v>67</v>
      </c>
      <c r="G14" s="74">
        <v>12</v>
      </c>
      <c r="H14" s="38" t="s">
        <v>28</v>
      </c>
      <c r="I14" s="37" t="s">
        <v>68</v>
      </c>
      <c r="J14" s="1"/>
      <c r="K14" s="14"/>
      <c r="L14" s="14"/>
      <c r="M14" s="14"/>
      <c r="N14" s="14"/>
      <c r="O14" s="1"/>
    </row>
    <row r="15" spans="1:15" x14ac:dyDescent="0.25">
      <c r="A15" s="33" t="s">
        <v>32</v>
      </c>
      <c r="B15" s="33">
        <v>97.5</v>
      </c>
      <c r="C15" s="89" t="s">
        <v>28</v>
      </c>
      <c r="D15" s="50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25">
      <c r="A16" s="33" t="s">
        <v>48</v>
      </c>
      <c r="B16" s="48">
        <f>2.34*SQRT((G8*10^3)/(G13*G12))</f>
        <v>0.77223742663770445</v>
      </c>
      <c r="C16" s="87">
        <v>1</v>
      </c>
      <c r="D16" s="49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25">
      <c r="A17" s="33" t="s">
        <v>49</v>
      </c>
      <c r="B17" s="48">
        <f>2.34*SQRT((G9*10^3)/(G$13*G$12))</f>
        <v>0.77223742663770445</v>
      </c>
      <c r="C17" s="89">
        <v>1</v>
      </c>
      <c r="D17" s="50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25">
      <c r="A18" s="33" t="s">
        <v>50</v>
      </c>
      <c r="B18" s="48">
        <f>2.34*SQRT((G10*10^3)/(G$14*G$12))</f>
        <v>1.2365695342668701</v>
      </c>
      <c r="C18" s="87">
        <v>1</v>
      </c>
      <c r="D18" s="49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25">
      <c r="A19" s="33" t="s">
        <v>51</v>
      </c>
      <c r="B19" s="48">
        <f>2.34*SQRT((G11*10^3)/(G$14*G$12))</f>
        <v>0.29559665695741399</v>
      </c>
      <c r="C19" s="89">
        <v>1</v>
      </c>
      <c r="D19" s="50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25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25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25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25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25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25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25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25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25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25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abSelected="1" zoomScale="70" zoomScaleNormal="70" workbookViewId="0">
      <selection activeCell="G4" sqref="G4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2" customWidth="1"/>
    <col min="13" max="13" width="11.85546875" style="42" customWidth="1"/>
    <col min="14" max="14" width="12" customWidth="1"/>
    <col min="20" max="20" width="21.42578125" customWidth="1"/>
  </cols>
  <sheetData>
    <row r="1" spans="1:44" ht="15.75" thickBot="1" x14ac:dyDescent="0.3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59" t="s">
        <v>25</v>
      </c>
      <c r="G1" s="59" t="s">
        <v>8</v>
      </c>
      <c r="H1" s="59" t="s">
        <v>105</v>
      </c>
      <c r="I1" s="59" t="s">
        <v>10</v>
      </c>
      <c r="J1" s="39"/>
      <c r="K1" s="62" t="s">
        <v>278</v>
      </c>
      <c r="L1" s="14"/>
      <c r="M1" s="61"/>
      <c r="N1" s="61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25">
      <c r="A2" s="54" t="s">
        <v>71</v>
      </c>
      <c r="B2" s="150">
        <f>'Résistance des engrenages'!B3</f>
        <v>3000</v>
      </c>
      <c r="C2" s="15" t="s">
        <v>4</v>
      </c>
      <c r="D2" s="16" t="s">
        <v>73</v>
      </c>
      <c r="E2" s="1"/>
      <c r="F2" s="77" t="s">
        <v>75</v>
      </c>
      <c r="G2" s="78">
        <f>'Résistance des engrenages'!G6</f>
        <v>20</v>
      </c>
      <c r="H2" s="24" t="s">
        <v>76</v>
      </c>
      <c r="I2" s="25" t="s">
        <v>77</v>
      </c>
      <c r="J2" s="39"/>
      <c r="K2" s="63" t="s">
        <v>142</v>
      </c>
      <c r="L2" s="14"/>
      <c r="M2" s="206" t="s">
        <v>196</v>
      </c>
      <c r="N2" s="206"/>
      <c r="O2" s="206"/>
      <c r="P2" s="206"/>
      <c r="Q2" s="206"/>
      <c r="R2" s="206"/>
      <c r="S2" s="206"/>
      <c r="T2" s="206"/>
      <c r="U2" s="14"/>
      <c r="V2" s="14"/>
      <c r="W2" s="1"/>
      <c r="X2" s="14"/>
      <c r="Y2" s="14"/>
      <c r="Z2" s="14"/>
      <c r="AA2" s="207" t="s">
        <v>197</v>
      </c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9"/>
      <c r="AO2" s="14"/>
      <c r="AP2" s="14"/>
      <c r="AQ2" s="14"/>
      <c r="AR2" s="1"/>
    </row>
    <row r="3" spans="1:44" x14ac:dyDescent="0.25">
      <c r="A3" s="54" t="s">
        <v>72</v>
      </c>
      <c r="B3" s="151">
        <f>'Résistance des engrenages'!B2</f>
        <v>1500</v>
      </c>
      <c r="C3" s="75" t="s">
        <v>2</v>
      </c>
      <c r="D3" s="37" t="s">
        <v>74</v>
      </c>
      <c r="E3" s="1"/>
      <c r="F3" s="77" t="s">
        <v>44</v>
      </c>
      <c r="G3" s="78">
        <f>'Résistance des engrenages'!G7</f>
        <v>30</v>
      </c>
      <c r="H3" s="26" t="s">
        <v>76</v>
      </c>
      <c r="I3" s="27" t="s">
        <v>78</v>
      </c>
      <c r="J3" s="39"/>
      <c r="K3" s="14"/>
      <c r="L3" s="14"/>
      <c r="M3" s="206"/>
      <c r="N3" s="206"/>
      <c r="O3" s="206"/>
      <c r="P3" s="206"/>
      <c r="Q3" s="206"/>
      <c r="R3" s="206"/>
      <c r="S3" s="206"/>
      <c r="T3" s="206"/>
      <c r="U3" s="14"/>
      <c r="V3" s="14"/>
      <c r="W3" s="1"/>
      <c r="X3" s="14"/>
      <c r="Y3" s="14"/>
      <c r="Z3" s="14"/>
      <c r="AA3" s="210"/>
      <c r="AB3" s="211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2"/>
      <c r="AO3" s="14"/>
      <c r="AP3" s="14"/>
      <c r="AQ3" s="14"/>
      <c r="AR3" s="1"/>
    </row>
    <row r="4" spans="1:44" ht="15.75" thickBot="1" x14ac:dyDescent="0.3">
      <c r="A4" s="56"/>
      <c r="B4" s="1"/>
      <c r="C4" s="1"/>
      <c r="D4" s="1"/>
      <c r="E4" s="1"/>
      <c r="F4" s="77" t="s">
        <v>18</v>
      </c>
      <c r="G4" s="78">
        <f>'Résistance des engrenages'!G2/2</f>
        <v>30</v>
      </c>
      <c r="H4" s="38" t="s">
        <v>28</v>
      </c>
      <c r="I4" s="37" t="s">
        <v>423</v>
      </c>
      <c r="J4" s="39"/>
      <c r="K4" s="14"/>
      <c r="L4" s="14"/>
      <c r="M4" s="206"/>
      <c r="N4" s="206"/>
      <c r="O4" s="206"/>
      <c r="P4" s="206"/>
      <c r="Q4" s="206"/>
      <c r="R4" s="206"/>
      <c r="S4" s="206"/>
      <c r="T4" s="206"/>
      <c r="U4" s="14"/>
      <c r="V4" s="14"/>
      <c r="W4" s="1"/>
      <c r="X4" s="14"/>
      <c r="Y4" s="14"/>
      <c r="Z4" s="14"/>
      <c r="AA4" s="213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5"/>
      <c r="AO4" s="14"/>
      <c r="AP4" s="14"/>
      <c r="AQ4" s="14"/>
      <c r="AR4" s="1"/>
    </row>
    <row r="5" spans="1:44" ht="15.75" thickBot="1" x14ac:dyDescent="0.3">
      <c r="A5" s="60" t="s">
        <v>104</v>
      </c>
      <c r="B5" s="59" t="s">
        <v>8</v>
      </c>
      <c r="C5" s="59" t="s">
        <v>105</v>
      </c>
      <c r="D5" s="59" t="s">
        <v>10</v>
      </c>
      <c r="E5" s="1"/>
      <c r="F5" s="77" t="s">
        <v>91</v>
      </c>
      <c r="G5" s="78">
        <v>45</v>
      </c>
      <c r="H5" s="26" t="s">
        <v>28</v>
      </c>
      <c r="I5" s="27" t="s">
        <v>92</v>
      </c>
      <c r="J5" s="39"/>
      <c r="K5" s="14"/>
      <c r="L5" s="14"/>
      <c r="M5" s="61"/>
      <c r="N5" s="61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25">
      <c r="A6" s="33" t="s">
        <v>79</v>
      </c>
      <c r="B6" s="152">
        <f>2*B3/60*PI()</f>
        <v>157.07963267948966</v>
      </c>
      <c r="C6" s="83" t="s">
        <v>80</v>
      </c>
      <c r="D6" s="35" t="s">
        <v>81</v>
      </c>
      <c r="E6" s="1"/>
      <c r="F6" s="77" t="s">
        <v>207</v>
      </c>
      <c r="G6" s="78">
        <v>18</v>
      </c>
      <c r="H6" s="26" t="s">
        <v>28</v>
      </c>
      <c r="I6" s="27" t="s">
        <v>209</v>
      </c>
      <c r="J6" s="39"/>
      <c r="K6" s="14"/>
      <c r="L6" s="14"/>
      <c r="M6" s="61"/>
      <c r="N6" s="61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.75" thickBot="1" x14ac:dyDescent="0.3">
      <c r="A7" s="33" t="s">
        <v>82</v>
      </c>
      <c r="B7" s="153">
        <f>B2/B6*1000</f>
        <v>19098.593171027438</v>
      </c>
      <c r="C7" s="84" t="s">
        <v>83</v>
      </c>
      <c r="D7" s="34" t="s">
        <v>84</v>
      </c>
      <c r="E7" s="1"/>
      <c r="F7" s="77" t="s">
        <v>208</v>
      </c>
      <c r="G7" s="78">
        <v>30</v>
      </c>
      <c r="H7" s="24" t="s">
        <v>28</v>
      </c>
      <c r="I7" s="25" t="s">
        <v>210</v>
      </c>
      <c r="J7" s="39"/>
      <c r="K7" s="14"/>
      <c r="L7" s="14"/>
      <c r="M7" s="61"/>
      <c r="N7" s="61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25">
      <c r="A8" s="33" t="s">
        <v>87</v>
      </c>
      <c r="B8" s="153">
        <f>B7/G4</f>
        <v>636.61977236758128</v>
      </c>
      <c r="C8" s="83" t="s">
        <v>72</v>
      </c>
      <c r="D8" s="35" t="s">
        <v>88</v>
      </c>
      <c r="E8" s="1"/>
      <c r="F8" s="225" t="s">
        <v>93</v>
      </c>
      <c r="G8" s="225"/>
      <c r="H8" s="226"/>
      <c r="I8" s="226"/>
      <c r="J8" s="39"/>
      <c r="K8" s="14"/>
      <c r="L8" s="232" t="s">
        <v>200</v>
      </c>
      <c r="M8" s="233"/>
      <c r="N8" s="236">
        <v>1.68E-6</v>
      </c>
      <c r="O8" s="14"/>
      <c r="P8" s="14"/>
      <c r="Q8" s="14"/>
      <c r="R8" s="238" t="s">
        <v>199</v>
      </c>
      <c r="S8" s="239"/>
      <c r="T8" s="242">
        <v>3.32E-6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.75" thickBot="1" x14ac:dyDescent="0.3">
      <c r="A9" s="33" t="s">
        <v>85</v>
      </c>
      <c r="B9" s="153">
        <f>B8*TAN(RADIANS(G3))</f>
        <v>367.55259694786133</v>
      </c>
      <c r="C9" s="84" t="s">
        <v>72</v>
      </c>
      <c r="D9" s="34" t="s">
        <v>89</v>
      </c>
      <c r="E9" s="1"/>
      <c r="F9" s="77" t="s">
        <v>119</v>
      </c>
      <c r="G9" s="78">
        <v>0</v>
      </c>
      <c r="H9" s="20" t="s">
        <v>72</v>
      </c>
      <c r="I9" s="21" t="s">
        <v>120</v>
      </c>
      <c r="J9" s="39"/>
      <c r="K9" s="14"/>
      <c r="L9" s="234"/>
      <c r="M9" s="235"/>
      <c r="N9" s="237"/>
      <c r="O9" s="14"/>
      <c r="P9" s="14"/>
      <c r="Q9" s="14"/>
      <c r="R9" s="240"/>
      <c r="S9" s="241"/>
      <c r="T9" s="243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.75" thickBot="1" x14ac:dyDescent="0.3">
      <c r="A10" s="33" t="s">
        <v>86</v>
      </c>
      <c r="B10" s="153">
        <f>-B8*TAN(RADIANS(G2))/COS(RADIANS(G3))</f>
        <v>-267.55640963252824</v>
      </c>
      <c r="C10" s="83" t="s">
        <v>72</v>
      </c>
      <c r="D10" s="35" t="s">
        <v>90</v>
      </c>
      <c r="E10" s="1"/>
      <c r="F10" s="129" t="s">
        <v>126</v>
      </c>
      <c r="G10" s="191">
        <v>2</v>
      </c>
      <c r="H10" s="58">
        <v>1</v>
      </c>
      <c r="I10" s="21" t="s">
        <v>125</v>
      </c>
      <c r="J10" s="39"/>
      <c r="K10" s="14"/>
      <c r="L10" s="14"/>
      <c r="M10" s="61"/>
      <c r="N10" s="61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5" thickBot="1" x14ac:dyDescent="0.3">
      <c r="A11" s="33" t="s">
        <v>94</v>
      </c>
      <c r="B11" s="153">
        <f>-B9</f>
        <v>-367.55259694786133</v>
      </c>
      <c r="C11" s="84" t="s">
        <v>72</v>
      </c>
      <c r="D11" s="34" t="s">
        <v>99</v>
      </c>
      <c r="E11" s="1"/>
      <c r="F11" s="194" t="s">
        <v>127</v>
      </c>
      <c r="G11" s="195">
        <v>34</v>
      </c>
      <c r="H11" s="69" t="s">
        <v>28</v>
      </c>
      <c r="I11" s="69" t="s">
        <v>132</v>
      </c>
      <c r="J11" s="39"/>
      <c r="K11" s="14"/>
      <c r="L11" s="14"/>
      <c r="M11" s="61"/>
      <c r="N11" s="61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30" x14ac:dyDescent="0.25">
      <c r="A12" s="33" t="s">
        <v>95</v>
      </c>
      <c r="B12" s="153">
        <f>-B8*(G5-G6)/G5</f>
        <v>-381.9718634205488</v>
      </c>
      <c r="C12" s="83" t="s">
        <v>72</v>
      </c>
      <c r="D12" s="35" t="s">
        <v>100</v>
      </c>
      <c r="E12" s="1"/>
      <c r="F12" s="192" t="s">
        <v>139</v>
      </c>
      <c r="G12" s="193">
        <v>225</v>
      </c>
      <c r="H12" s="24" t="s">
        <v>138</v>
      </c>
      <c r="I12" s="31" t="s">
        <v>198</v>
      </c>
      <c r="J12" s="39"/>
      <c r="K12" s="14"/>
      <c r="L12" s="14"/>
      <c r="M12" s="61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25">
      <c r="A13" s="33" t="s">
        <v>96</v>
      </c>
      <c r="B13" s="153">
        <f>-(B10*G5-G6*B10+G7*B9)/(G5)</f>
        <v>-84.501218852390608</v>
      </c>
      <c r="C13" s="84" t="s">
        <v>72</v>
      </c>
      <c r="D13" s="34" t="s">
        <v>101</v>
      </c>
      <c r="E13" s="1"/>
      <c r="F13" s="77" t="s">
        <v>140</v>
      </c>
      <c r="G13" s="78">
        <f>IF(G5/G11&lt;5,RADIANS(2/3),IF(G5/G11&gt;7,RADIANS(1/4),"A definir"))</f>
        <v>1.1635528346628864E-2</v>
      </c>
      <c r="H13" s="22" t="s">
        <v>159</v>
      </c>
      <c r="I13" s="23" t="s">
        <v>195</v>
      </c>
      <c r="J13" s="39"/>
      <c r="K13" s="14"/>
      <c r="L13" s="14"/>
      <c r="M13" s="61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25">
      <c r="A14" s="33" t="s">
        <v>97</v>
      </c>
      <c r="B14" s="153">
        <f>-(G6*B8)/(G5)</f>
        <v>-254.64790894703251</v>
      </c>
      <c r="C14" s="83" t="s">
        <v>72</v>
      </c>
      <c r="D14" s="35" t="s">
        <v>102</v>
      </c>
      <c r="E14" s="1"/>
      <c r="F14" s="77" t="s">
        <v>146</v>
      </c>
      <c r="G14" s="78">
        <f>IF(B3&gt;500,G5/3000,G5/2000)</f>
        <v>1.4999999999999999E-2</v>
      </c>
      <c r="H14" s="26" t="s">
        <v>28</v>
      </c>
      <c r="I14" s="27" t="s">
        <v>194</v>
      </c>
      <c r="J14" s="39"/>
      <c r="K14" s="14"/>
      <c r="L14" s="14"/>
      <c r="M14" s="61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25">
      <c r="A15" s="33" t="s">
        <v>98</v>
      </c>
      <c r="B15" s="153">
        <f>-(G6*B10-G7*B9)/(G5)</f>
        <v>352.05762848491884</v>
      </c>
      <c r="C15" s="84" t="s">
        <v>72</v>
      </c>
      <c r="D15" s="34" t="s">
        <v>103</v>
      </c>
      <c r="E15" s="1"/>
      <c r="F15" s="77" t="s">
        <v>143</v>
      </c>
      <c r="G15" s="78" t="s">
        <v>141</v>
      </c>
      <c r="H15" s="28">
        <v>1</v>
      </c>
      <c r="I15" s="27" t="s">
        <v>193</v>
      </c>
      <c r="J15" s="39"/>
      <c r="K15" s="14"/>
      <c r="L15" s="14"/>
      <c r="M15" s="61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5" customHeight="1" x14ac:dyDescent="0.25">
      <c r="A16" s="33" t="s">
        <v>128</v>
      </c>
      <c r="B16" s="153">
        <f>G12/(MAX(M41:M491)*G22)</f>
        <v>2.0788386209345902</v>
      </c>
      <c r="C16" s="85">
        <v>1</v>
      </c>
      <c r="D16" s="36" t="s">
        <v>130</v>
      </c>
      <c r="E16" s="1"/>
      <c r="F16" s="77" t="s">
        <v>144</v>
      </c>
      <c r="G16" s="78">
        <f>IF(G15="large",1/1500,1/500)</f>
        <v>6.6666666666666664E-4</v>
      </c>
      <c r="H16" s="29">
        <v>1</v>
      </c>
      <c r="I16" s="23" t="s">
        <v>192</v>
      </c>
      <c r="J16" s="39"/>
      <c r="K16" s="14"/>
      <c r="L16" s="14"/>
      <c r="M16" s="61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25">
      <c r="A17" s="33" t="s">
        <v>129</v>
      </c>
      <c r="B17" s="154" t="str">
        <f>IF(B16&gt;G10,"Oui","Non")</f>
        <v>Oui</v>
      </c>
      <c r="C17" s="84" t="s">
        <v>204</v>
      </c>
      <c r="D17" s="34" t="s">
        <v>131</v>
      </c>
      <c r="E17" s="1"/>
      <c r="F17" s="77" t="s">
        <v>145</v>
      </c>
      <c r="G17" s="78">
        <v>3</v>
      </c>
      <c r="H17" s="26" t="s">
        <v>76</v>
      </c>
      <c r="I17" s="27" t="s">
        <v>191</v>
      </c>
      <c r="J17" s="39"/>
      <c r="K17" s="14"/>
      <c r="L17" s="14"/>
      <c r="M17" s="61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25">
      <c r="A18" s="33" t="s">
        <v>161</v>
      </c>
      <c r="B18" s="155" cm="1">
        <f t="array" ref="B18">MAX(ABS(F41:F491))/(G19*B28)</f>
        <v>1.99207443551287E-6</v>
      </c>
      <c r="C18" s="83" t="s">
        <v>159</v>
      </c>
      <c r="D18" s="35" t="s">
        <v>160</v>
      </c>
      <c r="E18" s="1"/>
      <c r="F18" s="77" t="s">
        <v>151</v>
      </c>
      <c r="G18" s="79">
        <v>190000</v>
      </c>
      <c r="H18" s="22" t="s">
        <v>138</v>
      </c>
      <c r="I18" s="23" t="s">
        <v>156</v>
      </c>
      <c r="J18" s="39"/>
      <c r="K18" s="14"/>
      <c r="L18" s="14"/>
      <c r="M18" s="61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25">
      <c r="A19" s="33" t="s">
        <v>150</v>
      </c>
      <c r="B19" s="156" t="str">
        <f>IF(B18&lt;G13,"Oui","Non")</f>
        <v>Oui</v>
      </c>
      <c r="C19" s="84" t="s">
        <v>204</v>
      </c>
      <c r="D19" s="34" t="s">
        <v>149</v>
      </c>
      <c r="E19" s="1"/>
      <c r="F19" s="77" t="s">
        <v>152</v>
      </c>
      <c r="G19" s="79">
        <f>G18/(2*(1+0.3))</f>
        <v>73076.923076923078</v>
      </c>
      <c r="H19" s="26" t="s">
        <v>138</v>
      </c>
      <c r="I19" s="27" t="s">
        <v>157</v>
      </c>
      <c r="J19" s="39"/>
      <c r="K19" s="14"/>
      <c r="L19" s="14"/>
      <c r="M19" s="61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45" x14ac:dyDescent="0.25">
      <c r="A20" s="33" t="s">
        <v>163</v>
      </c>
      <c r="B20" s="153">
        <f>MAX(U41:U491)</f>
        <v>6.0886510409995001E-4</v>
      </c>
      <c r="C20" s="84" t="s">
        <v>28</v>
      </c>
      <c r="D20" s="34" t="s">
        <v>164</v>
      </c>
      <c r="E20" s="1"/>
      <c r="F20" s="77" t="s">
        <v>187</v>
      </c>
      <c r="G20" s="78">
        <v>0</v>
      </c>
      <c r="H20" s="22" t="s">
        <v>28</v>
      </c>
      <c r="I20" s="30" t="s">
        <v>188</v>
      </c>
      <c r="J20" s="39"/>
      <c r="K20" s="14"/>
      <c r="L20" s="14"/>
      <c r="M20" s="61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45" x14ac:dyDescent="0.25">
      <c r="A21" s="33" t="s">
        <v>165</v>
      </c>
      <c r="B21" s="156" t="str">
        <f>IF(B20&lt;G14,"Oui","Non")</f>
        <v>Oui</v>
      </c>
      <c r="C21" s="83" t="s">
        <v>204</v>
      </c>
      <c r="D21" s="35" t="s">
        <v>148</v>
      </c>
      <c r="E21" s="1"/>
      <c r="F21" s="77" t="s">
        <v>189</v>
      </c>
      <c r="G21" s="78">
        <v>0</v>
      </c>
      <c r="H21" s="26" t="s">
        <v>28</v>
      </c>
      <c r="I21" s="32" t="s">
        <v>190</v>
      </c>
      <c r="J21" s="39"/>
      <c r="K21" s="14"/>
      <c r="L21" s="14"/>
      <c r="M21" s="61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30" x14ac:dyDescent="0.25">
      <c r="A22" s="33" t="s">
        <v>184</v>
      </c>
      <c r="B22" s="153">
        <f>MAX(T41:T491)</f>
        <v>4.1205406996677281E-6</v>
      </c>
      <c r="C22" s="86">
        <v>1</v>
      </c>
      <c r="D22" s="34" t="s">
        <v>203</v>
      </c>
      <c r="E22" s="1"/>
      <c r="F22" s="142" t="s">
        <v>427</v>
      </c>
      <c r="G22" s="143">
        <v>5</v>
      </c>
      <c r="H22" s="75">
        <v>1</v>
      </c>
      <c r="I22" s="144" t="s">
        <v>284</v>
      </c>
      <c r="J22" s="39"/>
      <c r="K22" s="14"/>
      <c r="L22" s="14"/>
      <c r="M22" s="61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25">
      <c r="A23" s="33" t="s">
        <v>166</v>
      </c>
      <c r="B23" s="156" t="str">
        <f>IF(B22&lt;G16,"Oui","Non")</f>
        <v>Oui</v>
      </c>
      <c r="C23" s="83" t="s">
        <v>204</v>
      </c>
      <c r="D23" s="35" t="s">
        <v>147</v>
      </c>
      <c r="E23" s="1"/>
      <c r="F23" s="74" t="s">
        <v>425</v>
      </c>
      <c r="G23" s="74">
        <f>Clavettes!G12/Clavettes!G7</f>
        <v>0.08</v>
      </c>
      <c r="H23" s="75">
        <v>1</v>
      </c>
      <c r="I23" s="76" t="s">
        <v>426</v>
      </c>
      <c r="J23" s="39"/>
      <c r="K23" s="14"/>
      <c r="L23" s="14"/>
      <c r="M23" s="61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25">
      <c r="A24" s="33" t="s">
        <v>185</v>
      </c>
      <c r="B24" s="153">
        <f>DEGREES(ATAN(T41))</f>
        <v>2.1318958078251176E-4</v>
      </c>
      <c r="C24" s="84" t="s">
        <v>76</v>
      </c>
      <c r="D24" s="34" t="s">
        <v>205</v>
      </c>
      <c r="E24" s="1"/>
      <c r="F24" s="14"/>
      <c r="G24" s="14"/>
      <c r="H24" s="14"/>
      <c r="I24" s="14"/>
      <c r="J24" s="39"/>
      <c r="K24" s="14"/>
      <c r="L24" s="14"/>
      <c r="M24" s="61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25">
      <c r="A25" s="33" t="s">
        <v>186</v>
      </c>
      <c r="B25" s="157">
        <f>DEGREES(ATAN(T491))</f>
        <v>2.3608959140150791E-4</v>
      </c>
      <c r="C25" s="83" t="s">
        <v>76</v>
      </c>
      <c r="D25" s="35" t="s">
        <v>206</v>
      </c>
      <c r="E25" s="1"/>
      <c r="F25" s="14"/>
      <c r="G25" s="14"/>
      <c r="H25" s="14"/>
      <c r="I25" s="14"/>
      <c r="J25" s="39"/>
      <c r="K25" s="14"/>
      <c r="L25" s="14"/>
      <c r="M25" s="61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.75" thickBot="1" x14ac:dyDescent="0.3">
      <c r="A26" s="57" t="s">
        <v>167</v>
      </c>
      <c r="B26" s="158" t="str">
        <f>IF(MAX(B24:B25)&lt;G17,"Oui","Non")</f>
        <v>Oui</v>
      </c>
      <c r="C26" s="84" t="s">
        <v>204</v>
      </c>
      <c r="D26" s="34" t="s">
        <v>182</v>
      </c>
      <c r="E26" s="1"/>
      <c r="F26" s="14"/>
      <c r="G26" s="14"/>
      <c r="H26" s="14"/>
      <c r="I26" s="14"/>
      <c r="J26" s="39"/>
      <c r="K26" s="14"/>
      <c r="L26" s="14"/>
      <c r="M26" s="61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.75" thickBot="1" x14ac:dyDescent="0.3">
      <c r="A27" s="112" t="s">
        <v>162</v>
      </c>
      <c r="B27" s="113"/>
      <c r="C27" s="113"/>
      <c r="D27" s="114"/>
      <c r="E27" s="1"/>
      <c r="F27" s="14"/>
      <c r="G27" s="14"/>
      <c r="H27" s="14"/>
      <c r="I27" s="14"/>
      <c r="J27" s="39"/>
      <c r="K27" s="14"/>
      <c r="L27" s="14"/>
      <c r="M27" s="61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.75" thickBot="1" x14ac:dyDescent="0.3">
      <c r="A28" s="65" t="s">
        <v>154</v>
      </c>
      <c r="B28" s="66">
        <f>PI()*G11^4/32</f>
        <v>131194.48001023656</v>
      </c>
      <c r="C28" s="67" t="s">
        <v>155</v>
      </c>
      <c r="D28" s="68" t="s">
        <v>158</v>
      </c>
      <c r="E28" s="1"/>
      <c r="F28" s="14"/>
      <c r="G28" s="14"/>
      <c r="H28" s="14"/>
      <c r="I28" s="14"/>
      <c r="J28" s="39"/>
      <c r="K28" s="14"/>
      <c r="L28" s="14"/>
      <c r="M28" s="61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.75" thickBot="1" x14ac:dyDescent="0.3">
      <c r="A29" s="112" t="s">
        <v>201</v>
      </c>
      <c r="B29" s="113"/>
      <c r="C29" s="113"/>
      <c r="D29" s="114"/>
      <c r="E29" s="1"/>
      <c r="F29" s="14"/>
      <c r="G29" s="14"/>
      <c r="H29" s="14"/>
      <c r="I29" s="14"/>
      <c r="J29" s="39"/>
      <c r="K29" s="14"/>
      <c r="L29" s="14"/>
      <c r="M29" s="61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.75" thickBot="1" x14ac:dyDescent="0.3">
      <c r="A30" s="204" t="s">
        <v>202</v>
      </c>
      <c r="B30" s="205"/>
      <c r="C30" s="202" t="str">
        <f>IF(ABS(C492)+ABS(D492)+ABS(E492)+ABS(G492)+ABS(H492)&lt;0.0000001,"PFD Verifié","Erreur probable")</f>
        <v>PFD Verifié</v>
      </c>
      <c r="D30" s="203"/>
      <c r="E30" s="1"/>
      <c r="F30" s="14"/>
      <c r="G30" s="14"/>
      <c r="H30" s="14"/>
      <c r="I30" s="14"/>
      <c r="J30" s="39"/>
      <c r="K30" s="14"/>
      <c r="L30" s="14"/>
      <c r="M30" s="61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25">
      <c r="A31" s="228" t="s">
        <v>211</v>
      </c>
      <c r="B31" s="229"/>
      <c r="C31" s="229"/>
      <c r="D31" s="230"/>
      <c r="E31" s="1"/>
      <c r="F31" s="14"/>
      <c r="G31" s="14"/>
      <c r="H31" s="14"/>
      <c r="I31" s="14"/>
      <c r="J31" s="39"/>
      <c r="K31" s="14"/>
      <c r="L31" s="14"/>
      <c r="M31" s="61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25">
      <c r="A32" s="231" t="str">
        <f>IF(ABS(P491)&lt;0.01*ABS(MAX(P41:P491)),"Constantes d'integration y' correctes","Constantes d'integration y' incorrectes")</f>
        <v>Constantes d'integration y' correctes</v>
      </c>
      <c r="B32" s="231"/>
      <c r="C32" s="231"/>
      <c r="D32" s="231"/>
      <c r="E32" s="1"/>
      <c r="F32" s="14"/>
      <c r="G32" s="14"/>
      <c r="H32" s="14"/>
      <c r="I32" s="14"/>
      <c r="J32" s="39"/>
      <c r="K32" s="14"/>
      <c r="L32" s="14"/>
      <c r="M32" s="61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25">
      <c r="A33" s="231" t="str">
        <f>IF(ABS(S491)&lt;0.01*ABS(MAX(S41:S491)),"Constantes d'integration z' correctes","Constantes d'integration z' incorrectes")</f>
        <v>Constantes d'integration z' correctes</v>
      </c>
      <c r="B33" s="231"/>
      <c r="C33" s="231"/>
      <c r="D33" s="231"/>
      <c r="E33" s="1"/>
      <c r="F33" s="14"/>
      <c r="G33" s="14"/>
      <c r="H33" s="14"/>
      <c r="I33" s="14"/>
      <c r="J33" s="39"/>
      <c r="K33" s="14"/>
      <c r="L33" s="14"/>
      <c r="M33" s="61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25">
      <c r="A34" s="14"/>
      <c r="B34" s="14"/>
      <c r="C34" s="14"/>
      <c r="D34" s="14"/>
      <c r="E34" s="1"/>
      <c r="F34" s="14"/>
      <c r="G34" s="14"/>
      <c r="H34" s="14"/>
      <c r="I34" s="14"/>
      <c r="J34" s="39"/>
      <c r="K34" s="14"/>
      <c r="L34" s="14"/>
      <c r="M34" s="61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25">
      <c r="A35" s="14"/>
      <c r="B35" s="14"/>
      <c r="C35" s="14"/>
      <c r="D35" s="14"/>
      <c r="E35" s="1"/>
      <c r="F35" s="14"/>
      <c r="G35" s="14"/>
      <c r="H35" s="14"/>
      <c r="I35" s="14"/>
      <c r="J35" s="39"/>
      <c r="K35" s="14"/>
      <c r="L35" s="14"/>
      <c r="M35" s="61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4"/>
      <c r="AQ35" s="64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9"/>
      <c r="K36" s="1"/>
      <c r="L36" s="1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25">
      <c r="A37" s="227" t="s">
        <v>106</v>
      </c>
      <c r="B37" s="227"/>
      <c r="C37" s="227"/>
      <c r="D37" s="227"/>
      <c r="E37" s="227"/>
      <c r="F37" s="227"/>
      <c r="G37" s="227"/>
      <c r="H37" s="227"/>
      <c r="I37" s="227"/>
      <c r="J37" s="227"/>
      <c r="K37" s="227" t="s">
        <v>288</v>
      </c>
      <c r="L37" s="227"/>
      <c r="M37" s="227"/>
      <c r="N37" s="227" t="s">
        <v>174</v>
      </c>
      <c r="O37" s="227"/>
      <c r="P37" s="227"/>
      <c r="Q37" s="227"/>
      <c r="R37" s="227"/>
      <c r="S37" s="227"/>
      <c r="T37" s="227"/>
      <c r="U37" s="227"/>
      <c r="V37" s="227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25">
      <c r="A38" s="8" t="s">
        <v>289</v>
      </c>
      <c r="B38" s="13" t="s">
        <v>108</v>
      </c>
      <c r="C38" s="13" t="s">
        <v>72</v>
      </c>
      <c r="D38" s="13" t="s">
        <v>109</v>
      </c>
      <c r="E38" s="13" t="s">
        <v>110</v>
      </c>
      <c r="F38" s="13" t="s">
        <v>112</v>
      </c>
      <c r="G38" s="13" t="s">
        <v>111</v>
      </c>
      <c r="H38" s="13" t="s">
        <v>117</v>
      </c>
      <c r="I38" s="13" t="s">
        <v>121</v>
      </c>
      <c r="J38" s="40" t="s">
        <v>122</v>
      </c>
      <c r="K38" s="13" t="s">
        <v>133</v>
      </c>
      <c r="L38" s="13" t="s">
        <v>134</v>
      </c>
      <c r="M38" s="40" t="s">
        <v>135</v>
      </c>
      <c r="N38" s="13"/>
      <c r="O38" s="13" t="s">
        <v>168</v>
      </c>
      <c r="P38" s="13" t="s">
        <v>169</v>
      </c>
      <c r="Q38" s="13"/>
      <c r="R38" s="13" t="s">
        <v>170</v>
      </c>
      <c r="S38" s="13" t="s">
        <v>171</v>
      </c>
      <c r="T38" s="13" t="s">
        <v>172</v>
      </c>
      <c r="U38" s="13" t="s">
        <v>173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25">
      <c r="A39" s="8" t="s">
        <v>10</v>
      </c>
      <c r="B39" s="11" t="s">
        <v>114</v>
      </c>
      <c r="C39" s="9" t="s">
        <v>115</v>
      </c>
      <c r="D39" s="9" t="s">
        <v>123</v>
      </c>
      <c r="E39" s="10" t="s">
        <v>124</v>
      </c>
      <c r="F39" s="10" t="s">
        <v>285</v>
      </c>
      <c r="G39" s="10" t="s">
        <v>116</v>
      </c>
      <c r="H39" s="10" t="s">
        <v>118</v>
      </c>
      <c r="I39" s="10" t="s">
        <v>286</v>
      </c>
      <c r="J39" s="41" t="s">
        <v>287</v>
      </c>
      <c r="K39" s="12" t="s">
        <v>136</v>
      </c>
      <c r="L39" s="12" t="s">
        <v>137</v>
      </c>
      <c r="M39" s="43" t="s">
        <v>270</v>
      </c>
      <c r="N39" s="11" t="s">
        <v>181</v>
      </c>
      <c r="O39" s="11" t="s">
        <v>175</v>
      </c>
      <c r="P39" s="11" t="s">
        <v>176</v>
      </c>
      <c r="Q39" s="11" t="s">
        <v>183</v>
      </c>
      <c r="R39" s="11" t="s">
        <v>177</v>
      </c>
      <c r="S39" s="11" t="s">
        <v>178</v>
      </c>
      <c r="T39" s="11" t="s">
        <v>179</v>
      </c>
      <c r="U39" s="11" t="s">
        <v>180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25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1" t="s">
        <v>72</v>
      </c>
      <c r="K40" s="10" t="s">
        <v>138</v>
      </c>
      <c r="L40" s="10" t="s">
        <v>138</v>
      </c>
      <c r="M40" s="41" t="s">
        <v>138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25">
      <c r="A41" s="8" t="s">
        <v>113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2">
        <f>SQRT(D41*D41+E41*E41)</f>
        <v>391.20705570388935</v>
      </c>
      <c r="K41">
        <f>32*I41/(PI()*$G$11^3)</f>
        <v>0</v>
      </c>
      <c r="L41">
        <f>16*F41/(PI()*$G$11^3)*$G$22</f>
        <v>0</v>
      </c>
      <c r="M41" s="42">
        <f>SQRT(K41^2+3*L41^2)</f>
        <v>0</v>
      </c>
      <c r="N41" s="6">
        <f t="shared" ref="N41:N104" si="6">-G41/($G$18*$B$28)</f>
        <v>0</v>
      </c>
      <c r="O41" s="4">
        <f>SUM($N$41:N41)*0.1+$N$8</f>
        <v>1.68E-6</v>
      </c>
      <c r="P41" s="4">
        <f>SUM($O$41:O41)+0</f>
        <v>1.68E-6</v>
      </c>
      <c r="Q41" s="6">
        <f t="shared" ref="Q41:Q104" si="7">-H41/($G$18*$B$28)</f>
        <v>0</v>
      </c>
      <c r="R41" s="4">
        <f>SUM($Q$41:Q41)*0.1+$T$8</f>
        <v>3.32E-6</v>
      </c>
      <c r="S41" s="4">
        <f>SUM($R$41:R41)+0</f>
        <v>3.32E-6</v>
      </c>
      <c r="T41">
        <f>SQRT(SUMSQ(O41,R41))</f>
        <v>3.7208601156184307E-6</v>
      </c>
      <c r="U41">
        <f>SQRT(SUMSQ(S41,P41))</f>
        <v>3.7208601156184307E-6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25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2">
        <f t="shared" ref="J42:J105" si="9">SQRT(D42*D42+E42*E42)</f>
        <v>391.20705570388935</v>
      </c>
      <c r="K42">
        <f t="shared" ref="K42:K105" si="10">32*I42/(PI()*$G$11^3)</f>
        <v>1.0138414278477581E-2</v>
      </c>
      <c r="L42">
        <f t="shared" ref="L42:L105" si="11">16*F42/(PI()*$G$11^3)*$G$22</f>
        <v>0</v>
      </c>
      <c r="M42" s="42">
        <f t="shared" ref="M42:M105" si="12">SQRT(K42^2+3*L42^2)</f>
        <v>1.0138414278477581E-2</v>
      </c>
      <c r="N42" s="6">
        <f t="shared" si="6"/>
        <v>3.3899540368096577E-10</v>
      </c>
      <c r="O42" s="4">
        <f>SUM($N$41:N42)*0.1+$N$8</f>
        <v>1.6800338995403681E-6</v>
      </c>
      <c r="P42" s="4">
        <f>SUM($O$41:O42)+0</f>
        <v>3.3600338995403683E-6</v>
      </c>
      <c r="Q42" s="6">
        <f t="shared" si="7"/>
        <v>-1.5323649503945157E-9</v>
      </c>
      <c r="R42" s="4">
        <f>SUM($Q$41:Q42)*0.1+$T$8</f>
        <v>3.3198467635049607E-6</v>
      </c>
      <c r="S42" s="4">
        <f>SUM($R$41:R42)+0</f>
        <v>6.6398467635049611E-6</v>
      </c>
      <c r="T42">
        <f t="shared" ref="T42:T105" si="13">SQRT(SUMSQ(O42,R42))</f>
        <v>3.7207386950388196E-6</v>
      </c>
      <c r="U42">
        <f t="shared" ref="U42:U105" si="14">SQRT(SUMSQ(S42,P42))</f>
        <v>7.4415988099929008E-6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25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2">
        <f t="shared" si="9"/>
        <v>391.20705570388935</v>
      </c>
      <c r="K43">
        <f t="shared" si="10"/>
        <v>2.0276828556955163E-2</v>
      </c>
      <c r="L43">
        <f t="shared" si="11"/>
        <v>0</v>
      </c>
      <c r="M43" s="42">
        <f t="shared" si="12"/>
        <v>2.0276828556955163E-2</v>
      </c>
      <c r="N43" s="6">
        <f t="shared" si="6"/>
        <v>6.7799080736193154E-10</v>
      </c>
      <c r="O43" s="4">
        <f>SUM($N$41:N43)*0.1+$N$8</f>
        <v>1.6801016986211043E-6</v>
      </c>
      <c r="P43" s="4">
        <f>SUM($O$41:O43)+0</f>
        <v>5.0401355981614724E-6</v>
      </c>
      <c r="Q43" s="6">
        <f t="shared" si="7"/>
        <v>-3.0647299007890314E-9</v>
      </c>
      <c r="R43" s="4">
        <f>SUM($Q$41:Q43)*0.1+$T$8</f>
        <v>3.3195402905148817E-6</v>
      </c>
      <c r="S43" s="4">
        <f>SUM($R$41:R43)+0</f>
        <v>9.9593870540198423E-6</v>
      </c>
      <c r="T43">
        <f t="shared" si="13"/>
        <v>3.7204958618524416E-6</v>
      </c>
      <c r="U43">
        <f t="shared" si="14"/>
        <v>1.1162094666308495E-5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25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2">
        <f t="shared" si="9"/>
        <v>391.20705570388935</v>
      </c>
      <c r="K44">
        <f t="shared" si="10"/>
        <v>3.0415242835432746E-2</v>
      </c>
      <c r="L44">
        <f t="shared" si="11"/>
        <v>0</v>
      </c>
      <c r="M44" s="42">
        <f t="shared" si="12"/>
        <v>3.0415242835432746E-2</v>
      </c>
      <c r="N44" s="6">
        <f t="shared" si="6"/>
        <v>1.0169862110428974E-9</v>
      </c>
      <c r="O44" s="4">
        <f>SUM($N$41:N44)*0.1+$N$8</f>
        <v>1.6802033972422086E-6</v>
      </c>
      <c r="P44" s="4">
        <f>SUM($O$41:O44)+0</f>
        <v>6.7203389954036815E-6</v>
      </c>
      <c r="Q44" s="6">
        <f t="shared" si="7"/>
        <v>-4.5970948511835476E-9</v>
      </c>
      <c r="R44" s="4">
        <f>SUM($Q$41:Q44)*0.1+$T$8</f>
        <v>3.3190805810297633E-6</v>
      </c>
      <c r="S44" s="4">
        <f>SUM($R$41:R44)+0</f>
        <v>1.3278467635049606E-5</v>
      </c>
      <c r="T44">
        <f t="shared" si="13"/>
        <v>3.7201316320088906E-6</v>
      </c>
      <c r="U44">
        <f t="shared" si="14"/>
        <v>1.4882226276609399E-5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25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2">
        <f t="shared" si="9"/>
        <v>391.20705570388935</v>
      </c>
      <c r="K45">
        <f t="shared" si="10"/>
        <v>4.0553657113910326E-2</v>
      </c>
      <c r="L45">
        <f t="shared" si="11"/>
        <v>0</v>
      </c>
      <c r="M45" s="42">
        <f t="shared" si="12"/>
        <v>4.0553657113910326E-2</v>
      </c>
      <c r="N45" s="6">
        <f t="shared" si="6"/>
        <v>1.3559816147238631E-9</v>
      </c>
      <c r="O45" s="4">
        <f>SUM($N$41:N45)*0.1+$N$8</f>
        <v>1.680338995403681E-6</v>
      </c>
      <c r="P45" s="4">
        <f>SUM($O$41:O45)+0</f>
        <v>8.400677990807362E-6</v>
      </c>
      <c r="Q45" s="6">
        <f t="shared" si="7"/>
        <v>-6.1294598015780629E-9</v>
      </c>
      <c r="R45" s="4">
        <f>SUM($Q$41:Q45)*0.1+$T$8</f>
        <v>3.3184676350496053E-6</v>
      </c>
      <c r="S45" s="4">
        <f>SUM($R$41:R45)+0</f>
        <v>1.6596935270099213E-5</v>
      </c>
      <c r="T45">
        <f t="shared" si="13"/>
        <v>3.7196460294423142E-6</v>
      </c>
      <c r="U45">
        <f t="shared" si="14"/>
        <v>1.8601872246230979E-5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25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2">
        <f t="shared" si="9"/>
        <v>391.20705570388935</v>
      </c>
      <c r="K46">
        <f t="shared" si="10"/>
        <v>5.0692071392387898E-2</v>
      </c>
      <c r="L46">
        <f t="shared" si="11"/>
        <v>0</v>
      </c>
      <c r="M46" s="42">
        <f t="shared" si="12"/>
        <v>5.0692071392387898E-2</v>
      </c>
      <c r="N46" s="6">
        <f t="shared" si="6"/>
        <v>1.6949770184048285E-9</v>
      </c>
      <c r="O46" s="4">
        <f>SUM($N$41:N46)*0.1+$N$8</f>
        <v>1.6805084931055215E-6</v>
      </c>
      <c r="P46" s="4">
        <f>SUM($O$41:O46)+0</f>
        <v>1.0081186483912883E-5</v>
      </c>
      <c r="Q46" s="6">
        <f t="shared" si="7"/>
        <v>-7.6618247519725782E-9</v>
      </c>
      <c r="R46" s="4">
        <f>SUM($Q$41:Q46)*0.1+$T$8</f>
        <v>3.3177014525744084E-6</v>
      </c>
      <c r="S46" s="4">
        <f>SUM($R$41:R46)+0</f>
        <v>1.9914636722673622E-5</v>
      </c>
      <c r="T46">
        <f t="shared" si="13"/>
        <v>3.7190390860831418E-6</v>
      </c>
      <c r="U46">
        <f t="shared" si="14"/>
        <v>2.232091119823491E-5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25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2">
        <f t="shared" si="9"/>
        <v>391.20705570388935</v>
      </c>
      <c r="K47">
        <f t="shared" si="10"/>
        <v>6.0830485670865478E-2</v>
      </c>
      <c r="L47">
        <f t="shared" si="11"/>
        <v>0</v>
      </c>
      <c r="M47" s="42">
        <f t="shared" si="12"/>
        <v>6.0830485670865478E-2</v>
      </c>
      <c r="N47" s="6">
        <f t="shared" si="6"/>
        <v>2.033972422085794E-9</v>
      </c>
      <c r="O47" s="4">
        <f>SUM($N$41:N47)*0.1+$N$8</f>
        <v>1.6807118903477301E-6</v>
      </c>
      <c r="P47" s="4">
        <f>SUM($O$41:O47)+0</f>
        <v>1.1761898374260613E-5</v>
      </c>
      <c r="Q47" s="6">
        <f t="shared" si="7"/>
        <v>-9.1941897023670935E-9</v>
      </c>
      <c r="R47" s="4">
        <f>SUM($Q$41:Q47)*0.1+$T$8</f>
        <v>3.3167820336041713E-6</v>
      </c>
      <c r="S47" s="4">
        <f>SUM($R$41:R47)+0</f>
        <v>2.3231418756277794E-5</v>
      </c>
      <c r="T47">
        <f t="shared" si="13"/>
        <v>3.7183108418737211E-6</v>
      </c>
      <c r="U47">
        <f t="shared" si="14"/>
        <v>2.603922177784832E-5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25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2">
        <f t="shared" si="9"/>
        <v>391.20705570388935</v>
      </c>
      <c r="K48">
        <f t="shared" si="10"/>
        <v>7.0968899949343064E-2</v>
      </c>
      <c r="L48">
        <f t="shared" si="11"/>
        <v>0</v>
      </c>
      <c r="M48" s="42">
        <f t="shared" si="12"/>
        <v>7.0968899949343064E-2</v>
      </c>
      <c r="N48" s="6">
        <f t="shared" si="6"/>
        <v>2.3729678257667601E-9</v>
      </c>
      <c r="O48" s="4">
        <f>SUM($N$41:N48)*0.1+$N$8</f>
        <v>1.6809491871303068E-6</v>
      </c>
      <c r="P48" s="4">
        <f>SUM($O$41:O48)+0</f>
        <v>1.344284756139092E-5</v>
      </c>
      <c r="Q48" s="6">
        <f t="shared" si="7"/>
        <v>-1.0726554652761609E-8</v>
      </c>
      <c r="R48" s="4">
        <f>SUM($Q$41:Q48)*0.1+$T$8</f>
        <v>3.3157093781388954E-6</v>
      </c>
      <c r="S48" s="4">
        <f>SUM($R$41:R48)+0</f>
        <v>2.654712813441669E-5</v>
      </c>
      <c r="T48">
        <f t="shared" si="13"/>
        <v>3.7174613447878998E-6</v>
      </c>
      <c r="U48">
        <f t="shared" si="14"/>
        <v>2.9756682656908047E-5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25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2">
        <f t="shared" si="9"/>
        <v>391.20705570388935</v>
      </c>
      <c r="K49">
        <f t="shared" si="10"/>
        <v>8.1107314227820637E-2</v>
      </c>
      <c r="L49">
        <f t="shared" si="11"/>
        <v>0</v>
      </c>
      <c r="M49" s="42">
        <f t="shared" si="12"/>
        <v>8.1107314227820637E-2</v>
      </c>
      <c r="N49" s="6">
        <f t="shared" si="6"/>
        <v>2.7119632294477253E-9</v>
      </c>
      <c r="O49" s="4">
        <f>SUM($N$41:N49)*0.1+$N$8</f>
        <v>1.6812203834532514E-6</v>
      </c>
      <c r="P49" s="4">
        <f>SUM($O$41:O49)+0</f>
        <v>1.5124067944844171E-5</v>
      </c>
      <c r="Q49" s="6">
        <f t="shared" si="7"/>
        <v>-1.2258919603156124E-8</v>
      </c>
      <c r="R49" s="4">
        <f>SUM($Q$41:Q49)*0.1+$T$8</f>
        <v>3.3144834861785798E-6</v>
      </c>
      <c r="S49" s="4">
        <f>SUM($R$41:R49)+0</f>
        <v>2.9861611620595269E-5</v>
      </c>
      <c r="T49">
        <f t="shared" si="13"/>
        <v>3.7164906508545411E-6</v>
      </c>
      <c r="U49">
        <f t="shared" si="14"/>
        <v>3.3473172538310932E-5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25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2">
        <f t="shared" si="9"/>
        <v>391.20705570388935</v>
      </c>
      <c r="K50">
        <f t="shared" si="10"/>
        <v>9.124572850629821E-2</v>
      </c>
      <c r="L50">
        <f t="shared" si="11"/>
        <v>0</v>
      </c>
      <c r="M50" s="42">
        <f t="shared" si="12"/>
        <v>9.124572850629821E-2</v>
      </c>
      <c r="N50" s="6">
        <f t="shared" si="6"/>
        <v>3.050958633128691E-9</v>
      </c>
      <c r="O50" s="4">
        <f>SUM($N$41:N50)*0.1+$N$8</f>
        <v>1.6815254793165643E-6</v>
      </c>
      <c r="P50" s="4">
        <f>SUM($O$41:O50)+0</f>
        <v>1.6805593424160735E-5</v>
      </c>
      <c r="Q50" s="6">
        <f t="shared" si="7"/>
        <v>-1.3791284553550639E-8</v>
      </c>
      <c r="R50" s="4">
        <f>SUM($Q$41:Q50)*0.1+$T$8</f>
        <v>3.3131043577232248E-6</v>
      </c>
      <c r="S50" s="4">
        <f>SUM($R$41:R50)+0</f>
        <v>3.3174715978318494E-5</v>
      </c>
      <c r="T50">
        <f t="shared" si="13"/>
        <v>3.7153988241850191E-6</v>
      </c>
      <c r="U50">
        <f t="shared" si="14"/>
        <v>3.7188570160471283E-5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25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2">
        <f t="shared" si="9"/>
        <v>391.20705570388935</v>
      </c>
      <c r="K51">
        <f t="shared" si="10"/>
        <v>0.10138414278477578</v>
      </c>
      <c r="L51">
        <f t="shared" si="11"/>
        <v>0</v>
      </c>
      <c r="M51" s="42">
        <f t="shared" si="12"/>
        <v>0.10138414278477578</v>
      </c>
      <c r="N51" s="6">
        <f t="shared" si="6"/>
        <v>3.3899540368096567E-9</v>
      </c>
      <c r="O51" s="4">
        <f>SUM($N$41:N51)*0.1+$N$8</f>
        <v>1.6818644747202453E-6</v>
      </c>
      <c r="P51" s="4">
        <f>SUM($O$41:O51)+0</f>
        <v>1.848745789888098E-5</v>
      </c>
      <c r="Q51" s="6">
        <f t="shared" si="7"/>
        <v>-1.5323649503945153E-8</v>
      </c>
      <c r="R51" s="4">
        <f>SUM($Q$41:Q51)*0.1+$T$8</f>
        <v>3.3115719927728301E-6</v>
      </c>
      <c r="S51" s="4">
        <f>SUM($R$41:R51)+0</f>
        <v>3.6486287971091325E-5</v>
      </c>
      <c r="T51">
        <f t="shared" si="13"/>
        <v>3.7141859370046918E-6</v>
      </c>
      <c r="U51">
        <f t="shared" si="14"/>
        <v>4.0902754301786331E-5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25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2">
        <f t="shared" si="9"/>
        <v>391.20705570388935</v>
      </c>
      <c r="K52">
        <f t="shared" si="10"/>
        <v>0.11152255706325336</v>
      </c>
      <c r="L52">
        <f t="shared" si="11"/>
        <v>0</v>
      </c>
      <c r="M52" s="42">
        <f t="shared" si="12"/>
        <v>0.11152255706325336</v>
      </c>
      <c r="N52" s="6">
        <f t="shared" si="6"/>
        <v>3.7289494404906228E-9</v>
      </c>
      <c r="O52" s="4">
        <f>SUM($N$41:N52)*0.1+$N$8</f>
        <v>1.6822373696642944E-6</v>
      </c>
      <c r="P52" s="4">
        <f>SUM($O$41:O52)+0</f>
        <v>2.0169695268545274E-5</v>
      </c>
      <c r="Q52" s="6">
        <f t="shared" si="7"/>
        <v>-1.6856014454339668E-8</v>
      </c>
      <c r="R52" s="4">
        <f>SUM($Q$41:Q52)*0.1+$T$8</f>
        <v>3.3098863913273962E-6</v>
      </c>
      <c r="S52" s="4">
        <f>SUM($R$41:R52)+0</f>
        <v>3.9796174362418719E-5</v>
      </c>
      <c r="T52">
        <f t="shared" si="13"/>
        <v>3.7128520696883868E-6</v>
      </c>
      <c r="U52">
        <f t="shared" si="14"/>
        <v>4.4615603785110992E-5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25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2">
        <f t="shared" si="9"/>
        <v>391.20705570388935</v>
      </c>
      <c r="K53">
        <f t="shared" si="10"/>
        <v>0.12166097134173096</v>
      </c>
      <c r="L53">
        <f t="shared" si="11"/>
        <v>0</v>
      </c>
      <c r="M53" s="42">
        <f t="shared" si="12"/>
        <v>0.12166097134173096</v>
      </c>
      <c r="N53" s="6">
        <f t="shared" si="6"/>
        <v>4.067944844171588E-9</v>
      </c>
      <c r="O53" s="4">
        <f>SUM($N$41:N53)*0.1+$N$8</f>
        <v>1.6826441641487116E-6</v>
      </c>
      <c r="P53" s="4">
        <f>SUM($O$41:O53)+0</f>
        <v>2.1852339432693985E-5</v>
      </c>
      <c r="Q53" s="6">
        <f t="shared" si="7"/>
        <v>-1.8388379404734187E-8</v>
      </c>
      <c r="R53" s="4">
        <f>SUM($Q$41:Q53)*0.1+$T$8</f>
        <v>3.3080475533869229E-6</v>
      </c>
      <c r="S53" s="4">
        <f>SUM($R$41:R53)+0</f>
        <v>4.3104221915805643E-5</v>
      </c>
      <c r="T53">
        <f t="shared" si="13"/>
        <v>3.711397310799926E-6</v>
      </c>
      <c r="U53">
        <f t="shared" si="14"/>
        <v>4.8326997482242696E-5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25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2">
        <f t="shared" si="9"/>
        <v>391.20705570388935</v>
      </c>
      <c r="K54">
        <f t="shared" si="10"/>
        <v>0.13179938562020854</v>
      </c>
      <c r="L54">
        <f t="shared" si="11"/>
        <v>0</v>
      </c>
      <c r="M54" s="42">
        <f t="shared" si="12"/>
        <v>0.13179938562020854</v>
      </c>
      <c r="N54" s="6">
        <f t="shared" si="6"/>
        <v>4.4069402478525541E-9</v>
      </c>
      <c r="O54" s="4">
        <f>SUM($N$41:N54)*0.1+$N$8</f>
        <v>1.6830848581734969E-6</v>
      </c>
      <c r="P54" s="4">
        <f>SUM($O$41:O54)+0</f>
        <v>2.3535424290867483E-5</v>
      </c>
      <c r="Q54" s="6">
        <f t="shared" si="7"/>
        <v>-1.9920744355128702E-8</v>
      </c>
      <c r="R54" s="4">
        <f>SUM($Q$41:Q54)*0.1+$T$8</f>
        <v>3.3060554789514099E-6</v>
      </c>
      <c r="S54" s="4">
        <f>SUM($R$41:R54)+0</f>
        <v>4.6410277394757051E-5</v>
      </c>
      <c r="T54">
        <f t="shared" si="13"/>
        <v>3.7098217571357168E-6</v>
      </c>
      <c r="U54">
        <f t="shared" si="14"/>
        <v>5.203681431841742E-5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25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2">
        <f t="shared" si="9"/>
        <v>391.20705570388935</v>
      </c>
      <c r="K55">
        <f t="shared" si="10"/>
        <v>0.14193779989868616</v>
      </c>
      <c r="L55">
        <f t="shared" si="11"/>
        <v>0</v>
      </c>
      <c r="M55" s="42">
        <f t="shared" si="12"/>
        <v>0.14193779989868616</v>
      </c>
      <c r="N55" s="6">
        <f t="shared" si="6"/>
        <v>4.7459356515335202E-9</v>
      </c>
      <c r="O55" s="4">
        <f>SUM($N$41:N55)*0.1+$N$8</f>
        <v>1.6835594517386503E-6</v>
      </c>
      <c r="P55" s="4">
        <f>SUM($O$41:O55)+0</f>
        <v>2.5218983742606132E-5</v>
      </c>
      <c r="Q55" s="6">
        <f t="shared" si="7"/>
        <v>-2.1453109305523224E-8</v>
      </c>
      <c r="R55" s="4">
        <f>SUM($Q$41:Q55)*0.1+$T$8</f>
        <v>3.3039101680208576E-6</v>
      </c>
      <c r="S55" s="4">
        <f>SUM($R$41:R55)+0</f>
        <v>4.971418756277791E-5</v>
      </c>
      <c r="T55">
        <f t="shared" si="13"/>
        <v>3.7081255137724447E-6</v>
      </c>
      <c r="U55">
        <f t="shared" si="14"/>
        <v>5.574493327681803E-5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25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2">
        <f t="shared" si="9"/>
        <v>391.20705570388935</v>
      </c>
      <c r="K56">
        <f t="shared" si="10"/>
        <v>0.15207621417716372</v>
      </c>
      <c r="L56">
        <f t="shared" si="11"/>
        <v>0</v>
      </c>
      <c r="M56" s="42">
        <f t="shared" si="12"/>
        <v>0.15207621417716372</v>
      </c>
      <c r="N56" s="6">
        <f t="shared" si="6"/>
        <v>5.0849310552144871E-9</v>
      </c>
      <c r="O56" s="4">
        <f>SUM($N$41:N56)*0.1+$N$8</f>
        <v>1.6840679448441715E-6</v>
      </c>
      <c r="P56" s="4">
        <f>SUM($O$41:O56)+0</f>
        <v>2.6903051687450303E-5</v>
      </c>
      <c r="Q56" s="6">
        <f t="shared" si="7"/>
        <v>-2.2985474255917736E-8</v>
      </c>
      <c r="R56" s="4">
        <f>SUM($Q$41:Q56)*0.1+$T$8</f>
        <v>3.3016116205952656E-6</v>
      </c>
      <c r="S56" s="4">
        <f>SUM($R$41:R56)+0</f>
        <v>5.3015799183373172E-5</v>
      </c>
      <c r="T56">
        <f t="shared" si="13"/>
        <v>3.7063086941189031E-6</v>
      </c>
      <c r="U56">
        <f t="shared" si="14"/>
        <v>5.9451233403095805E-5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25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2">
        <f t="shared" si="9"/>
        <v>391.20705570388935</v>
      </c>
      <c r="K57">
        <f t="shared" si="10"/>
        <v>0.1622146284556413</v>
      </c>
      <c r="L57">
        <f t="shared" si="11"/>
        <v>0</v>
      </c>
      <c r="M57" s="42">
        <f t="shared" si="12"/>
        <v>0.1622146284556413</v>
      </c>
      <c r="N57" s="6">
        <f t="shared" si="6"/>
        <v>5.4239264588954523E-9</v>
      </c>
      <c r="O57" s="4">
        <f>SUM($N$41:N57)*0.1+$N$8</f>
        <v>1.6846103374900611E-6</v>
      </c>
      <c r="P57" s="4">
        <f>SUM($O$41:O57)+0</f>
        <v>2.8587662024940363E-5</v>
      </c>
      <c r="Q57" s="6">
        <f t="shared" si="7"/>
        <v>-2.4517839206312252E-8</v>
      </c>
      <c r="R57" s="4">
        <f>SUM($Q$41:Q57)*0.1+$T$8</f>
        <v>3.2991598366746347E-6</v>
      </c>
      <c r="S57" s="4">
        <f>SUM($R$41:R57)+0</f>
        <v>5.6314959020047806E-5</v>
      </c>
      <c r="T57">
        <f t="shared" si="13"/>
        <v>3.704371419972001E-6</v>
      </c>
      <c r="U57">
        <f t="shared" si="14"/>
        <v>6.3155593809906344E-5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25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2">
        <f t="shared" si="9"/>
        <v>391.20705570388935</v>
      </c>
      <c r="K58">
        <f t="shared" si="10"/>
        <v>0.17235304273411889</v>
      </c>
      <c r="L58">
        <f t="shared" si="11"/>
        <v>0</v>
      </c>
      <c r="M58" s="42">
        <f t="shared" si="12"/>
        <v>0.17235304273411889</v>
      </c>
      <c r="N58" s="6">
        <f t="shared" si="6"/>
        <v>5.7629218625764184E-9</v>
      </c>
      <c r="O58" s="4">
        <f>SUM($N$41:N58)*0.1+$N$8</f>
        <v>1.6851866296763188E-6</v>
      </c>
      <c r="P58" s="4">
        <f>SUM($O$41:O58)+0</f>
        <v>3.0272848654616681E-5</v>
      </c>
      <c r="Q58" s="6">
        <f t="shared" si="7"/>
        <v>-2.605020415670677E-8</v>
      </c>
      <c r="R58" s="4">
        <f>SUM($Q$41:Q58)*0.1+$T$8</f>
        <v>3.2965548162589637E-6</v>
      </c>
      <c r="S58" s="4">
        <f>SUM($R$41:R58)+0</f>
        <v>5.9611513836306771E-5</v>
      </c>
      <c r="T58">
        <f t="shared" si="13"/>
        <v>3.702313821576988E-6</v>
      </c>
      <c r="U58">
        <f t="shared" si="14"/>
        <v>6.6857893681460839E-5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25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2">
        <f t="shared" si="9"/>
        <v>391.20705570388935</v>
      </c>
      <c r="K59">
        <f t="shared" si="10"/>
        <v>0.18249145701259648</v>
      </c>
      <c r="L59">
        <f t="shared" si="11"/>
        <v>0</v>
      </c>
      <c r="M59" s="42">
        <f t="shared" si="12"/>
        <v>0.18249145701259648</v>
      </c>
      <c r="N59" s="6">
        <f t="shared" si="6"/>
        <v>6.1019172662573845E-9</v>
      </c>
      <c r="O59" s="4">
        <f>SUM($N$41:N59)*0.1+$N$8</f>
        <v>1.6857968214029446E-6</v>
      </c>
      <c r="P59" s="4">
        <f>SUM($O$41:O59)+0</f>
        <v>3.1958645476019627E-5</v>
      </c>
      <c r="Q59" s="6">
        <f t="shared" si="7"/>
        <v>-2.7582569107101289E-8</v>
      </c>
      <c r="R59" s="4">
        <f>SUM($Q$41:Q59)*0.1+$T$8</f>
        <v>3.2937965593482538E-6</v>
      </c>
      <c r="S59" s="4">
        <f>SUM($R$41:R59)+0</f>
        <v>6.2905310395655029E-5</v>
      </c>
      <c r="T59">
        <f t="shared" si="13"/>
        <v>3.7001360376919477E-6</v>
      </c>
      <c r="U59">
        <f t="shared" si="14"/>
        <v>7.055801227809366E-5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25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2">
        <f t="shared" si="9"/>
        <v>391.20705570388935</v>
      </c>
      <c r="K60">
        <f t="shared" si="10"/>
        <v>0.19262987129107409</v>
      </c>
      <c r="L60">
        <f t="shared" si="11"/>
        <v>0</v>
      </c>
      <c r="M60" s="42">
        <f t="shared" si="12"/>
        <v>0.19262987129107409</v>
      </c>
      <c r="N60" s="6">
        <f t="shared" si="6"/>
        <v>6.4409126699383506E-9</v>
      </c>
      <c r="O60" s="4">
        <f>SUM($N$41:N60)*0.1+$N$8</f>
        <v>1.6864409126699383E-6</v>
      </c>
      <c r="P60" s="4">
        <f>SUM($O$41:O60)+0</f>
        <v>3.3645086388689565E-5</v>
      </c>
      <c r="Q60" s="6">
        <f t="shared" si="7"/>
        <v>-2.9114934057495804E-8</v>
      </c>
      <c r="R60" s="4">
        <f>SUM($Q$41:Q60)*0.1+$T$8</f>
        <v>3.2908850659425042E-6</v>
      </c>
      <c r="S60" s="4">
        <f>SUM($R$41:R60)+0</f>
        <v>6.6196195461597538E-5</v>
      </c>
      <c r="T60">
        <f t="shared" si="13"/>
        <v>3.6978382156566036E-6</v>
      </c>
      <c r="U60">
        <f t="shared" si="14"/>
        <v>7.4255828940847536E-5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25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2">
        <f t="shared" si="9"/>
        <v>391.20705570388935</v>
      </c>
      <c r="K61">
        <f t="shared" si="10"/>
        <v>0.20276828556955162</v>
      </c>
      <c r="L61">
        <f t="shared" si="11"/>
        <v>0</v>
      </c>
      <c r="M61" s="42">
        <f t="shared" si="12"/>
        <v>0.20276828556955162</v>
      </c>
      <c r="N61" s="6">
        <f t="shared" si="6"/>
        <v>6.7799080736193158E-9</v>
      </c>
      <c r="O61" s="4">
        <f>SUM($N$41:N61)*0.1+$N$8</f>
        <v>1.6871189034773003E-6</v>
      </c>
      <c r="P61" s="4">
        <f>SUM($O$41:O61)+0</f>
        <v>3.5332205292166865E-5</v>
      </c>
      <c r="Q61" s="6">
        <f t="shared" si="7"/>
        <v>-3.0647299007890319E-8</v>
      </c>
      <c r="R61" s="4">
        <f>SUM($Q$41:Q61)*0.1+$T$8</f>
        <v>3.2878203360417153E-6</v>
      </c>
      <c r="S61" s="4">
        <f>SUM($R$41:R61)+0</f>
        <v>6.9484015797639253E-5</v>
      </c>
      <c r="T61">
        <f t="shared" si="13"/>
        <v>3.6954205114654956E-6</v>
      </c>
      <c r="U61">
        <f t="shared" si="14"/>
        <v>7.7951223096077243E-5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25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2">
        <f t="shared" si="9"/>
        <v>391.20705570388935</v>
      </c>
      <c r="K62">
        <f t="shared" si="10"/>
        <v>0.21290669984802923</v>
      </c>
      <c r="L62">
        <f t="shared" si="11"/>
        <v>0</v>
      </c>
      <c r="M62" s="42">
        <f t="shared" si="12"/>
        <v>0.21290669984802923</v>
      </c>
      <c r="N62" s="6">
        <f t="shared" si="6"/>
        <v>7.1189034773002819E-9</v>
      </c>
      <c r="O62" s="4">
        <f>SUM($N$41:N62)*0.1+$N$8</f>
        <v>1.6878307938250304E-6</v>
      </c>
      <c r="P62" s="4">
        <f>SUM($O$41:O62)+0</f>
        <v>3.7020036085991896E-5</v>
      </c>
      <c r="Q62" s="6">
        <f t="shared" si="7"/>
        <v>-3.2179663958284838E-8</v>
      </c>
      <c r="R62" s="4">
        <f>SUM($Q$41:Q62)*0.1+$T$8</f>
        <v>3.2846023696458866E-6</v>
      </c>
      <c r="S62" s="4">
        <f>SUM($R$41:R62)+0</f>
        <v>7.2768618167285134E-5</v>
      </c>
      <c r="T62">
        <f t="shared" si="13"/>
        <v>3.6928830898455754E-6</v>
      </c>
      <c r="U62">
        <f t="shared" si="14"/>
        <v>8.1644074260072802E-5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25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2">
        <f t="shared" si="9"/>
        <v>391.20705570388935</v>
      </c>
      <c r="K63">
        <f t="shared" si="10"/>
        <v>0.22304511412650679</v>
      </c>
      <c r="L63">
        <f t="shared" si="11"/>
        <v>0</v>
      </c>
      <c r="M63" s="42">
        <f t="shared" si="12"/>
        <v>0.22304511412650679</v>
      </c>
      <c r="N63" s="6">
        <f t="shared" si="6"/>
        <v>7.4578988809812472E-9</v>
      </c>
      <c r="O63" s="4">
        <f>SUM($N$41:N63)*0.1+$N$8</f>
        <v>1.6885765837131284E-6</v>
      </c>
      <c r="P63" s="4">
        <f>SUM($O$41:O63)+0</f>
        <v>3.8708612669705024E-5</v>
      </c>
      <c r="Q63" s="6">
        <f t="shared" si="7"/>
        <v>-3.371202890867935E-8</v>
      </c>
      <c r="R63" s="4">
        <f>SUM($Q$41:Q63)*0.1+$T$8</f>
        <v>3.2812311667550187E-6</v>
      </c>
      <c r="S63" s="4">
        <f>SUM($R$41:R63)+0</f>
        <v>7.6049849334040154E-5</v>
      </c>
      <c r="T63">
        <f t="shared" si="13"/>
        <v>3.6902261243382907E-6</v>
      </c>
      <c r="U63">
        <f t="shared" si="14"/>
        <v>8.5334262043703502E-5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25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2">
        <f t="shared" si="9"/>
        <v>391.20705570388935</v>
      </c>
      <c r="K64">
        <f t="shared" si="10"/>
        <v>0.23318352840498441</v>
      </c>
      <c r="L64">
        <f t="shared" si="11"/>
        <v>0</v>
      </c>
      <c r="M64" s="42">
        <f t="shared" si="12"/>
        <v>0.23318352840498441</v>
      </c>
      <c r="N64" s="6">
        <f t="shared" si="6"/>
        <v>7.7968942846622133E-9</v>
      </c>
      <c r="O64" s="4">
        <f>SUM($N$41:N64)*0.1+$N$8</f>
        <v>1.6893562731415946E-6</v>
      </c>
      <c r="P64" s="4">
        <f>SUM($O$41:O64)+0</f>
        <v>4.0397968942846618E-5</v>
      </c>
      <c r="Q64" s="6">
        <f t="shared" si="7"/>
        <v>-3.5244393859073869E-8</v>
      </c>
      <c r="R64" s="4">
        <f>SUM($Q$41:Q64)*0.1+$T$8</f>
        <v>3.2777067273691115E-6</v>
      </c>
      <c r="S64" s="4">
        <f>SUM($R$41:R64)+0</f>
        <v>7.9327556061409261E-5</v>
      </c>
      <c r="T64">
        <f t="shared" si="13"/>
        <v>3.6874497973862082E-6</v>
      </c>
      <c r="U64">
        <f t="shared" si="14"/>
        <v>8.9021666157083516E-5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25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2">
        <f t="shared" si="9"/>
        <v>391.20705570388935</v>
      </c>
      <c r="K65">
        <f t="shared" si="10"/>
        <v>0.24332194268346199</v>
      </c>
      <c r="L65">
        <f t="shared" si="11"/>
        <v>0</v>
      </c>
      <c r="M65" s="42">
        <f t="shared" si="12"/>
        <v>0.24332194268346199</v>
      </c>
      <c r="N65" s="6">
        <f t="shared" si="6"/>
        <v>8.1358896883431793E-9</v>
      </c>
      <c r="O65" s="4">
        <f>SUM($N$41:N65)*0.1+$N$8</f>
        <v>1.690169862110429E-6</v>
      </c>
      <c r="P65" s="4">
        <f>SUM($O$41:O65)+0</f>
        <v>4.2088138804957045E-5</v>
      </c>
      <c r="Q65" s="6">
        <f t="shared" si="7"/>
        <v>-3.6776758809468387E-8</v>
      </c>
      <c r="R65" s="4">
        <f>SUM($Q$41:Q65)*0.1+$T$8</f>
        <v>3.2740290514881645E-6</v>
      </c>
      <c r="S65" s="4">
        <f>SUM($R$41:R65)+0</f>
        <v>8.2601585112897428E-5</v>
      </c>
      <c r="T65">
        <f t="shared" si="13"/>
        <v>3.6845543004242556E-6</v>
      </c>
      <c r="U65">
        <f t="shared" si="14"/>
        <v>9.2706166414260535E-5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25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2">
        <f t="shared" si="9"/>
        <v>391.20705570388935</v>
      </c>
      <c r="K66">
        <f t="shared" si="10"/>
        <v>0.25346035696193958</v>
      </c>
      <c r="L66">
        <f t="shared" si="11"/>
        <v>0</v>
      </c>
      <c r="M66" s="42">
        <f t="shared" si="12"/>
        <v>0.25346035696193958</v>
      </c>
      <c r="N66" s="6">
        <f t="shared" si="6"/>
        <v>8.4748850920241454E-9</v>
      </c>
      <c r="O66" s="4">
        <f>SUM($N$41:N66)*0.1+$N$8</f>
        <v>1.6910173506196313E-6</v>
      </c>
      <c r="P66" s="4">
        <f>SUM($O$41:O66)+0</f>
        <v>4.3779156155576678E-5</v>
      </c>
      <c r="Q66" s="6">
        <f t="shared" si="7"/>
        <v>-3.8309123759862906E-8</v>
      </c>
      <c r="R66" s="4">
        <f>SUM($Q$41:Q66)*0.1+$T$8</f>
        <v>3.2701981391121783E-6</v>
      </c>
      <c r="S66" s="4">
        <f>SUM($R$41:R66)+0</f>
        <v>8.5871783252009602E-5</v>
      </c>
      <c r="T66">
        <f t="shared" si="13"/>
        <v>3.6815398339756411E-6</v>
      </c>
      <c r="U66">
        <f t="shared" si="14"/>
        <v>9.6387642737928212E-5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25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2">
        <f t="shared" si="9"/>
        <v>391.20705570388935</v>
      </c>
      <c r="K67">
        <f t="shared" si="10"/>
        <v>0.2635987712404172</v>
      </c>
      <c r="L67">
        <f t="shared" si="11"/>
        <v>0</v>
      </c>
      <c r="M67" s="42">
        <f t="shared" si="12"/>
        <v>0.2635987712404172</v>
      </c>
      <c r="N67" s="6">
        <f t="shared" si="6"/>
        <v>8.8138804957051115E-9</v>
      </c>
      <c r="O67" s="4">
        <f>SUM($N$41:N67)*0.1+$N$8</f>
        <v>1.6918987386692019E-6</v>
      </c>
      <c r="P67" s="4">
        <f>SUM($O$41:O67)+0</f>
        <v>4.5471054894245879E-5</v>
      </c>
      <c r="Q67" s="6">
        <f t="shared" si="7"/>
        <v>-3.9841488710257418E-8</v>
      </c>
      <c r="R67" s="4">
        <f>SUM($Q$41:Q67)*0.1+$T$8</f>
        <v>3.2662139902411523E-6</v>
      </c>
      <c r="S67" s="4">
        <f>SUM($R$41:R67)+0</f>
        <v>8.9137997242250757E-5</v>
      </c>
      <c r="T67">
        <f t="shared" si="13"/>
        <v>3.6784066077525288E-6</v>
      </c>
      <c r="U67">
        <f t="shared" si="14"/>
        <v>1.0006597516416369E-4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25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2">
        <f t="shared" si="9"/>
        <v>391.20705570388935</v>
      </c>
      <c r="K68">
        <f t="shared" si="10"/>
        <v>0.27373718551889481</v>
      </c>
      <c r="L68">
        <f t="shared" si="11"/>
        <v>0</v>
      </c>
      <c r="M68" s="42">
        <f t="shared" si="12"/>
        <v>0.27373718551889481</v>
      </c>
      <c r="N68" s="6">
        <f t="shared" si="6"/>
        <v>9.1528758993860792E-9</v>
      </c>
      <c r="O68" s="4">
        <f>SUM($N$41:N68)*0.1+$N$8</f>
        <v>1.6928140262591406E-6</v>
      </c>
      <c r="P68" s="4">
        <f>SUM($O$41:O68)+0</f>
        <v>4.7163868920505022E-5</v>
      </c>
      <c r="Q68" s="6">
        <f t="shared" si="7"/>
        <v>-4.1373853660651937E-8</v>
      </c>
      <c r="R68" s="4">
        <f>SUM($Q$41:Q68)*0.1+$T$8</f>
        <v>3.2620766048750874E-6</v>
      </c>
      <c r="S68" s="4">
        <f>SUM($R$41:R68)+0</f>
        <v>9.2400073847125839E-5</v>
      </c>
      <c r="T68">
        <f t="shared" si="13"/>
        <v>3.6751548407615509E-6</v>
      </c>
      <c r="U68">
        <f t="shared" si="14"/>
        <v>1.0374104384719139E-4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25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2">
        <f t="shared" si="9"/>
        <v>391.20705570388935</v>
      </c>
      <c r="K69">
        <f t="shared" si="10"/>
        <v>0.28387559979737237</v>
      </c>
      <c r="L69">
        <f t="shared" si="11"/>
        <v>0</v>
      </c>
      <c r="M69" s="42">
        <f t="shared" si="12"/>
        <v>0.28387559979737237</v>
      </c>
      <c r="N69" s="6">
        <f t="shared" si="6"/>
        <v>9.4918713030670453E-9</v>
      </c>
      <c r="O69" s="4">
        <f>SUM($N$41:N69)*0.1+$N$8</f>
        <v>1.6937632133894472E-6</v>
      </c>
      <c r="P69" s="4">
        <f>SUM($O$41:O69)+0</f>
        <v>4.8857632133894468E-5</v>
      </c>
      <c r="Q69" s="6">
        <f t="shared" si="7"/>
        <v>-4.2906218611046455E-8</v>
      </c>
      <c r="R69" s="4">
        <f>SUM($Q$41:Q69)*0.1+$T$8</f>
        <v>3.2577859830139824E-6</v>
      </c>
      <c r="S69" s="4">
        <f>SUM($R$41:R69)+0</f>
        <v>9.5657859830139823E-5</v>
      </c>
      <c r="T69">
        <f t="shared" si="13"/>
        <v>3.6717847614142265E-6</v>
      </c>
      <c r="U69">
        <f t="shared" si="14"/>
        <v>1.0741272906417394E-4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25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2">
        <f t="shared" si="9"/>
        <v>391.20705570388935</v>
      </c>
      <c r="K70">
        <f t="shared" si="10"/>
        <v>0.29401401407584998</v>
      </c>
      <c r="L70">
        <f t="shared" si="11"/>
        <v>0</v>
      </c>
      <c r="M70" s="42">
        <f t="shared" si="12"/>
        <v>0.29401401407584998</v>
      </c>
      <c r="N70" s="6">
        <f t="shared" si="6"/>
        <v>9.8308667067480114E-9</v>
      </c>
      <c r="O70" s="4">
        <f>SUM($N$41:N70)*0.1+$N$8</f>
        <v>1.6947463000601221E-6</v>
      </c>
      <c r="P70" s="4">
        <f>SUM($O$41:O70)+0</f>
        <v>5.055237843395459E-5</v>
      </c>
      <c r="Q70" s="6">
        <f t="shared" si="7"/>
        <v>-4.4438583561440974E-8</v>
      </c>
      <c r="R70" s="4">
        <f>SUM($Q$41:Q70)*0.1+$T$8</f>
        <v>3.2533421246578386E-6</v>
      </c>
      <c r="S70" s="4">
        <f>SUM($R$41:R70)+0</f>
        <v>9.8911201954797668E-5</v>
      </c>
      <c r="T70">
        <f t="shared" si="13"/>
        <v>3.6682966076423878E-6</v>
      </c>
      <c r="U70">
        <f t="shared" si="14"/>
        <v>1.1108091122003153E-4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25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2">
        <f t="shared" si="9"/>
        <v>391.20705570388935</v>
      </c>
      <c r="K71">
        <f t="shared" si="10"/>
        <v>0.30415242835432749</v>
      </c>
      <c r="L71">
        <f t="shared" si="11"/>
        <v>0</v>
      </c>
      <c r="M71" s="42">
        <f t="shared" si="12"/>
        <v>0.30415242835432749</v>
      </c>
      <c r="N71" s="6">
        <f t="shared" si="6"/>
        <v>1.0169862110428976E-8</v>
      </c>
      <c r="O71" s="4">
        <f>SUM($N$41:N71)*0.1+$N$8</f>
        <v>1.6957632862711648E-6</v>
      </c>
      <c r="P71" s="4">
        <f>SUM($O$41:O71)+0</f>
        <v>5.2248141720225756E-5</v>
      </c>
      <c r="Q71" s="6">
        <f t="shared" si="7"/>
        <v>-4.5970948511835492E-8</v>
      </c>
      <c r="R71" s="4">
        <f>SUM($Q$41:Q71)*0.1+$T$8</f>
        <v>3.248745029806655E-6</v>
      </c>
      <c r="S71" s="4">
        <f>SUM($R$41:R71)+0</f>
        <v>1.0215994698460432E-4</v>
      </c>
      <c r="T71">
        <f t="shared" si="13"/>
        <v>3.6646906270186879E-6</v>
      </c>
      <c r="U71">
        <f t="shared" si="14"/>
        <v>1.1474547085229099E-4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25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2">
        <f t="shared" si="9"/>
        <v>391.20705570388935</v>
      </c>
      <c r="K72">
        <f t="shared" si="10"/>
        <v>0.31429084263280516</v>
      </c>
      <c r="L72">
        <f t="shared" si="11"/>
        <v>0</v>
      </c>
      <c r="M72" s="42">
        <f t="shared" si="12"/>
        <v>0.31429084263280516</v>
      </c>
      <c r="N72" s="6">
        <f t="shared" si="6"/>
        <v>1.0508857514109944E-8</v>
      </c>
      <c r="O72" s="4">
        <f>SUM($N$41:N72)*0.1+$N$8</f>
        <v>1.6968141720225759E-6</v>
      </c>
      <c r="P72" s="4">
        <f>SUM($O$41:O72)+0</f>
        <v>5.3944955892248335E-5</v>
      </c>
      <c r="Q72" s="6">
        <f t="shared" si="7"/>
        <v>-4.7503313462230004E-8</v>
      </c>
      <c r="R72" s="4">
        <f>SUM($Q$41:Q72)*0.1+$T$8</f>
        <v>3.2439946984604321E-6</v>
      </c>
      <c r="S72" s="4">
        <f>SUM($R$41:R72)+0</f>
        <v>1.0540394168306476E-4</v>
      </c>
      <c r="T72">
        <f t="shared" si="13"/>
        <v>3.6609670768822888E-6</v>
      </c>
      <c r="U72">
        <f t="shared" si="14"/>
        <v>1.1840628863596534E-4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25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2">
        <f t="shared" si="9"/>
        <v>391.20705570388935</v>
      </c>
      <c r="K73">
        <f t="shared" si="10"/>
        <v>0.32442925691128272</v>
      </c>
      <c r="L73">
        <f t="shared" si="11"/>
        <v>0</v>
      </c>
      <c r="M73" s="42">
        <f t="shared" si="12"/>
        <v>0.32442925691128272</v>
      </c>
      <c r="N73" s="6">
        <f t="shared" si="6"/>
        <v>1.084785291779091E-8</v>
      </c>
      <c r="O73" s="4">
        <f>SUM($N$41:N73)*0.1+$N$8</f>
        <v>1.6978989573143549E-6</v>
      </c>
      <c r="P73" s="4">
        <f>SUM($O$41:O73)+0</f>
        <v>5.5642854849562692E-5</v>
      </c>
      <c r="Q73" s="6">
        <f t="shared" si="7"/>
        <v>-4.9035678412624523E-8</v>
      </c>
      <c r="R73" s="4">
        <f>SUM($Q$41:Q73)*0.1+$T$8</f>
        <v>3.2390911306191695E-6</v>
      </c>
      <c r="S73" s="4">
        <f>SUM($R$41:R73)+0</f>
        <v>1.0864303281368392E-4</v>
      </c>
      <c r="T73">
        <f t="shared" si="13"/>
        <v>3.6571262244698288E-6</v>
      </c>
      <c r="U73">
        <f t="shared" si="14"/>
        <v>1.2206324538846533E-4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25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2">
        <f t="shared" si="9"/>
        <v>391.20705570388935</v>
      </c>
      <c r="K74">
        <f t="shared" si="10"/>
        <v>0.33456767118976033</v>
      </c>
      <c r="L74">
        <f t="shared" si="11"/>
        <v>0</v>
      </c>
      <c r="M74" s="42">
        <f t="shared" si="12"/>
        <v>0.33456767118976033</v>
      </c>
      <c r="N74" s="6">
        <f t="shared" si="6"/>
        <v>1.1186848321471876E-8</v>
      </c>
      <c r="O74" s="4">
        <f>SUM($N$41:N74)*0.1+$N$8</f>
        <v>1.6990176421465022E-6</v>
      </c>
      <c r="P74" s="4">
        <f>SUM($O$41:O74)+0</f>
        <v>5.7341872491709196E-5</v>
      </c>
      <c r="Q74" s="6">
        <f t="shared" si="7"/>
        <v>-5.0568043363019042E-8</v>
      </c>
      <c r="R74" s="4">
        <f>SUM($Q$41:Q74)*0.1+$T$8</f>
        <v>3.2340343262828676E-6</v>
      </c>
      <c r="S74" s="4">
        <f>SUM($R$41:R74)+0</f>
        <v>1.1187706713996679E-4</v>
      </c>
      <c r="T74">
        <f t="shared" si="13"/>
        <v>3.6531683470517673E-6</v>
      </c>
      <c r="U74">
        <f t="shared" si="14"/>
        <v>1.2571622207454403E-4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25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2">
        <f t="shared" si="9"/>
        <v>391.20705570388935</v>
      </c>
      <c r="K75">
        <f t="shared" si="10"/>
        <v>0.34470608546823789</v>
      </c>
      <c r="L75">
        <f t="shared" si="11"/>
        <v>0</v>
      </c>
      <c r="M75" s="42">
        <f t="shared" si="12"/>
        <v>0.34470608546823789</v>
      </c>
      <c r="N75" s="6">
        <f t="shared" si="6"/>
        <v>1.1525843725152842E-8</v>
      </c>
      <c r="O75" s="4">
        <f>SUM($N$41:N75)*0.1+$N$8</f>
        <v>1.7001702265190176E-6</v>
      </c>
      <c r="P75" s="4">
        <f>SUM($O$41:O75)+0</f>
        <v>5.9042042718228214E-5</v>
      </c>
      <c r="Q75" s="6">
        <f t="shared" si="7"/>
        <v>-5.210040831341356E-8</v>
      </c>
      <c r="R75" s="4">
        <f>SUM($Q$41:Q75)*0.1+$T$8</f>
        <v>3.2288242854515264E-6</v>
      </c>
      <c r="S75" s="4">
        <f>SUM($R$41:R75)+0</f>
        <v>1.1510589142541832E-4</v>
      </c>
      <c r="T75">
        <f t="shared" si="13"/>
        <v>3.6490937320742103E-6</v>
      </c>
      <c r="U75">
        <f t="shared" si="14"/>
        <v>1.2936509981127553E-4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25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2">
        <f t="shared" si="9"/>
        <v>391.20705570388935</v>
      </c>
      <c r="K76">
        <f t="shared" si="10"/>
        <v>0.3548444997467155</v>
      </c>
      <c r="L76">
        <f t="shared" si="11"/>
        <v>0</v>
      </c>
      <c r="M76" s="42">
        <f t="shared" si="12"/>
        <v>0.3548444997467155</v>
      </c>
      <c r="N76" s="6">
        <f t="shared" si="6"/>
        <v>1.1864839128833808E-8</v>
      </c>
      <c r="O76" s="4">
        <f>SUM($N$41:N76)*0.1+$N$8</f>
        <v>1.7013567104319008E-6</v>
      </c>
      <c r="P76" s="4">
        <f>SUM($O$41:O76)+0</f>
        <v>6.0743399428660114E-5</v>
      </c>
      <c r="Q76" s="6">
        <f t="shared" si="7"/>
        <v>-5.3632773263808079E-8</v>
      </c>
      <c r="R76" s="4">
        <f>SUM($Q$41:Q76)*0.1+$T$8</f>
        <v>3.2234610081251455E-6</v>
      </c>
      <c r="S76" s="4">
        <f>SUM($R$41:R76)+0</f>
        <v>1.1832935243354346E-4</v>
      </c>
      <c r="T76">
        <f t="shared" si="13"/>
        <v>3.6449026773063281E-6</v>
      </c>
      <c r="U76">
        <f t="shared" si="14"/>
        <v>1.3300975987306902E-4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2">
        <f t="shared" si="9"/>
        <v>391.20705570388935</v>
      </c>
      <c r="K77">
        <f t="shared" si="10"/>
        <v>0.36498291402519306</v>
      </c>
      <c r="L77">
        <f t="shared" si="11"/>
        <v>0</v>
      </c>
      <c r="M77" s="42">
        <f t="shared" si="12"/>
        <v>0.36498291402519306</v>
      </c>
      <c r="N77" s="6">
        <f t="shared" si="6"/>
        <v>1.2203834532514771E-8</v>
      </c>
      <c r="O77" s="4">
        <f>SUM($N$41:N77)*0.1+$N$8</f>
        <v>1.7025770938851524E-6</v>
      </c>
      <c r="P77" s="4">
        <f>SUM($O$41:O77)+0</f>
        <v>6.244597652254527E-5</v>
      </c>
      <c r="Q77" s="6">
        <f t="shared" si="7"/>
        <v>-5.5165138214202591E-8</v>
      </c>
      <c r="R77" s="4">
        <f>SUM($Q$41:Q77)*0.1+$T$8</f>
        <v>3.2179444943037252E-6</v>
      </c>
      <c r="S77" s="4">
        <f>SUM($R$41:R77)+0</f>
        <v>1.2154729692784719E-4</v>
      </c>
      <c r="T77">
        <f t="shared" si="13"/>
        <v>3.6405954909934814E-6</v>
      </c>
      <c r="U77">
        <f t="shared" si="14"/>
        <v>1.3665008369671979E-4</v>
      </c>
      <c r="W77" s="1"/>
      <c r="AR77" s="1"/>
    </row>
    <row r="78" spans="1:44" ht="15.75" thickBot="1" x14ac:dyDescent="0.3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2">
        <f t="shared" si="9"/>
        <v>391.20705570388935</v>
      </c>
      <c r="K78">
        <f t="shared" si="10"/>
        <v>0.37512132830367068</v>
      </c>
      <c r="L78">
        <f t="shared" si="11"/>
        <v>0</v>
      </c>
      <c r="M78" s="42">
        <f t="shared" si="12"/>
        <v>0.37512132830367068</v>
      </c>
      <c r="N78" s="6">
        <f t="shared" si="6"/>
        <v>1.2542829936195737E-8</v>
      </c>
      <c r="O78" s="4">
        <f>SUM($N$41:N78)*0.1+$N$8</f>
        <v>1.7038313768787719E-6</v>
      </c>
      <c r="P78" s="4">
        <f>SUM($O$41:O78)+0</f>
        <v>6.4149807899424035E-5</v>
      </c>
      <c r="Q78" s="6">
        <f t="shared" si="7"/>
        <v>-5.669750316459711E-8</v>
      </c>
      <c r="R78" s="4">
        <f>SUM($Q$41:Q78)*0.1+$T$8</f>
        <v>3.2122747439872653E-6</v>
      </c>
      <c r="S78" s="4">
        <f>SUM($R$41:R78)+0</f>
        <v>1.2475957167183444E-4</v>
      </c>
      <c r="T78">
        <f t="shared" si="13"/>
        <v>3.6361724920161671E-6</v>
      </c>
      <c r="U78">
        <f t="shared" si="14"/>
        <v>1.4028595288649752E-4</v>
      </c>
      <c r="W78" s="1"/>
      <c r="AR78" s="1"/>
    </row>
    <row r="79" spans="1:44" x14ac:dyDescent="0.25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2">
        <f t="shared" si="9"/>
        <v>391.20705570388935</v>
      </c>
      <c r="K79">
        <f t="shared" si="10"/>
        <v>0.38525974258214835</v>
      </c>
      <c r="L79">
        <f t="shared" si="11"/>
        <v>0</v>
      </c>
      <c r="M79" s="42">
        <f t="shared" si="12"/>
        <v>0.38525974258214835</v>
      </c>
      <c r="N79" s="6">
        <f t="shared" si="6"/>
        <v>1.2881825339876703E-8</v>
      </c>
      <c r="O79" s="4">
        <f>SUM($N$41:N79)*0.1+$N$8</f>
        <v>1.7051195594127595E-6</v>
      </c>
      <c r="P79" s="4">
        <f>SUM($O$41:O79)+0</f>
        <v>6.5854927458836791E-5</v>
      </c>
      <c r="Q79" s="6">
        <f t="shared" si="7"/>
        <v>-5.8229868114991628E-8</v>
      </c>
      <c r="R79" s="4">
        <f>SUM($Q$41:Q79)*0.1+$T$8</f>
        <v>3.2064517571757665E-6</v>
      </c>
      <c r="S79" s="4">
        <f>SUM($R$41:R79)+0</f>
        <v>1.279660234290102E-4</v>
      </c>
      <c r="T79">
        <f t="shared" si="13"/>
        <v>3.6316340100549123E-6</v>
      </c>
      <c r="U79">
        <f t="shared" si="14"/>
        <v>1.4391724921927407E-4</v>
      </c>
      <c r="W79" s="1"/>
      <c r="AB79" s="216" t="s">
        <v>212</v>
      </c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8"/>
      <c r="AR79" s="1"/>
    </row>
    <row r="80" spans="1:44" x14ac:dyDescent="0.25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2">
        <f t="shared" si="9"/>
        <v>391.20705570388935</v>
      </c>
      <c r="K80">
        <f t="shared" si="10"/>
        <v>0.39539815686062585</v>
      </c>
      <c r="L80">
        <f t="shared" si="11"/>
        <v>0</v>
      </c>
      <c r="M80" s="42">
        <f t="shared" si="12"/>
        <v>0.39539815686062585</v>
      </c>
      <c r="N80" s="6">
        <f t="shared" si="6"/>
        <v>1.3220820743557669E-8</v>
      </c>
      <c r="O80" s="4">
        <f>SUM($N$41:N80)*0.1+$N$8</f>
        <v>1.7064416414871154E-6</v>
      </c>
      <c r="P80" s="4">
        <f>SUM($O$41:O80)+0</f>
        <v>6.7561369100323912E-5</v>
      </c>
      <c r="Q80" s="6">
        <f t="shared" si="7"/>
        <v>-5.976223306538614E-8</v>
      </c>
      <c r="R80" s="4">
        <f>SUM($Q$41:Q80)*0.1+$T$8</f>
        <v>3.2004755338692275E-6</v>
      </c>
      <c r="S80" s="4">
        <f>SUM($R$41:R80)+0</f>
        <v>1.3116649896287942E-4</v>
      </c>
      <c r="T80">
        <f t="shared" si="13"/>
        <v>3.6269803857612404E-6</v>
      </c>
      <c r="U80">
        <f t="shared" si="14"/>
        <v>1.4754385464969136E-4</v>
      </c>
      <c r="W80" s="1"/>
      <c r="AB80" s="219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1"/>
      <c r="AR80" s="1"/>
    </row>
    <row r="81" spans="1:44" ht="15.75" thickBot="1" x14ac:dyDescent="0.3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2">
        <f t="shared" si="9"/>
        <v>391.20705570388935</v>
      </c>
      <c r="K81">
        <f t="shared" si="10"/>
        <v>0.40553657113910335</v>
      </c>
      <c r="L81">
        <f t="shared" si="11"/>
        <v>0</v>
      </c>
      <c r="M81" s="42">
        <f t="shared" si="12"/>
        <v>0.40553657113910335</v>
      </c>
      <c r="N81" s="6">
        <f t="shared" si="6"/>
        <v>1.3559816147238635E-8</v>
      </c>
      <c r="O81" s="4">
        <f>SUM($N$41:N81)*0.1+$N$8</f>
        <v>1.7077976231018391E-6</v>
      </c>
      <c r="P81" s="4">
        <f>SUM($O$41:O81)+0</f>
        <v>6.9269166723425745E-5</v>
      </c>
      <c r="Q81" s="6">
        <f t="shared" si="7"/>
        <v>-6.1294598015780652E-8</v>
      </c>
      <c r="R81" s="4">
        <f>SUM($Q$41:Q81)*0.1+$T$8</f>
        <v>3.1943460740676497E-6</v>
      </c>
      <c r="S81" s="4">
        <f>SUM($R$41:R81)+0</f>
        <v>1.3436084503694708E-4</v>
      </c>
      <c r="T81">
        <f t="shared" si="13"/>
        <v>3.6222119709348455E-6</v>
      </c>
      <c r="U81">
        <f t="shared" si="14"/>
        <v>1.5116565131537078E-4</v>
      </c>
      <c r="W81" s="1"/>
      <c r="AB81" s="222"/>
      <c r="AC81" s="223"/>
      <c r="AD81" s="223"/>
      <c r="AE81" s="223"/>
      <c r="AF81" s="223"/>
      <c r="AG81" s="223"/>
      <c r="AH81" s="223"/>
      <c r="AI81" s="223"/>
      <c r="AJ81" s="223"/>
      <c r="AK81" s="223"/>
      <c r="AL81" s="223"/>
      <c r="AM81" s="224"/>
      <c r="AR81" s="1"/>
    </row>
    <row r="82" spans="1:44" x14ac:dyDescent="0.25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2">
        <f t="shared" si="9"/>
        <v>391.20705570388935</v>
      </c>
      <c r="K82">
        <f t="shared" si="10"/>
        <v>0.41567498541758091</v>
      </c>
      <c r="L82">
        <f t="shared" si="11"/>
        <v>0</v>
      </c>
      <c r="M82" s="42">
        <f t="shared" si="12"/>
        <v>0.41567498541758091</v>
      </c>
      <c r="N82" s="6">
        <f t="shared" si="6"/>
        <v>1.3898811550919599E-8</v>
      </c>
      <c r="O82" s="4">
        <f>SUM($N$41:N82)*0.1+$N$8</f>
        <v>1.7091875042569312E-6</v>
      </c>
      <c r="P82" s="4">
        <f>SUM($O$41:O82)+0</f>
        <v>7.0978354227682679E-5</v>
      </c>
      <c r="Q82" s="6">
        <f t="shared" si="7"/>
        <v>-6.2826962966175164E-8</v>
      </c>
      <c r="R82" s="4">
        <f>SUM($Q$41:Q82)*0.1+$T$8</f>
        <v>3.1880633777710321E-6</v>
      </c>
      <c r="S82" s="4">
        <f>SUM($R$41:R82)+0</f>
        <v>1.375489084147181E-4</v>
      </c>
      <c r="T82">
        <f t="shared" si="13"/>
        <v>3.6173291287071017E-6</v>
      </c>
      <c r="U82">
        <f t="shared" si="14"/>
        <v>1.5478252154216542E-4</v>
      </c>
      <c r="W82" s="1"/>
      <c r="AR82" s="1"/>
    </row>
    <row r="83" spans="1:44" x14ac:dyDescent="0.25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2">
        <f t="shared" si="9"/>
        <v>391.20705570388935</v>
      </c>
      <c r="K83">
        <f t="shared" si="10"/>
        <v>0.42581339969605847</v>
      </c>
      <c r="L83">
        <f t="shared" si="11"/>
        <v>0</v>
      </c>
      <c r="M83" s="42">
        <f t="shared" si="12"/>
        <v>0.42581339969605847</v>
      </c>
      <c r="N83" s="6">
        <f t="shared" si="6"/>
        <v>1.4237806954600564E-8</v>
      </c>
      <c r="O83" s="4">
        <f>SUM($N$41:N83)*0.1+$N$8</f>
        <v>1.7106112849523912E-6</v>
      </c>
      <c r="P83" s="4">
        <f>SUM($O$41:O83)+0</f>
        <v>7.2688965512635072E-5</v>
      </c>
      <c r="Q83" s="6">
        <f t="shared" si="7"/>
        <v>-6.4359327916569676E-8</v>
      </c>
      <c r="R83" s="4">
        <f>SUM($Q$41:Q83)*0.1+$T$8</f>
        <v>3.1816274449793753E-6</v>
      </c>
      <c r="S83" s="4">
        <f>SUM($R$41:R83)+0</f>
        <v>1.4073053585969748E-4</v>
      </c>
      <c r="T83">
        <f t="shared" si="13"/>
        <v>3.612332233731064E-6</v>
      </c>
      <c r="U83">
        <f t="shared" si="14"/>
        <v>1.5839434784945658E-4</v>
      </c>
      <c r="W83" s="1"/>
      <c r="AR83" s="1"/>
    </row>
    <row r="84" spans="1:44" x14ac:dyDescent="0.25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2">
        <f t="shared" si="9"/>
        <v>391.20705570388935</v>
      </c>
      <c r="K84">
        <f t="shared" si="10"/>
        <v>0.43595181397453608</v>
      </c>
      <c r="L84">
        <f t="shared" si="11"/>
        <v>0</v>
      </c>
      <c r="M84" s="42">
        <f t="shared" si="12"/>
        <v>0.43595181397453608</v>
      </c>
      <c r="N84" s="6">
        <f t="shared" si="6"/>
        <v>1.457680235828153E-8</v>
      </c>
      <c r="O84" s="4">
        <f>SUM($N$41:N84)*0.1+$N$8</f>
        <v>1.7120689651882195E-6</v>
      </c>
      <c r="P84" s="4">
        <f>SUM($O$41:O84)+0</f>
        <v>7.4401034477823287E-5</v>
      </c>
      <c r="Q84" s="6">
        <f t="shared" si="7"/>
        <v>-6.5891692866964188E-8</v>
      </c>
      <c r="R84" s="4">
        <f>SUM($Q$41:Q84)*0.1+$T$8</f>
        <v>3.1750382756926787E-6</v>
      </c>
      <c r="S84" s="4">
        <f>SUM($R$41:R84)+0</f>
        <v>1.4390557413539016E-4</v>
      </c>
      <c r="T84">
        <f t="shared" si="13"/>
        <v>3.607221672378092E-6</v>
      </c>
      <c r="U84">
        <f t="shared" si="14"/>
        <v>1.6200101295549521E-4</v>
      </c>
      <c r="W84" s="1"/>
      <c r="AR84" s="1"/>
    </row>
    <row r="85" spans="1:44" x14ac:dyDescent="0.25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2">
        <f t="shared" si="9"/>
        <v>391.20705570388935</v>
      </c>
      <c r="K85">
        <f t="shared" si="10"/>
        <v>0.44609022825301359</v>
      </c>
      <c r="L85">
        <f t="shared" si="11"/>
        <v>0</v>
      </c>
      <c r="M85" s="42">
        <f t="shared" si="12"/>
        <v>0.44609022825301359</v>
      </c>
      <c r="N85" s="6">
        <f t="shared" si="6"/>
        <v>1.4915797761962494E-8</v>
      </c>
      <c r="O85" s="4">
        <f>SUM($N$41:N85)*0.1+$N$8</f>
        <v>1.7135605449644156E-6</v>
      </c>
      <c r="P85" s="4">
        <f>SUM($O$41:O85)+0</f>
        <v>7.6114595022787698E-5</v>
      </c>
      <c r="Q85" s="6">
        <f t="shared" si="7"/>
        <v>-6.74240578173587E-8</v>
      </c>
      <c r="R85" s="4">
        <f>SUM($Q$41:Q85)*0.1+$T$8</f>
        <v>3.1682958699109428E-6</v>
      </c>
      <c r="S85" s="4">
        <f>SUM($R$41:R85)+0</f>
        <v>1.470738700053011E-4</v>
      </c>
      <c r="T85">
        <f t="shared" si="13"/>
        <v>3.601997842941259E-6</v>
      </c>
      <c r="U85">
        <f t="shared" si="14"/>
        <v>1.6560239978279055E-4</v>
      </c>
      <c r="W85" s="1"/>
      <c r="AR85" s="1"/>
    </row>
    <row r="86" spans="1:44" x14ac:dyDescent="0.25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2">
        <f t="shared" si="9"/>
        <v>391.20705570388935</v>
      </c>
      <c r="K86">
        <f t="shared" si="10"/>
        <v>0.45622864253149115</v>
      </c>
      <c r="L86">
        <f t="shared" si="11"/>
        <v>0</v>
      </c>
      <c r="M86" s="42">
        <f t="shared" si="12"/>
        <v>0.45622864253149115</v>
      </c>
      <c r="N86" s="6">
        <f t="shared" si="6"/>
        <v>1.5254793165643457E-8</v>
      </c>
      <c r="O86" s="4">
        <f>SUM($N$41:N86)*0.1+$N$8</f>
        <v>1.7150860242809799E-6</v>
      </c>
      <c r="P86" s="4">
        <f>SUM($O$41:O86)+0</f>
        <v>7.7829681047068678E-5</v>
      </c>
      <c r="Q86" s="6">
        <f t="shared" si="7"/>
        <v>-6.8956422767753199E-8</v>
      </c>
      <c r="R86" s="4">
        <f>SUM($Q$41:Q86)*0.1+$T$8</f>
        <v>3.1614002276341676E-6</v>
      </c>
      <c r="S86" s="4">
        <f>SUM($R$41:R86)+0</f>
        <v>1.5023527023293526E-4</v>
      </c>
      <c r="T86">
        <f t="shared" si="13"/>
        <v>3.5966611558456972E-6</v>
      </c>
      <c r="U86">
        <f t="shared" si="14"/>
        <v>1.6919839146354649E-4</v>
      </c>
      <c r="W86" s="1"/>
      <c r="AR86" s="1"/>
    </row>
    <row r="87" spans="1:44" x14ac:dyDescent="0.25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2">
        <f t="shared" si="9"/>
        <v>391.20705570388935</v>
      </c>
      <c r="K87">
        <f t="shared" si="10"/>
        <v>0.46636705680996865</v>
      </c>
      <c r="L87">
        <f t="shared" si="11"/>
        <v>0</v>
      </c>
      <c r="M87" s="42">
        <f t="shared" si="12"/>
        <v>0.46636705680996865</v>
      </c>
      <c r="N87" s="6">
        <f t="shared" si="6"/>
        <v>1.559378856932442E-8</v>
      </c>
      <c r="O87" s="4">
        <f>SUM($N$41:N87)*0.1+$N$8</f>
        <v>1.7166454031379125E-6</v>
      </c>
      <c r="P87" s="4">
        <f>SUM($O$41:O87)+0</f>
        <v>7.9546326450206589E-5</v>
      </c>
      <c r="Q87" s="6">
        <f t="shared" si="7"/>
        <v>-7.0488787718147711E-8</v>
      </c>
      <c r="R87" s="4">
        <f>SUM($Q$41:Q87)*0.1+$T$8</f>
        <v>3.1543513488623527E-6</v>
      </c>
      <c r="S87" s="4">
        <f>SUM($R$41:R87)+0</f>
        <v>1.5338962158179762E-4</v>
      </c>
      <c r="T87">
        <f t="shared" si="13"/>
        <v>3.5912120338660416E-6</v>
      </c>
      <c r="U87">
        <f t="shared" si="14"/>
        <v>1.7278887134514743E-4</v>
      </c>
      <c r="W87" s="1"/>
      <c r="AR87" s="1"/>
    </row>
    <row r="88" spans="1:44" x14ac:dyDescent="0.25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2">
        <f t="shared" si="9"/>
        <v>391.20705570388935</v>
      </c>
      <c r="K88">
        <f t="shared" si="10"/>
        <v>0.47650547108844626</v>
      </c>
      <c r="L88">
        <f t="shared" si="11"/>
        <v>0</v>
      </c>
      <c r="M88" s="42">
        <f t="shared" si="12"/>
        <v>0.47650547108844626</v>
      </c>
      <c r="N88" s="6">
        <f t="shared" si="6"/>
        <v>1.5932783973005386E-8</v>
      </c>
      <c r="O88" s="4">
        <f>SUM($N$41:N88)*0.1+$N$8</f>
        <v>1.718238681535213E-6</v>
      </c>
      <c r="P88" s="4">
        <f>SUM($O$41:O88)+0</f>
        <v>8.1264565131741805E-5</v>
      </c>
      <c r="Q88" s="6">
        <f t="shared" si="7"/>
        <v>-7.2021152668542223E-8</v>
      </c>
      <c r="R88" s="4">
        <f>SUM($Q$41:Q88)*0.1+$T$8</f>
        <v>3.1471492335954986E-6</v>
      </c>
      <c r="S88" s="4">
        <f>SUM($R$41:R88)+0</f>
        <v>1.5653677081539313E-4</v>
      </c>
      <c r="T88">
        <f t="shared" si="13"/>
        <v>3.5856509123511456E-6</v>
      </c>
      <c r="U88">
        <f t="shared" si="14"/>
        <v>1.7637372299569463E-4</v>
      </c>
      <c r="W88" s="1"/>
      <c r="AR88" s="1"/>
    </row>
    <row r="89" spans="1:44" x14ac:dyDescent="0.25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2">
        <f t="shared" si="9"/>
        <v>391.20705570388935</v>
      </c>
      <c r="K89">
        <f t="shared" si="10"/>
        <v>0.48664388536692371</v>
      </c>
      <c r="L89">
        <f t="shared" si="11"/>
        <v>0</v>
      </c>
      <c r="M89" s="42">
        <f t="shared" si="12"/>
        <v>0.48664388536692371</v>
      </c>
      <c r="N89" s="6">
        <f t="shared" si="6"/>
        <v>1.6271779376686352E-8</v>
      </c>
      <c r="O89" s="4">
        <f>SUM($N$41:N89)*0.1+$N$8</f>
        <v>1.7198658594728815E-6</v>
      </c>
      <c r="P89" s="4">
        <f>SUM($O$41:O89)+0</f>
        <v>8.2984430991214685E-5</v>
      </c>
      <c r="Q89" s="6">
        <f t="shared" si="7"/>
        <v>-7.3553517618936735E-8</v>
      </c>
      <c r="R89" s="4">
        <f>SUM($Q$41:Q89)*0.1+$T$8</f>
        <v>3.1397938818336051E-6</v>
      </c>
      <c r="S89" s="4">
        <f>SUM($R$41:R89)+0</f>
        <v>1.5967656469722673E-4</v>
      </c>
      <c r="T89">
        <f t="shared" si="13"/>
        <v>3.5799782394562306E-6</v>
      </c>
      <c r="U89">
        <f t="shared" si="14"/>
        <v>1.7995283020959493E-4</v>
      </c>
      <c r="W89" s="1"/>
      <c r="AR89" s="1"/>
    </row>
    <row r="90" spans="1:44" x14ac:dyDescent="0.25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2">
        <f t="shared" si="9"/>
        <v>391.20705570388935</v>
      </c>
      <c r="K90">
        <f t="shared" si="10"/>
        <v>0.49678229964540133</v>
      </c>
      <c r="L90">
        <f t="shared" si="11"/>
        <v>0</v>
      </c>
      <c r="M90" s="42">
        <f t="shared" si="12"/>
        <v>0.49678229964540133</v>
      </c>
      <c r="N90" s="6">
        <f t="shared" si="6"/>
        <v>1.6610774780367315E-8</v>
      </c>
      <c r="O90" s="4">
        <f>SUM($N$41:N90)*0.1+$N$8</f>
        <v>1.7215269369509184E-6</v>
      </c>
      <c r="P90" s="4">
        <f>SUM($O$41:O90)+0</f>
        <v>8.4705957928165606E-5</v>
      </c>
      <c r="Q90" s="6">
        <f t="shared" si="7"/>
        <v>-7.5085882569331247E-8</v>
      </c>
      <c r="R90" s="4">
        <f>SUM($Q$41:Q90)*0.1+$T$8</f>
        <v>3.1322852935766719E-6</v>
      </c>
      <c r="S90" s="4">
        <f>SUM($R$41:R90)+0</f>
        <v>1.628088499908034E-4</v>
      </c>
      <c r="T90">
        <f t="shared" si="13"/>
        <v>3.5741944763826589E-6</v>
      </c>
      <c r="U90">
        <f t="shared" si="14"/>
        <v>1.8352607701320291E-4</v>
      </c>
      <c r="W90" s="1"/>
      <c r="AR90" s="1"/>
    </row>
    <row r="91" spans="1:44" x14ac:dyDescent="0.25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2">
        <f t="shared" si="9"/>
        <v>391.20705570388935</v>
      </c>
      <c r="K91">
        <f t="shared" si="10"/>
        <v>0.50692071392387883</v>
      </c>
      <c r="L91">
        <f t="shared" si="11"/>
        <v>0</v>
      </c>
      <c r="M91" s="42">
        <f t="shared" si="12"/>
        <v>0.50692071392387883</v>
      </c>
      <c r="N91" s="6">
        <f t="shared" si="6"/>
        <v>1.6949770184048281E-8</v>
      </c>
      <c r="O91" s="4">
        <f>SUM($N$41:N91)*0.1+$N$8</f>
        <v>1.7232219139693232E-6</v>
      </c>
      <c r="P91" s="4">
        <f>SUM($O$41:O91)+0</f>
        <v>8.6429179842134927E-5</v>
      </c>
      <c r="Q91" s="6">
        <f t="shared" si="7"/>
        <v>-7.6618247519725759E-8</v>
      </c>
      <c r="R91" s="4">
        <f>SUM($Q$41:Q91)*0.1+$T$8</f>
        <v>3.1246234688246994E-6</v>
      </c>
      <c r="S91" s="4">
        <f>SUM($R$41:R91)+0</f>
        <v>1.6593347345962811E-4</v>
      </c>
      <c r="T91">
        <f t="shared" si="13"/>
        <v>3.5683000976255059E-6</v>
      </c>
      <c r="U91">
        <f t="shared" si="14"/>
        <v>1.8709334767051769E-4</v>
      </c>
      <c r="W91" s="1"/>
      <c r="AR91" s="1"/>
    </row>
    <row r="92" spans="1:44" x14ac:dyDescent="0.25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2">
        <f t="shared" si="9"/>
        <v>391.20705570388935</v>
      </c>
      <c r="K92">
        <f t="shared" si="10"/>
        <v>0.51705912820235633</v>
      </c>
      <c r="L92">
        <f t="shared" si="11"/>
        <v>0</v>
      </c>
      <c r="M92" s="42">
        <f t="shared" si="12"/>
        <v>0.51705912820235633</v>
      </c>
      <c r="N92" s="6">
        <f t="shared" si="6"/>
        <v>1.7288765587729244E-8</v>
      </c>
      <c r="O92" s="4">
        <f>SUM($N$41:N92)*0.1+$N$8</f>
        <v>1.724950790528096E-6</v>
      </c>
      <c r="P92" s="4">
        <f>SUM($O$41:O92)+0</f>
        <v>8.8154130632663022E-5</v>
      </c>
      <c r="Q92" s="6">
        <f t="shared" si="7"/>
        <v>-7.8150612470120258E-8</v>
      </c>
      <c r="R92" s="4">
        <f>SUM($Q$41:Q92)*0.1+$T$8</f>
        <v>3.1168084075776871E-6</v>
      </c>
      <c r="S92" s="4">
        <f>SUM($R$41:R92)+0</f>
        <v>1.6905028186720581E-4</v>
      </c>
      <c r="T92">
        <f t="shared" si="13"/>
        <v>3.5622955912291249E-6</v>
      </c>
      <c r="U92">
        <f t="shared" si="14"/>
        <v>1.9065452668893637E-4</v>
      </c>
      <c r="W92" s="1"/>
      <c r="AR92" s="1"/>
    </row>
    <row r="93" spans="1:44" x14ac:dyDescent="0.25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2">
        <f t="shared" si="9"/>
        <v>391.20705570388935</v>
      </c>
      <c r="K93">
        <f t="shared" si="10"/>
        <v>0.52719754248083395</v>
      </c>
      <c r="L93">
        <f t="shared" si="11"/>
        <v>0</v>
      </c>
      <c r="M93" s="42">
        <f t="shared" si="12"/>
        <v>0.52719754248083395</v>
      </c>
      <c r="N93" s="6">
        <f t="shared" si="6"/>
        <v>1.762776099141021E-8</v>
      </c>
      <c r="O93" s="4">
        <f>SUM($N$41:N93)*0.1+$N$8</f>
        <v>1.726713566627237E-6</v>
      </c>
      <c r="P93" s="4">
        <f>SUM($O$41:O93)+0</f>
        <v>8.9880844199290253E-5</v>
      </c>
      <c r="Q93" s="6">
        <f t="shared" si="7"/>
        <v>-7.9682977420514783E-8</v>
      </c>
      <c r="R93" s="4">
        <f>SUM($Q$41:Q93)*0.1+$T$8</f>
        <v>3.1088401098356356E-6</v>
      </c>
      <c r="S93" s="4">
        <f>SUM($R$41:R93)+0</f>
        <v>1.7215912197704144E-4</v>
      </c>
      <c r="T93">
        <f t="shared" si="13"/>
        <v>3.5561814590509017E-6</v>
      </c>
      <c r="U93">
        <f t="shared" si="14"/>
        <v>1.94209498825065E-4</v>
      </c>
      <c r="W93" s="1"/>
      <c r="AR93" s="1"/>
    </row>
    <row r="94" spans="1:44" x14ac:dyDescent="0.25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2">
        <f t="shared" si="9"/>
        <v>391.20705570388935</v>
      </c>
      <c r="K94">
        <f t="shared" si="10"/>
        <v>0.53733595675931145</v>
      </c>
      <c r="L94">
        <f t="shared" si="11"/>
        <v>0</v>
      </c>
      <c r="M94" s="42">
        <f t="shared" si="12"/>
        <v>0.53733595675931145</v>
      </c>
      <c r="N94" s="6">
        <f t="shared" si="6"/>
        <v>1.7966756395091176E-8</v>
      </c>
      <c r="O94" s="4">
        <f>SUM($N$41:N94)*0.1+$N$8</f>
        <v>1.7285102422667463E-6</v>
      </c>
      <c r="P94" s="4">
        <f>SUM($O$41:O94)+0</f>
        <v>9.1609354441556993E-5</v>
      </c>
      <c r="Q94" s="6">
        <f t="shared" si="7"/>
        <v>-8.1215342370909282E-8</v>
      </c>
      <c r="R94" s="4">
        <f>SUM($Q$41:Q94)*0.1+$T$8</f>
        <v>3.1007185755985448E-6</v>
      </c>
      <c r="S94" s="4">
        <f>SUM($R$41:R94)+0</f>
        <v>1.7525984055263998E-4</v>
      </c>
      <c r="T94">
        <f t="shared" si="13"/>
        <v>3.5499582170333941E-6</v>
      </c>
      <c r="U94">
        <f t="shared" si="14"/>
        <v>1.9775814909058894E-4</v>
      </c>
      <c r="W94" s="1"/>
      <c r="AR94" s="1"/>
    </row>
    <row r="95" spans="1:44" x14ac:dyDescent="0.25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2">
        <f t="shared" si="9"/>
        <v>391.20705570388935</v>
      </c>
      <c r="K95">
        <f t="shared" si="10"/>
        <v>0.54747437103778918</v>
      </c>
      <c r="L95">
        <f t="shared" si="11"/>
        <v>0</v>
      </c>
      <c r="M95" s="42">
        <f t="shared" si="12"/>
        <v>0.54747437103778918</v>
      </c>
      <c r="N95" s="6">
        <f t="shared" si="6"/>
        <v>1.8305751798772139E-8</v>
      </c>
      <c r="O95" s="4">
        <f>SUM($N$41:N95)*0.1+$N$8</f>
        <v>1.7303408174466234E-6</v>
      </c>
      <c r="P95" s="4">
        <f>SUM($O$41:O95)+0</f>
        <v>9.3339695259003617E-5</v>
      </c>
      <c r="Q95" s="6">
        <f t="shared" si="7"/>
        <v>-8.2747707321303807E-8</v>
      </c>
      <c r="R95" s="4">
        <f>SUM($Q$41:Q95)*0.1+$T$8</f>
        <v>3.0924438048664142E-6</v>
      </c>
      <c r="S95" s="4">
        <f>SUM($R$41:R95)+0</f>
        <v>1.783522843575064E-4</v>
      </c>
      <c r="T95">
        <f t="shared" si="13"/>
        <v>3.5436263954850708E-6</v>
      </c>
      <c r="U95">
        <f t="shared" si="14"/>
        <v>2.0130036275820392E-4</v>
      </c>
      <c r="W95" s="1"/>
      <c r="AR95" s="1"/>
    </row>
    <row r="96" spans="1:44" x14ac:dyDescent="0.25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2">
        <f t="shared" si="9"/>
        <v>391.20705570388935</v>
      </c>
      <c r="K96">
        <f t="shared" si="10"/>
        <v>0.55761278531626657</v>
      </c>
      <c r="L96">
        <f t="shared" si="11"/>
        <v>0</v>
      </c>
      <c r="M96" s="42">
        <f t="shared" si="12"/>
        <v>0.55761278531626657</v>
      </c>
      <c r="N96" s="6">
        <f t="shared" si="6"/>
        <v>1.8644747202453101E-8</v>
      </c>
      <c r="O96" s="4">
        <f>SUM($N$41:N96)*0.1+$N$8</f>
        <v>1.7322052921668687E-6</v>
      </c>
      <c r="P96" s="4">
        <f>SUM($O$41:O96)+0</f>
        <v>9.5071900551170485E-5</v>
      </c>
      <c r="Q96" s="6">
        <f t="shared" si="7"/>
        <v>-8.4280072271698306E-8</v>
      </c>
      <c r="R96" s="4">
        <f>SUM($Q$41:Q96)*0.1+$T$8</f>
        <v>3.0840157976392444E-6</v>
      </c>
      <c r="S96" s="4">
        <f>SUM($R$41:R96)+0</f>
        <v>1.8143630015514565E-4</v>
      </c>
      <c r="T96">
        <f t="shared" si="13"/>
        <v>3.5371865393698609E-6</v>
      </c>
      <c r="U96">
        <f t="shared" si="14"/>
        <v>2.0483602536760899E-4</v>
      </c>
      <c r="W96" s="1"/>
      <c r="AR96" s="1"/>
    </row>
    <row r="97" spans="1:44" x14ac:dyDescent="0.25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2">
        <f t="shared" si="9"/>
        <v>391.20705570388935</v>
      </c>
      <c r="K97">
        <f t="shared" si="10"/>
        <v>0.56775119959474418</v>
      </c>
      <c r="L97">
        <f t="shared" si="11"/>
        <v>0</v>
      </c>
      <c r="M97" s="42">
        <f t="shared" si="12"/>
        <v>0.56775119959474418</v>
      </c>
      <c r="N97" s="6">
        <f t="shared" si="6"/>
        <v>1.8983742606134067E-8</v>
      </c>
      <c r="O97" s="4">
        <f>SUM($N$41:N97)*0.1+$N$8</f>
        <v>1.7341036664274821E-6</v>
      </c>
      <c r="P97" s="4">
        <f>SUM($O$41:O97)+0</f>
        <v>9.6806004217597972E-5</v>
      </c>
      <c r="Q97" s="6">
        <f t="shared" si="7"/>
        <v>-8.5812437222092818E-8</v>
      </c>
      <c r="R97" s="4">
        <f>SUM($Q$41:Q97)*0.1+$T$8</f>
        <v>3.0754345539170352E-6</v>
      </c>
      <c r="S97" s="4">
        <f>SUM($R$41:R97)+0</f>
        <v>1.8451173470906268E-4</v>
      </c>
      <c r="T97">
        <f t="shared" si="13"/>
        <v>3.5306392086057319E-6</v>
      </c>
      <c r="U97">
        <f t="shared" si="14"/>
        <v>2.0836502273156385E-4</v>
      </c>
      <c r="W97" s="1"/>
      <c r="AR97" s="1"/>
    </row>
    <row r="98" spans="1:44" x14ac:dyDescent="0.25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2">
        <f t="shared" si="9"/>
        <v>391.20705570388935</v>
      </c>
      <c r="K98">
        <f t="shared" si="10"/>
        <v>0.57788961387322169</v>
      </c>
      <c r="L98">
        <f t="shared" si="11"/>
        <v>0</v>
      </c>
      <c r="M98" s="42">
        <f t="shared" si="12"/>
        <v>0.57788961387322169</v>
      </c>
      <c r="N98" s="6">
        <f t="shared" si="6"/>
        <v>1.9322738009815034E-8</v>
      </c>
      <c r="O98" s="4">
        <f>SUM($N$41:N98)*0.1+$N$8</f>
        <v>1.7360359402284638E-6</v>
      </c>
      <c r="P98" s="4">
        <f>SUM($O$41:O98)+0</f>
        <v>9.8542040157826438E-5</v>
      </c>
      <c r="Q98" s="6">
        <f t="shared" si="7"/>
        <v>-8.7344802172487316E-8</v>
      </c>
      <c r="R98" s="4">
        <f>SUM($Q$41:Q98)*0.1+$T$8</f>
        <v>3.0667000736997864E-6</v>
      </c>
      <c r="S98" s="4">
        <f>SUM($R$41:R98)+0</f>
        <v>1.8757843478276246E-4</v>
      </c>
      <c r="T98">
        <f t="shared" si="13"/>
        <v>3.5239849783725242E-6</v>
      </c>
      <c r="U98">
        <f t="shared" si="14"/>
        <v>2.1188724094201082E-4</v>
      </c>
      <c r="W98" s="1"/>
      <c r="AR98" s="1"/>
    </row>
    <row r="99" spans="1:44" x14ac:dyDescent="0.25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2">
        <f t="shared" si="9"/>
        <v>391.20705570388935</v>
      </c>
      <c r="K99">
        <f t="shared" si="10"/>
        <v>0.58802802815169919</v>
      </c>
      <c r="L99">
        <f t="shared" si="11"/>
        <v>0</v>
      </c>
      <c r="M99" s="42">
        <f t="shared" si="12"/>
        <v>0.58802802815169919</v>
      </c>
      <c r="N99" s="6">
        <f t="shared" si="6"/>
        <v>1.9661733413495996E-8</v>
      </c>
      <c r="O99" s="4">
        <f>SUM($N$41:N99)*0.1+$N$8</f>
        <v>1.7380021135698133E-6</v>
      </c>
      <c r="P99" s="4">
        <f>SUM($O$41:O99)+0</f>
        <v>1.0028004227139626E-4</v>
      </c>
      <c r="Q99" s="6">
        <f t="shared" si="7"/>
        <v>-8.8877167122881842E-8</v>
      </c>
      <c r="R99" s="4">
        <f>SUM($Q$41:Q99)*0.1+$T$8</f>
        <v>3.0578123569874982E-6</v>
      </c>
      <c r="S99" s="4">
        <f>SUM($R$41:R99)+0</f>
        <v>1.9063624713974996E-4</v>
      </c>
      <c r="T99">
        <f t="shared" si="13"/>
        <v>3.5172244394292748E-6</v>
      </c>
      <c r="U99">
        <f t="shared" si="14"/>
        <v>2.1540256637626407E-4</v>
      </c>
      <c r="W99" s="1"/>
      <c r="AR99" s="1"/>
    </row>
    <row r="100" spans="1:44" x14ac:dyDescent="0.25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2">
        <f t="shared" si="9"/>
        <v>391.20705570388935</v>
      </c>
      <c r="K100">
        <f t="shared" si="10"/>
        <v>0.59816644243017669</v>
      </c>
      <c r="L100">
        <f t="shared" si="11"/>
        <v>0</v>
      </c>
      <c r="M100" s="42">
        <f t="shared" si="12"/>
        <v>0.59816644243017669</v>
      </c>
      <c r="N100" s="6">
        <f t="shared" si="6"/>
        <v>2.0000728817176959E-8</v>
      </c>
      <c r="O100" s="4">
        <f>SUM($N$41:N100)*0.1+$N$8</f>
        <v>1.740002186451531E-6</v>
      </c>
      <c r="P100" s="4">
        <f>SUM($O$41:O100)+0</f>
        <v>1.0202004445784779E-4</v>
      </c>
      <c r="Q100" s="6">
        <f t="shared" si="7"/>
        <v>-9.0409532073276354E-8</v>
      </c>
      <c r="R100" s="4">
        <f>SUM($Q$41:Q100)*0.1+$T$8</f>
        <v>3.0487714037801708E-6</v>
      </c>
      <c r="S100" s="4">
        <f>SUM($R$41:R100)+0</f>
        <v>1.9368501854353013E-4</v>
      </c>
      <c r="T100">
        <f t="shared" si="13"/>
        <v>3.5103581984412674E-6</v>
      </c>
      <c r="U100">
        <f t="shared" si="14"/>
        <v>2.1891088570326705E-4</v>
      </c>
      <c r="W100" s="1"/>
      <c r="AR100" s="1"/>
    </row>
    <row r="101" spans="1:44" x14ac:dyDescent="0.25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2">
        <f t="shared" si="9"/>
        <v>391.20705570388935</v>
      </c>
      <c r="K101">
        <f t="shared" si="10"/>
        <v>0.60830485670865431</v>
      </c>
      <c r="L101">
        <f t="shared" si="11"/>
        <v>0</v>
      </c>
      <c r="M101" s="42">
        <f t="shared" si="12"/>
        <v>0.60830485670865431</v>
      </c>
      <c r="N101" s="6">
        <f t="shared" si="6"/>
        <v>2.0339724220857925E-8</v>
      </c>
      <c r="O101" s="4">
        <f>SUM($N$41:N101)*0.1+$N$8</f>
        <v>1.7420361588736167E-6</v>
      </c>
      <c r="P101" s="4">
        <f>SUM($O$41:O101)+0</f>
        <v>1.0376208061672142E-4</v>
      </c>
      <c r="Q101" s="6">
        <f t="shared" si="7"/>
        <v>-9.1941897023670852E-8</v>
      </c>
      <c r="R101" s="4">
        <f>SUM($Q$41:Q101)*0.1+$T$8</f>
        <v>3.0395772140778036E-6</v>
      </c>
      <c r="S101" s="4">
        <f>SUM($R$41:R101)+0</f>
        <v>1.9672459575760794E-4</v>
      </c>
      <c r="T101">
        <f t="shared" si="13"/>
        <v>3.5033868783170561E-6</v>
      </c>
      <c r="U101">
        <f t="shared" si="14"/>
        <v>2.2241208588992021E-4</v>
      </c>
      <c r="W101" s="1"/>
      <c r="AR101" s="1"/>
    </row>
    <row r="102" spans="1:44" x14ac:dyDescent="0.25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2">
        <f t="shared" si="9"/>
        <v>391.20705570388935</v>
      </c>
      <c r="K102">
        <f t="shared" si="10"/>
        <v>0.61844327098713181</v>
      </c>
      <c r="L102">
        <f t="shared" si="11"/>
        <v>0</v>
      </c>
      <c r="M102" s="42">
        <f t="shared" si="12"/>
        <v>0.61844327098713181</v>
      </c>
      <c r="N102" s="6">
        <f t="shared" si="6"/>
        <v>2.0678719624538891E-8</v>
      </c>
      <c r="O102" s="4">
        <f>SUM($N$41:N102)*0.1+$N$8</f>
        <v>1.7441040308360706E-6</v>
      </c>
      <c r="P102" s="4">
        <f>SUM($O$41:O102)+0</f>
        <v>1.0550618464755749E-4</v>
      </c>
      <c r="Q102" s="6">
        <f t="shared" si="7"/>
        <v>-9.3474261974065364E-8</v>
      </c>
      <c r="R102" s="4">
        <f>SUM($Q$41:Q102)*0.1+$T$8</f>
        <v>3.0302297878803971E-6</v>
      </c>
      <c r="S102" s="4">
        <f>SUM($R$41:R102)+0</f>
        <v>1.9975482554548835E-4</v>
      </c>
      <c r="T102">
        <f t="shared" si="13"/>
        <v>3.4963111185557139E-6</v>
      </c>
      <c r="U102">
        <f t="shared" si="14"/>
        <v>2.2590605420748019E-4</v>
      </c>
      <c r="W102" s="1"/>
      <c r="AR102" s="1"/>
    </row>
    <row r="103" spans="1:44" x14ac:dyDescent="0.25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2">
        <f t="shared" si="9"/>
        <v>391.20705570388935</v>
      </c>
      <c r="K103">
        <f t="shared" si="10"/>
        <v>0.62858168526560942</v>
      </c>
      <c r="L103">
        <f t="shared" si="11"/>
        <v>0</v>
      </c>
      <c r="M103" s="42">
        <f t="shared" si="12"/>
        <v>0.62858168526560942</v>
      </c>
      <c r="N103" s="6">
        <f t="shared" si="6"/>
        <v>2.1017715028219854E-8</v>
      </c>
      <c r="O103" s="4">
        <f>SUM($N$41:N103)*0.1+$N$8</f>
        <v>1.7462058023388926E-6</v>
      </c>
      <c r="P103" s="4">
        <f>SUM($O$41:O103)+0</f>
        <v>1.0725239044989638E-4</v>
      </c>
      <c r="Q103" s="6">
        <f t="shared" si="7"/>
        <v>-9.500662692445989E-8</v>
      </c>
      <c r="R103" s="4">
        <f>SUM($Q$41:Q103)*0.1+$T$8</f>
        <v>3.0207291251879509E-6</v>
      </c>
      <c r="S103" s="4">
        <f>SUM($R$41:R103)+0</f>
        <v>2.0277555467067629E-4</v>
      </c>
      <c r="T103">
        <f t="shared" si="13"/>
        <v>3.4891315756045626E-6</v>
      </c>
      <c r="U103">
        <f t="shared" si="14"/>
        <v>2.2939267823803239E-4</v>
      </c>
      <c r="W103" s="1"/>
      <c r="AR103" s="1"/>
    </row>
    <row r="104" spans="1:44" x14ac:dyDescent="0.25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2">
        <f t="shared" si="9"/>
        <v>391.20705570388935</v>
      </c>
      <c r="K104">
        <f t="shared" si="10"/>
        <v>0.63872009954408693</v>
      </c>
      <c r="L104">
        <f t="shared" si="11"/>
        <v>0</v>
      </c>
      <c r="M104" s="42">
        <f t="shared" si="12"/>
        <v>0.63872009954408693</v>
      </c>
      <c r="N104" s="6">
        <f t="shared" si="6"/>
        <v>2.1356710431900817E-8</v>
      </c>
      <c r="O104" s="4">
        <f>SUM($N$41:N104)*0.1+$N$8</f>
        <v>1.7483414733820826E-6</v>
      </c>
      <c r="P104" s="4">
        <f>SUM($O$41:O104)+0</f>
        <v>1.0900073192327846E-4</v>
      </c>
      <c r="Q104" s="6">
        <f t="shared" si="7"/>
        <v>-9.6538991874854388E-8</v>
      </c>
      <c r="R104" s="4">
        <f>SUM($Q$41:Q104)*0.1+$T$8</f>
        <v>3.0110752260004654E-6</v>
      </c>
      <c r="S104" s="4">
        <f>SUM($R$41:R104)+0</f>
        <v>2.0578662989667674E-4</v>
      </c>
      <c r="T104">
        <f t="shared" si="13"/>
        <v>3.4818489232276557E-6</v>
      </c>
      <c r="U104">
        <f t="shared" si="14"/>
        <v>2.3287184588103866E-4</v>
      </c>
      <c r="W104" s="1"/>
      <c r="AR104" s="1"/>
    </row>
    <row r="105" spans="1:44" x14ac:dyDescent="0.25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2">
        <f t="shared" si="9"/>
        <v>391.20705570388935</v>
      </c>
      <c r="K105">
        <f t="shared" si="10"/>
        <v>0.64885851382256454</v>
      </c>
      <c r="L105">
        <f t="shared" si="11"/>
        <v>0</v>
      </c>
      <c r="M105" s="42">
        <f t="shared" si="12"/>
        <v>0.64885851382256454</v>
      </c>
      <c r="N105" s="6">
        <f t="shared" ref="N105:N168" si="22">-G105/($G$18*$B$28)</f>
        <v>2.1695705835581783E-8</v>
      </c>
      <c r="O105" s="4">
        <f>SUM($N$41:N105)*0.1+$N$8</f>
        <v>1.7505110439656408E-6</v>
      </c>
      <c r="P105" s="4">
        <f>SUM($O$41:O105)+0</f>
        <v>1.107512429672441E-4</v>
      </c>
      <c r="Q105" s="6">
        <f t="shared" ref="Q105:Q168" si="23">-H105/($G$18*$B$28)</f>
        <v>-9.80713568252489E-8</v>
      </c>
      <c r="R105" s="4">
        <f>SUM($Q$41:Q105)*0.1+$T$8</f>
        <v>3.0012680903179406E-6</v>
      </c>
      <c r="S105" s="4">
        <f>SUM($R$41:R105)+0</f>
        <v>2.0878789798699468E-4</v>
      </c>
      <c r="T105">
        <f t="shared" si="13"/>
        <v>3.4744638528852728E-6</v>
      </c>
      <c r="U105">
        <f t="shared" si="14"/>
        <v>2.3634344535996177E-4</v>
      </c>
      <c r="W105" s="1"/>
      <c r="AR105" s="1"/>
    </row>
    <row r="106" spans="1:44" x14ac:dyDescent="0.25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2">
        <f t="shared" ref="J106:J169" si="25">SQRT(D106*D106+E106*E106)</f>
        <v>391.20705570388935</v>
      </c>
      <c r="K106">
        <f t="shared" ref="K106:K169" si="26">32*I106/(PI()*$G$11^3)</f>
        <v>0.65899692810104205</v>
      </c>
      <c r="L106">
        <f t="shared" ref="L106:L169" si="27">16*F106/(PI()*$G$11^3)*$G$22</f>
        <v>0</v>
      </c>
      <c r="M106" s="42">
        <f t="shared" ref="M106:M169" si="28">SQRT(K106^2+3*L106^2)</f>
        <v>0.65899692810104205</v>
      </c>
      <c r="N106" s="6">
        <f t="shared" si="22"/>
        <v>2.2034701239262749E-8</v>
      </c>
      <c r="O106" s="4">
        <f>SUM($N$41:N106)*0.1+$N$8</f>
        <v>1.7527145140895671E-6</v>
      </c>
      <c r="P106" s="4">
        <f>SUM($O$41:O106)+0</f>
        <v>1.1250395748133367E-4</v>
      </c>
      <c r="Q106" s="6">
        <f t="shared" si="23"/>
        <v>-9.9603721775643399E-8</v>
      </c>
      <c r="R106" s="4">
        <f>SUM($Q$41:Q106)*0.1+$T$8</f>
        <v>2.9913077181403765E-6</v>
      </c>
      <c r="S106" s="4">
        <f>SUM($R$41:R106)+0</f>
        <v>2.1177920570513505E-4</v>
      </c>
      <c r="T106">
        <f t="shared" ref="T106:T169" si="29">SQRT(SUMSQ(O106,R106))</f>
        <v>3.4669770741247214E-6</v>
      </c>
      <c r="U106">
        <f t="shared" ref="U106:U169" si="30">SQRT(SUMSQ(S106,P106))</f>
        <v>2.3980736522896798E-4</v>
      </c>
      <c r="W106" s="1"/>
      <c r="AR106" s="1"/>
    </row>
    <row r="107" spans="1:44" x14ac:dyDescent="0.25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2">
        <f t="shared" si="25"/>
        <v>391.20705570388935</v>
      </c>
      <c r="K107">
        <f t="shared" si="26"/>
        <v>0.66913534237951955</v>
      </c>
      <c r="L107">
        <f t="shared" si="27"/>
        <v>0</v>
      </c>
      <c r="M107" s="42">
        <f t="shared" si="28"/>
        <v>0.66913534237951955</v>
      </c>
      <c r="N107" s="6">
        <f t="shared" si="22"/>
        <v>2.2373696642943715E-8</v>
      </c>
      <c r="O107" s="4">
        <f>SUM($N$41:N107)*0.1+$N$8</f>
        <v>1.7549518837538616E-6</v>
      </c>
      <c r="P107" s="4">
        <f>SUM($O$41:O107)+0</f>
        <v>1.1425890936508753E-4</v>
      </c>
      <c r="Q107" s="6">
        <f t="shared" si="23"/>
        <v>-1.0113608672603792E-7</v>
      </c>
      <c r="R107" s="4">
        <f>SUM($Q$41:Q107)*0.1+$T$8</f>
        <v>2.9811941094677727E-6</v>
      </c>
      <c r="S107" s="4">
        <f>SUM($R$41:R107)+0</f>
        <v>2.1476039981460282E-4</v>
      </c>
      <c r="T107">
        <f t="shared" si="29"/>
        <v>3.4593893149827143E-6</v>
      </c>
      <c r="U107">
        <f t="shared" si="30"/>
        <v>2.4326349437971031E-4</v>
      </c>
      <c r="W107" s="1"/>
      <c r="AR107" s="1"/>
    </row>
    <row r="108" spans="1:44" x14ac:dyDescent="0.25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2">
        <f t="shared" si="25"/>
        <v>391.20705570388935</v>
      </c>
      <c r="K108">
        <f t="shared" si="26"/>
        <v>0.67927375665799716</v>
      </c>
      <c r="L108">
        <f t="shared" si="27"/>
        <v>0</v>
      </c>
      <c r="M108" s="42">
        <f t="shared" si="28"/>
        <v>0.67927375665799716</v>
      </c>
      <c r="N108" s="6">
        <f t="shared" si="22"/>
        <v>2.2712692046624678E-8</v>
      </c>
      <c r="O108" s="4">
        <f>SUM($N$41:N108)*0.1+$N$8</f>
        <v>1.7572231529585241E-6</v>
      </c>
      <c r="P108" s="4">
        <f>SUM($O$41:O108)+0</f>
        <v>1.1601613251804605E-4</v>
      </c>
      <c r="Q108" s="6">
        <f t="shared" si="23"/>
        <v>-1.0266845167643244E-7</v>
      </c>
      <c r="R108" s="4">
        <f>SUM($Q$41:Q108)*0.1+$T$8</f>
        <v>2.9709272643001296E-6</v>
      </c>
      <c r="S108" s="4">
        <f>SUM($R$41:R108)+0</f>
        <v>2.1773132707890295E-4</v>
      </c>
      <c r="T108">
        <f t="shared" si="29"/>
        <v>3.4517013223996291E-6</v>
      </c>
      <c r="U108">
        <f t="shared" si="30"/>
        <v>2.4671172204819342E-4</v>
      </c>
      <c r="W108" s="1"/>
      <c r="AR108" s="1"/>
    </row>
    <row r="109" spans="1:44" x14ac:dyDescent="0.25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2">
        <f t="shared" si="25"/>
        <v>391.20705570388935</v>
      </c>
      <c r="K109">
        <f t="shared" si="26"/>
        <v>0.68941217093647467</v>
      </c>
      <c r="L109">
        <f t="shared" si="27"/>
        <v>0</v>
      </c>
      <c r="M109" s="42">
        <f t="shared" si="28"/>
        <v>0.68941217093647467</v>
      </c>
      <c r="N109" s="6">
        <f t="shared" si="22"/>
        <v>2.3051687450305641E-8</v>
      </c>
      <c r="O109" s="4">
        <f>SUM($N$41:N109)*0.1+$N$8</f>
        <v>1.7595283217035544E-6</v>
      </c>
      <c r="P109" s="4">
        <f>SUM($O$41:O109)+0</f>
        <v>1.1777566083974961E-4</v>
      </c>
      <c r="Q109" s="6">
        <f t="shared" si="23"/>
        <v>-1.0420081662682694E-7</v>
      </c>
      <c r="R109" s="4">
        <f>SUM($Q$41:Q109)*0.1+$T$8</f>
        <v>2.9605071826374468E-6</v>
      </c>
      <c r="S109" s="4">
        <f>SUM($R$41:R109)+0</f>
        <v>2.206918342615404E-4</v>
      </c>
      <c r="T109">
        <f t="shared" si="29"/>
        <v>3.4439138626459345E-6</v>
      </c>
      <c r="U109">
        <f t="shared" si="30"/>
        <v>2.5015193782172257E-4</v>
      </c>
      <c r="W109" s="1"/>
      <c r="AR109" s="1"/>
    </row>
    <row r="110" spans="1:44" x14ac:dyDescent="0.25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2">
        <f t="shared" si="25"/>
        <v>391.20705570388935</v>
      </c>
      <c r="K110">
        <f t="shared" si="26"/>
        <v>0.69955058521495228</v>
      </c>
      <c r="L110">
        <f t="shared" si="27"/>
        <v>0</v>
      </c>
      <c r="M110" s="42">
        <f t="shared" si="28"/>
        <v>0.69955058521495228</v>
      </c>
      <c r="N110" s="6">
        <f t="shared" si="22"/>
        <v>2.3390682853986607E-8</v>
      </c>
      <c r="O110" s="4">
        <f>SUM($N$41:N110)*0.1+$N$8</f>
        <v>1.7618673899889531E-6</v>
      </c>
      <c r="P110" s="4">
        <f>SUM($O$41:O110)+0</f>
        <v>1.1953752822973856E-4</v>
      </c>
      <c r="Q110" s="6">
        <f t="shared" si="23"/>
        <v>-1.0573318157722145E-7</v>
      </c>
      <c r="R110" s="4">
        <f>SUM($Q$41:Q110)*0.1+$T$8</f>
        <v>2.9499338644797247E-6</v>
      </c>
      <c r="S110" s="4">
        <f>SUM($R$41:R110)+0</f>
        <v>2.2364176812602013E-4</v>
      </c>
      <c r="T110">
        <f t="shared" si="29"/>
        <v>3.4360277217610992E-6</v>
      </c>
      <c r="U110">
        <f t="shared" si="30"/>
        <v>2.5358403164593799E-4</v>
      </c>
      <c r="W110" s="1"/>
      <c r="AR110" s="1"/>
    </row>
    <row r="111" spans="1:44" x14ac:dyDescent="0.25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2">
        <f t="shared" si="25"/>
        <v>391.20705570388935</v>
      </c>
      <c r="K111">
        <f t="shared" si="26"/>
        <v>0.70968899949342967</v>
      </c>
      <c r="L111">
        <f t="shared" si="27"/>
        <v>0</v>
      </c>
      <c r="M111" s="42">
        <f t="shared" si="28"/>
        <v>0.70968899949342967</v>
      </c>
      <c r="N111" s="6">
        <f t="shared" si="22"/>
        <v>2.3729678257667569E-8</v>
      </c>
      <c r="O111" s="4">
        <f>SUM($N$41:N111)*0.1+$N$8</f>
        <v>1.7642403578147201E-6</v>
      </c>
      <c r="P111" s="4">
        <f>SUM($O$41:O111)+0</f>
        <v>1.2130176858755328E-4</v>
      </c>
      <c r="Q111" s="6">
        <f t="shared" si="23"/>
        <v>-1.0726554652761595E-7</v>
      </c>
      <c r="R111" s="4">
        <f>SUM($Q$41:Q111)*0.1+$T$8</f>
        <v>2.9392073098269628E-6</v>
      </c>
      <c r="S111" s="4">
        <f>SUM($R$41:R111)+0</f>
        <v>2.265809754358471E-4</v>
      </c>
      <c r="T111">
        <f t="shared" si="29"/>
        <v>3.4280437060052872E-6</v>
      </c>
      <c r="U111">
        <f t="shared" si="30"/>
        <v>2.5700789383193714E-4</v>
      </c>
      <c r="W111" s="1"/>
      <c r="AR111" s="1"/>
    </row>
    <row r="112" spans="1:44" x14ac:dyDescent="0.25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2">
        <f t="shared" si="25"/>
        <v>391.20705570388935</v>
      </c>
      <c r="K112">
        <f t="shared" si="26"/>
        <v>0.71982741377190729</v>
      </c>
      <c r="L112">
        <f t="shared" si="27"/>
        <v>0</v>
      </c>
      <c r="M112" s="42">
        <f t="shared" si="28"/>
        <v>0.71982741377190729</v>
      </c>
      <c r="N112" s="6">
        <f t="shared" si="22"/>
        <v>2.4068673661348532E-8</v>
      </c>
      <c r="O112" s="4">
        <f>SUM($N$41:N112)*0.1+$N$8</f>
        <v>1.7666472251808549E-6</v>
      </c>
      <c r="P112" s="4">
        <f>SUM($O$41:O112)+0</f>
        <v>1.2306841581273415E-4</v>
      </c>
      <c r="Q112" s="6">
        <f t="shared" si="23"/>
        <v>-1.0879791147801047E-7</v>
      </c>
      <c r="R112" s="4">
        <f>SUM($Q$41:Q112)*0.1+$T$8</f>
        <v>2.9283275186791617E-6</v>
      </c>
      <c r="S112" s="4">
        <f>SUM($R$41:R112)+0</f>
        <v>2.2950930295452627E-4</v>
      </c>
      <c r="T112">
        <f t="shared" si="29"/>
        <v>3.419962642324163E-6</v>
      </c>
      <c r="U112">
        <f t="shared" si="30"/>
        <v>2.6042341506348572E-4</v>
      </c>
      <c r="W112" s="1"/>
      <c r="AR112" s="1"/>
    </row>
    <row r="113" spans="1:44" x14ac:dyDescent="0.25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2">
        <f t="shared" si="25"/>
        <v>391.20705570388935</v>
      </c>
      <c r="K113">
        <f t="shared" si="26"/>
        <v>0.7299658280503849</v>
      </c>
      <c r="L113">
        <f t="shared" si="27"/>
        <v>0</v>
      </c>
      <c r="M113" s="42">
        <f t="shared" si="28"/>
        <v>0.7299658280503849</v>
      </c>
      <c r="N113" s="6">
        <f t="shared" si="22"/>
        <v>2.4407669065029502E-8</v>
      </c>
      <c r="O113" s="4">
        <f>SUM($N$41:N113)*0.1+$N$8</f>
        <v>1.7690879920873577E-6</v>
      </c>
      <c r="P113" s="4">
        <f>SUM($O$41:O113)+0</f>
        <v>1.2483750380482149E-4</v>
      </c>
      <c r="Q113" s="6">
        <f t="shared" si="23"/>
        <v>-1.1033027642840498E-7</v>
      </c>
      <c r="R113" s="4">
        <f>SUM($Q$41:Q113)*0.1+$T$8</f>
        <v>2.9172944910363212E-6</v>
      </c>
      <c r="S113" s="4">
        <f>SUM($R$41:R113)+0</f>
        <v>2.324265974455626E-4</v>
      </c>
      <c r="T113">
        <f t="shared" si="29"/>
        <v>3.4117853788271249E-6</v>
      </c>
      <c r="U113">
        <f t="shared" si="30"/>
        <v>2.6383048640432068E-4</v>
      </c>
      <c r="W113" s="1"/>
      <c r="AR113" s="1"/>
    </row>
    <row r="114" spans="1:44" x14ac:dyDescent="0.25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2">
        <f t="shared" si="25"/>
        <v>391.20705570388935</v>
      </c>
      <c r="K114">
        <f t="shared" si="26"/>
        <v>0.74010424232886229</v>
      </c>
      <c r="L114">
        <f t="shared" si="27"/>
        <v>0</v>
      </c>
      <c r="M114" s="42">
        <f t="shared" si="28"/>
        <v>0.74010424232886229</v>
      </c>
      <c r="N114" s="6">
        <f t="shared" si="22"/>
        <v>2.4746664468710464E-8</v>
      </c>
      <c r="O114" s="4">
        <f>SUM($N$41:N114)*0.1+$N$8</f>
        <v>1.7715626585342287E-6</v>
      </c>
      <c r="P114" s="4">
        <f>SUM($O$41:O114)+0</f>
        <v>1.2660906646335573E-4</v>
      </c>
      <c r="Q114" s="6">
        <f t="shared" si="23"/>
        <v>-1.1186264137879948E-7</v>
      </c>
      <c r="R114" s="4">
        <f>SUM($Q$41:Q114)*0.1+$T$8</f>
        <v>2.9061082268984415E-6</v>
      </c>
      <c r="S114" s="4">
        <f>SUM($R$41:R114)+0</f>
        <v>2.3533270567246105E-4</v>
      </c>
      <c r="T114">
        <f t="shared" si="29"/>
        <v>3.4035127852793013E-6</v>
      </c>
      <c r="U114">
        <f t="shared" si="30"/>
        <v>2.6722899930554619E-4</v>
      </c>
      <c r="W114" s="1"/>
      <c r="AR114" s="1"/>
    </row>
    <row r="115" spans="1:44" x14ac:dyDescent="0.25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2">
        <f t="shared" si="25"/>
        <v>391.20705570388935</v>
      </c>
      <c r="K115">
        <f t="shared" si="26"/>
        <v>0.75024265660733991</v>
      </c>
      <c r="L115">
        <f t="shared" si="27"/>
        <v>0</v>
      </c>
      <c r="M115" s="42">
        <f t="shared" si="28"/>
        <v>0.75024265660733991</v>
      </c>
      <c r="N115" s="6">
        <f t="shared" si="22"/>
        <v>2.508565987239143E-8</v>
      </c>
      <c r="O115" s="4">
        <f>SUM($N$41:N115)*0.1+$N$8</f>
        <v>1.7740712245214679E-6</v>
      </c>
      <c r="P115" s="4">
        <f>SUM($O$41:O115)+0</f>
        <v>1.2838313768787719E-4</v>
      </c>
      <c r="Q115" s="6">
        <f t="shared" si="23"/>
        <v>-1.1339500632919401E-7</v>
      </c>
      <c r="R115" s="4">
        <f>SUM($Q$41:Q115)*0.1+$T$8</f>
        <v>2.894768726265522E-6</v>
      </c>
      <c r="S115" s="4">
        <f>SUM($R$41:R115)+0</f>
        <v>2.3822747439872658E-4</v>
      </c>
      <c r="T115">
        <f t="shared" si="29"/>
        <v>3.3951457536076434E-6</v>
      </c>
      <c r="U115">
        <f t="shared" si="30"/>
        <v>2.7061884561312496E-4</v>
      </c>
      <c r="W115" s="1"/>
      <c r="AR115" s="1"/>
    </row>
    <row r="116" spans="1:44" x14ac:dyDescent="0.25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2">
        <f t="shared" si="25"/>
        <v>391.20705570388935</v>
      </c>
      <c r="K116">
        <f t="shared" si="26"/>
        <v>0.76038107088581741</v>
      </c>
      <c r="L116">
        <f t="shared" si="27"/>
        <v>0</v>
      </c>
      <c r="M116" s="42">
        <f t="shared" si="28"/>
        <v>0.76038107088581741</v>
      </c>
      <c r="N116" s="6">
        <f t="shared" si="22"/>
        <v>2.5424655276072393E-8</v>
      </c>
      <c r="O116" s="4">
        <f>SUM($N$41:N116)*0.1+$N$8</f>
        <v>1.7766136900490751E-6</v>
      </c>
      <c r="P116" s="4">
        <f>SUM($O$41:O116)+0</f>
        <v>1.3015975137792627E-4</v>
      </c>
      <c r="Q116" s="6">
        <f t="shared" si="23"/>
        <v>-1.1492737127958851E-7</v>
      </c>
      <c r="R116" s="4">
        <f>SUM($Q$41:Q116)*0.1+$T$8</f>
        <v>2.8832759891375633E-6</v>
      </c>
      <c r="S116" s="4">
        <f>SUM($R$41:R116)+0</f>
        <v>2.4111075038786415E-4</v>
      </c>
      <c r="T116">
        <f t="shared" si="29"/>
        <v>3.3866851984214573E-6</v>
      </c>
      <c r="U116">
        <f t="shared" si="30"/>
        <v>2.7399991757546665E-4</v>
      </c>
      <c r="W116" s="1"/>
      <c r="AR116" s="1"/>
    </row>
    <row r="117" spans="1:44" x14ac:dyDescent="0.25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2">
        <f t="shared" si="25"/>
        <v>391.20705570388935</v>
      </c>
      <c r="K117">
        <f t="shared" si="26"/>
        <v>0.77051948516429503</v>
      </c>
      <c r="L117">
        <f t="shared" si="27"/>
        <v>0</v>
      </c>
      <c r="M117" s="42">
        <f t="shared" si="28"/>
        <v>0.77051948516429503</v>
      </c>
      <c r="N117" s="6">
        <f t="shared" si="22"/>
        <v>2.5763650679753356E-8</v>
      </c>
      <c r="O117" s="4">
        <f>SUM($N$41:N117)*0.1+$N$8</f>
        <v>1.7791900551170505E-6</v>
      </c>
      <c r="P117" s="4">
        <f>SUM($O$41:O117)+0</f>
        <v>1.3193894143304332E-4</v>
      </c>
      <c r="Q117" s="6">
        <f t="shared" si="23"/>
        <v>-1.1645973622998302E-7</v>
      </c>
      <c r="R117" s="4">
        <f>SUM($Q$41:Q117)*0.1+$T$8</f>
        <v>2.8716300155145648E-6</v>
      </c>
      <c r="S117" s="4">
        <f>SUM($R$41:R117)+0</f>
        <v>2.4398238040337873E-4</v>
      </c>
      <c r="T117">
        <f t="shared" si="29"/>
        <v>3.3781320575477199E-6</v>
      </c>
      <c r="U117">
        <f t="shared" si="30"/>
        <v>2.7737210785111586E-4</v>
      </c>
      <c r="W117" s="1"/>
      <c r="AR117" s="1"/>
    </row>
    <row r="118" spans="1:44" x14ac:dyDescent="0.25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2">
        <f t="shared" si="25"/>
        <v>391.20705570388935</v>
      </c>
      <c r="K118">
        <f t="shared" si="26"/>
        <v>0.78065789944277253</v>
      </c>
      <c r="L118">
        <f t="shared" si="27"/>
        <v>0</v>
      </c>
      <c r="M118" s="42">
        <f t="shared" si="28"/>
        <v>0.78065789944277253</v>
      </c>
      <c r="N118" s="6">
        <f t="shared" si="22"/>
        <v>2.6102646083434322E-8</v>
      </c>
      <c r="O118" s="4">
        <f>SUM($N$41:N118)*0.1+$N$8</f>
        <v>1.781800319725394E-6</v>
      </c>
      <c r="P118" s="4">
        <f>SUM($O$41:O118)+0</f>
        <v>1.337207417527687E-4</v>
      </c>
      <c r="Q118" s="6">
        <f t="shared" si="23"/>
        <v>-1.1799210118037753E-7</v>
      </c>
      <c r="R118" s="4">
        <f>SUM($Q$41:Q118)*0.1+$T$8</f>
        <v>2.859830805396527E-6</v>
      </c>
      <c r="S118" s="4">
        <f>SUM($R$41:R118)+0</f>
        <v>2.4684221120877523E-4</v>
      </c>
      <c r="T118">
        <f t="shared" si="29"/>
        <v>3.3694872925815383E-6</v>
      </c>
      <c r="U118">
        <f t="shared" si="30"/>
        <v>2.807353095165413E-4</v>
      </c>
      <c r="W118" s="1"/>
      <c r="AR118" s="1"/>
    </row>
    <row r="119" spans="1:44" x14ac:dyDescent="0.25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2">
        <f t="shared" si="25"/>
        <v>391.20705570388935</v>
      </c>
      <c r="K119">
        <f t="shared" si="26"/>
        <v>0.79079631372125003</v>
      </c>
      <c r="L119">
        <f t="shared" si="27"/>
        <v>0</v>
      </c>
      <c r="M119" s="42">
        <f t="shared" si="28"/>
        <v>0.79079631372125003</v>
      </c>
      <c r="N119" s="6">
        <f t="shared" si="22"/>
        <v>2.6441641487115285E-8</v>
      </c>
      <c r="O119" s="4">
        <f>SUM($N$41:N119)*0.1+$N$8</f>
        <v>1.7844444838741055E-6</v>
      </c>
      <c r="P119" s="4">
        <f>SUM($O$41:O119)+0</f>
        <v>1.3550518623664282E-4</v>
      </c>
      <c r="Q119" s="6">
        <f t="shared" si="23"/>
        <v>-1.1952446613077204E-7</v>
      </c>
      <c r="R119" s="4">
        <f>SUM($Q$41:Q119)*0.1+$T$8</f>
        <v>2.8478783587834499E-6</v>
      </c>
      <c r="S119" s="4">
        <f>SUM($R$41:R119)+0</f>
        <v>2.4969008956755867E-4</v>
      </c>
      <c r="T119">
        <f t="shared" si="29"/>
        <v>3.360751889452097E-6</v>
      </c>
      <c r="U119">
        <f t="shared" si="30"/>
        <v>2.8408941607402892E-4</v>
      </c>
      <c r="W119" s="1"/>
      <c r="AR119" s="1"/>
    </row>
    <row r="120" spans="1:44" x14ac:dyDescent="0.25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2">
        <f t="shared" si="25"/>
        <v>391.20705570388935</v>
      </c>
      <c r="K120">
        <f t="shared" si="26"/>
        <v>0.80093472799972765</v>
      </c>
      <c r="L120">
        <f t="shared" si="27"/>
        <v>0</v>
      </c>
      <c r="M120" s="42">
        <f t="shared" si="28"/>
        <v>0.80093472799972765</v>
      </c>
      <c r="N120" s="6">
        <f t="shared" si="22"/>
        <v>2.6780636890796254E-8</v>
      </c>
      <c r="O120" s="4">
        <f>SUM($N$41:N120)*0.1+$N$8</f>
        <v>1.7871225475631852E-6</v>
      </c>
      <c r="P120" s="4">
        <f>SUM($O$41:O120)+0</f>
        <v>1.3729230878420601E-4</v>
      </c>
      <c r="Q120" s="6">
        <f t="shared" si="23"/>
        <v>-1.2105683108116655E-7</v>
      </c>
      <c r="R120" s="4">
        <f>SUM($Q$41:Q120)*0.1+$T$8</f>
        <v>2.8357726756753331E-6</v>
      </c>
      <c r="S120" s="4">
        <f>SUM($R$41:R120)+0</f>
        <v>2.5252586224323398E-4</v>
      </c>
      <c r="T120">
        <f t="shared" si="29"/>
        <v>3.3519268590044691E-6</v>
      </c>
      <c r="U120">
        <f t="shared" si="30"/>
        <v>2.8743432145967982E-4</v>
      </c>
      <c r="W120" s="1"/>
      <c r="AR120" s="1"/>
    </row>
    <row r="121" spans="1:44" x14ac:dyDescent="0.25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2">
        <f t="shared" si="25"/>
        <v>391.20705570388935</v>
      </c>
      <c r="K121">
        <f t="shared" si="26"/>
        <v>0.81107314227820526</v>
      </c>
      <c r="L121">
        <f t="shared" si="27"/>
        <v>0</v>
      </c>
      <c r="M121" s="42">
        <f t="shared" si="28"/>
        <v>0.81107314227820526</v>
      </c>
      <c r="N121" s="6">
        <f t="shared" si="22"/>
        <v>2.7119632294477217E-8</v>
      </c>
      <c r="O121" s="4">
        <f>SUM($N$41:N121)*0.1+$N$8</f>
        <v>1.7898345107926329E-6</v>
      </c>
      <c r="P121" s="4">
        <f>SUM($O$41:O121)+0</f>
        <v>1.3908214329499865E-4</v>
      </c>
      <c r="Q121" s="6">
        <f t="shared" si="23"/>
        <v>-1.2258919603156107E-7</v>
      </c>
      <c r="R121" s="4">
        <f>SUM($Q$41:Q121)*0.1+$T$8</f>
        <v>2.823513756072177E-6</v>
      </c>
      <c r="S121" s="4">
        <f>SUM($R$41:R121)+0</f>
        <v>2.5534937599930616E-4</v>
      </c>
      <c r="T121">
        <f t="shared" si="29"/>
        <v>3.3430132375976491E-6</v>
      </c>
      <c r="U121">
        <f t="shared" si="30"/>
        <v>2.9076992005151698E-4</v>
      </c>
      <c r="W121" s="1"/>
      <c r="AR121" s="1"/>
    </row>
    <row r="122" spans="1:44" x14ac:dyDescent="0.25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2">
        <f t="shared" si="25"/>
        <v>391.20705570388935</v>
      </c>
      <c r="K122">
        <f t="shared" si="26"/>
        <v>0.82121155655668265</v>
      </c>
      <c r="L122">
        <f t="shared" si="27"/>
        <v>0</v>
      </c>
      <c r="M122" s="42">
        <f t="shared" si="28"/>
        <v>0.82121155655668265</v>
      </c>
      <c r="N122" s="6">
        <f t="shared" si="22"/>
        <v>2.745862769815818E-8</v>
      </c>
      <c r="O122" s="4">
        <f>SUM($N$41:N122)*0.1+$N$8</f>
        <v>1.7925803735624486E-6</v>
      </c>
      <c r="P122" s="4">
        <f>SUM($O$41:O122)+0</f>
        <v>1.4087472366856109E-4</v>
      </c>
      <c r="Q122" s="6">
        <f t="shared" si="23"/>
        <v>-1.2412156098195558E-7</v>
      </c>
      <c r="R122" s="4">
        <f>SUM($Q$41:Q122)*0.1+$T$8</f>
        <v>2.8111015999739816E-6</v>
      </c>
      <c r="S122" s="4">
        <f>SUM($R$41:R122)+0</f>
        <v>2.5816047759928012E-4</v>
      </c>
      <c r="T122">
        <f t="shared" si="29"/>
        <v>3.3340120877191743E-6</v>
      </c>
      <c r="U122">
        <f t="shared" si="30"/>
        <v>2.9409610667770127E-4</v>
      </c>
      <c r="W122" s="1"/>
      <c r="AR122" s="1"/>
    </row>
    <row r="123" spans="1:44" x14ac:dyDescent="0.25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2">
        <f t="shared" si="25"/>
        <v>391.20705570388935</v>
      </c>
      <c r="K123">
        <f t="shared" si="26"/>
        <v>0.83134997083516027</v>
      </c>
      <c r="L123">
        <f t="shared" si="27"/>
        <v>0</v>
      </c>
      <c r="M123" s="42">
        <f t="shared" si="28"/>
        <v>0.83134997083516027</v>
      </c>
      <c r="N123" s="6">
        <f t="shared" si="22"/>
        <v>2.7797623101839146E-8</v>
      </c>
      <c r="O123" s="4">
        <f>SUM($N$41:N123)*0.1+$N$8</f>
        <v>1.7953601358726325E-6</v>
      </c>
      <c r="P123" s="4">
        <f>SUM($O$41:O123)+0</f>
        <v>1.4267008380443373E-4</v>
      </c>
      <c r="Q123" s="6">
        <f t="shared" si="23"/>
        <v>-1.2565392593235009E-7</v>
      </c>
      <c r="R123" s="4">
        <f>SUM($Q$41:Q123)*0.1+$T$8</f>
        <v>2.7985362073807465E-6</v>
      </c>
      <c r="S123" s="4">
        <f>SUM($R$41:R123)+0</f>
        <v>2.6095901380666084E-4</v>
      </c>
      <c r="T123">
        <f t="shared" si="29"/>
        <v>3.3249244986167144E-6</v>
      </c>
      <c r="U123">
        <f t="shared" si="30"/>
        <v>2.974127766248605E-4</v>
      </c>
      <c r="W123" s="1"/>
      <c r="AR123" s="1"/>
    </row>
    <row r="124" spans="1:44" x14ac:dyDescent="0.25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2">
        <f t="shared" si="25"/>
        <v>391.20705570388935</v>
      </c>
      <c r="K124">
        <f t="shared" si="26"/>
        <v>0.84148838511363777</v>
      </c>
      <c r="L124">
        <f t="shared" si="27"/>
        <v>0</v>
      </c>
      <c r="M124" s="42">
        <f t="shared" si="28"/>
        <v>0.84148838511363777</v>
      </c>
      <c r="N124" s="6">
        <f t="shared" si="22"/>
        <v>2.8136618505520109E-8</v>
      </c>
      <c r="O124" s="4">
        <f>SUM($N$41:N124)*0.1+$N$8</f>
        <v>1.7981737977231846E-6</v>
      </c>
      <c r="P124" s="4">
        <f>SUM($O$41:O124)+0</f>
        <v>1.4446825760215692E-4</v>
      </c>
      <c r="Q124" s="6">
        <f t="shared" si="23"/>
        <v>-1.2718629088274458E-7</v>
      </c>
      <c r="R124" s="4">
        <f>SUM($Q$41:Q124)*0.1+$T$8</f>
        <v>2.7858175782924721E-6</v>
      </c>
      <c r="S124" s="4">
        <f>SUM($R$41:R124)+0</f>
        <v>2.6374483138495334E-4</v>
      </c>
      <c r="T124">
        <f t="shared" si="29"/>
        <v>3.3157515869470011E-6</v>
      </c>
      <c r="U124">
        <f t="shared" si="30"/>
        <v>3.0071982564653206E-4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2">
        <f t="shared" si="25"/>
        <v>391.20705570388935</v>
      </c>
      <c r="K125">
        <f t="shared" si="26"/>
        <v>0.85162679939211539</v>
      </c>
      <c r="L125">
        <f t="shared" si="27"/>
        <v>0</v>
      </c>
      <c r="M125" s="42">
        <f t="shared" si="28"/>
        <v>0.85162679939211539</v>
      </c>
      <c r="N125" s="6">
        <f t="shared" si="22"/>
        <v>2.8475613909201071E-8</v>
      </c>
      <c r="O125" s="4">
        <f>SUM($N$41:N125)*0.1+$N$8</f>
        <v>1.8010213591141047E-6</v>
      </c>
      <c r="P125" s="4">
        <f>SUM($O$41:O125)+0</f>
        <v>1.4626927896127103E-4</v>
      </c>
      <c r="Q125" s="6">
        <f t="shared" si="23"/>
        <v>-1.2871865583313911E-7</v>
      </c>
      <c r="R125" s="4">
        <f>SUM($Q$41:Q125)*0.1+$T$8</f>
        <v>2.772945712709158E-6</v>
      </c>
      <c r="S125" s="4">
        <f>SUM($R$41:R125)+0</f>
        <v>2.665177770976625E-4</v>
      </c>
      <c r="T125">
        <f t="shared" si="29"/>
        <v>3.3064944974424678E-6</v>
      </c>
      <c r="U125">
        <f t="shared" si="30"/>
        <v>3.0401714997172353E-4</v>
      </c>
      <c r="W125" s="1"/>
    </row>
    <row r="126" spans="1:44" x14ac:dyDescent="0.25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2">
        <f t="shared" si="25"/>
        <v>391.20705570388935</v>
      </c>
      <c r="K126">
        <f t="shared" si="26"/>
        <v>0.86176521367059289</v>
      </c>
      <c r="L126">
        <f t="shared" si="27"/>
        <v>0</v>
      </c>
      <c r="M126" s="42">
        <f t="shared" si="28"/>
        <v>0.86176521367059289</v>
      </c>
      <c r="N126" s="6">
        <f t="shared" si="22"/>
        <v>2.8814609312882038E-8</v>
      </c>
      <c r="O126" s="4">
        <f>SUM($N$41:N126)*0.1+$N$8</f>
        <v>1.803902820045393E-6</v>
      </c>
      <c r="P126" s="4">
        <f>SUM($O$41:O126)+0</f>
        <v>1.4807318178131643E-4</v>
      </c>
      <c r="Q126" s="6">
        <f t="shared" si="23"/>
        <v>-1.3025102078353363E-7</v>
      </c>
      <c r="R126" s="4">
        <f>SUM($Q$41:Q126)*0.1+$T$8</f>
        <v>2.759920610630805E-6</v>
      </c>
      <c r="S126" s="4">
        <f>SUM($R$41:R126)+0</f>
        <v>2.6927769770829332E-4</v>
      </c>
      <c r="T126">
        <f t="shared" si="29"/>
        <v>3.2971544035959913E-6</v>
      </c>
      <c r="U126">
        <f t="shared" si="30"/>
        <v>3.0730464631359184E-4</v>
      </c>
      <c r="W126" s="1"/>
    </row>
    <row r="127" spans="1:44" x14ac:dyDescent="0.25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2">
        <f t="shared" si="25"/>
        <v>391.20705570388935</v>
      </c>
      <c r="K127">
        <f t="shared" si="26"/>
        <v>0.8719036279490705</v>
      </c>
      <c r="L127">
        <f t="shared" si="27"/>
        <v>0</v>
      </c>
      <c r="M127" s="42">
        <f t="shared" si="28"/>
        <v>0.8719036279490705</v>
      </c>
      <c r="N127" s="6">
        <f t="shared" si="22"/>
        <v>2.9153604716563004E-8</v>
      </c>
      <c r="O127" s="4">
        <f>SUM($N$41:N127)*0.1+$N$8</f>
        <v>1.8068181805170491E-6</v>
      </c>
      <c r="P127" s="4">
        <f>SUM($O$41:O127)+0</f>
        <v>1.4987999996183348E-4</v>
      </c>
      <c r="Q127" s="6">
        <f t="shared" si="23"/>
        <v>-1.3178338573392811E-7</v>
      </c>
      <c r="R127" s="4">
        <f>SUM($Q$41:Q127)*0.1+$T$8</f>
        <v>2.7467422720574122E-6</v>
      </c>
      <c r="S127" s="4">
        <f>SUM($R$41:R127)+0</f>
        <v>2.7202443998035076E-4</v>
      </c>
      <c r="T127">
        <f t="shared" si="29"/>
        <v>3.2877325083640938E-6</v>
      </c>
      <c r="U127">
        <f t="shared" si="30"/>
        <v>3.1058221187824434E-4</v>
      </c>
      <c r="W127" s="1"/>
    </row>
    <row r="128" spans="1:44" x14ac:dyDescent="0.25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2">
        <f t="shared" si="25"/>
        <v>391.20705570388935</v>
      </c>
      <c r="K128">
        <f t="shared" si="26"/>
        <v>0.88204204222754801</v>
      </c>
      <c r="L128">
        <f t="shared" si="27"/>
        <v>0</v>
      </c>
      <c r="M128" s="42">
        <f t="shared" si="28"/>
        <v>0.88204204222754801</v>
      </c>
      <c r="N128" s="6">
        <f t="shared" si="22"/>
        <v>2.949260012024397E-8</v>
      </c>
      <c r="O128" s="4">
        <f>SUM($N$41:N128)*0.1+$N$8</f>
        <v>1.8097674405290736E-6</v>
      </c>
      <c r="P128" s="4">
        <f>SUM($O$41:O128)+0</f>
        <v>1.5168976740236254E-4</v>
      </c>
      <c r="Q128" s="6">
        <f t="shared" si="23"/>
        <v>-1.3331575068432262E-7</v>
      </c>
      <c r="R128" s="4">
        <f>SUM($Q$41:Q128)*0.1+$T$8</f>
        <v>2.7334106969889798E-6</v>
      </c>
      <c r="S128" s="4">
        <f>SUM($R$41:R128)+0</f>
        <v>2.7475785067733975E-4</v>
      </c>
      <c r="T128">
        <f t="shared" si="29"/>
        <v>3.278230044889E-6</v>
      </c>
      <c r="U128">
        <f t="shared" si="30"/>
        <v>3.1384974437366389E-4</v>
      </c>
      <c r="W128" s="1"/>
    </row>
    <row r="129" spans="1:23" x14ac:dyDescent="0.25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2">
        <f t="shared" si="25"/>
        <v>391.20705570388935</v>
      </c>
      <c r="K129">
        <f t="shared" si="26"/>
        <v>0.8921804565060254</v>
      </c>
      <c r="L129">
        <f t="shared" si="27"/>
        <v>0</v>
      </c>
      <c r="M129" s="42">
        <f t="shared" si="28"/>
        <v>0.8921804565060254</v>
      </c>
      <c r="N129" s="6">
        <f t="shared" si="22"/>
        <v>2.9831595523924929E-8</v>
      </c>
      <c r="O129" s="4">
        <f>SUM($N$41:N129)*0.1+$N$8</f>
        <v>1.8127506000814661E-6</v>
      </c>
      <c r="P129" s="4">
        <f>SUM($O$41:O129)+0</f>
        <v>1.5350251800244399E-4</v>
      </c>
      <c r="Q129" s="6">
        <f t="shared" si="23"/>
        <v>-1.3484811563471714E-7</v>
      </c>
      <c r="R129" s="4">
        <f>SUM($Q$41:Q129)*0.1+$T$8</f>
        <v>2.719925885425508E-6</v>
      </c>
      <c r="S129" s="4">
        <f>SUM($R$41:R129)+0</f>
        <v>2.7747777656276525E-4</v>
      </c>
      <c r="T129">
        <f t="shared" si="29"/>
        <v>3.2686482772399124E-6</v>
      </c>
      <c r="U129">
        <f t="shared" si="30"/>
        <v>3.1710714201876075E-4</v>
      </c>
      <c r="W129" s="1"/>
    </row>
    <row r="130" spans="1:23" x14ac:dyDescent="0.25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2">
        <f t="shared" si="25"/>
        <v>391.20705570388935</v>
      </c>
      <c r="K130">
        <f t="shared" si="26"/>
        <v>0.90231887078450301</v>
      </c>
      <c r="L130">
        <f t="shared" si="27"/>
        <v>0</v>
      </c>
      <c r="M130" s="42">
        <f t="shared" si="28"/>
        <v>0.90231887078450301</v>
      </c>
      <c r="N130" s="6">
        <f t="shared" si="22"/>
        <v>3.0170590927605899E-8</v>
      </c>
      <c r="O130" s="4">
        <f>SUM($N$41:N130)*0.1+$N$8</f>
        <v>1.8157676591742268E-6</v>
      </c>
      <c r="P130" s="4">
        <f>SUM($O$41:O130)+0</f>
        <v>1.5531828566161821E-4</v>
      </c>
      <c r="Q130" s="6">
        <f t="shared" si="23"/>
        <v>-1.3638048058511165E-7</v>
      </c>
      <c r="R130" s="4">
        <f>SUM($Q$41:Q130)*0.1+$T$8</f>
        <v>2.706287837366997E-6</v>
      </c>
      <c r="S130" s="4">
        <f>SUM($R$41:R130)+0</f>
        <v>2.8018406440013225E-4</v>
      </c>
      <c r="T130">
        <f t="shared" si="29"/>
        <v>3.2589885011738821E-6</v>
      </c>
      <c r="U130">
        <f t="shared" si="30"/>
        <v>3.2035430355255334E-4</v>
      </c>
      <c r="W130" s="1"/>
    </row>
    <row r="131" spans="1:23" x14ac:dyDescent="0.25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2">
        <f t="shared" si="25"/>
        <v>391.20705570388935</v>
      </c>
      <c r="K131">
        <f t="shared" si="26"/>
        <v>0.91245728506298063</v>
      </c>
      <c r="L131">
        <f t="shared" si="27"/>
        <v>0</v>
      </c>
      <c r="M131" s="42">
        <f t="shared" si="28"/>
        <v>0.91245728506298063</v>
      </c>
      <c r="N131" s="6">
        <f t="shared" si="22"/>
        <v>3.0509586331286861E-8</v>
      </c>
      <c r="O131" s="4">
        <f>SUM($N$41:N131)*0.1+$N$8</f>
        <v>1.8188186178073553E-6</v>
      </c>
      <c r="P131" s="4">
        <f>SUM($O$41:O131)+0</f>
        <v>1.5713710427942557E-4</v>
      </c>
      <c r="Q131" s="6">
        <f t="shared" si="23"/>
        <v>-1.3791284553550616E-7</v>
      </c>
      <c r="R131" s="4">
        <f>SUM($Q$41:Q131)*0.1+$T$8</f>
        <v>2.6924965528134462E-6</v>
      </c>
      <c r="S131" s="4">
        <f>SUM($R$41:R131)+0</f>
        <v>2.8287656095294571E-4</v>
      </c>
      <c r="T131">
        <f t="shared" si="29"/>
        <v>3.2492520449166371E-6</v>
      </c>
      <c r="U131">
        <f t="shared" si="30"/>
        <v>3.2359112824348053E-4</v>
      </c>
      <c r="W131" s="1"/>
    </row>
    <row r="132" spans="1:23" x14ac:dyDescent="0.25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2">
        <f t="shared" si="25"/>
        <v>391.20705570388935</v>
      </c>
      <c r="K132">
        <f t="shared" si="26"/>
        <v>0.92259569934145813</v>
      </c>
      <c r="L132">
        <f t="shared" si="27"/>
        <v>0</v>
      </c>
      <c r="M132" s="42">
        <f t="shared" si="28"/>
        <v>0.92259569934145813</v>
      </c>
      <c r="N132" s="6">
        <f t="shared" si="22"/>
        <v>3.0848581734967824E-8</v>
      </c>
      <c r="O132" s="4">
        <f>SUM($N$41:N132)*0.1+$N$8</f>
        <v>1.8219034759808522E-6</v>
      </c>
      <c r="P132" s="4">
        <f>SUM($O$41:O132)+0</f>
        <v>1.5895900775540642E-4</v>
      </c>
      <c r="Q132" s="6">
        <f t="shared" si="23"/>
        <v>-1.3944521048590067E-7</v>
      </c>
      <c r="R132" s="4">
        <f>SUM($Q$41:Q132)*0.1+$T$8</f>
        <v>2.6785520317648562E-6</v>
      </c>
      <c r="S132" s="4">
        <f>SUM($R$41:R132)+0</f>
        <v>2.8555511298471056E-4</v>
      </c>
      <c r="T132">
        <f t="shared" si="29"/>
        <v>3.2394402699637402E-6</v>
      </c>
      <c r="U132">
        <f t="shared" si="30"/>
        <v>3.2681751589884862E-4</v>
      </c>
      <c r="W132" s="1"/>
    </row>
    <row r="133" spans="1:23" x14ac:dyDescent="0.25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2">
        <f t="shared" si="25"/>
        <v>391.20705570388935</v>
      </c>
      <c r="K133">
        <f t="shared" si="26"/>
        <v>0.93273411361993563</v>
      </c>
      <c r="L133">
        <f t="shared" si="27"/>
        <v>0</v>
      </c>
      <c r="M133" s="42">
        <f t="shared" si="28"/>
        <v>0.93273411361993563</v>
      </c>
      <c r="N133" s="6">
        <f t="shared" si="22"/>
        <v>3.1187577138648793E-8</v>
      </c>
      <c r="O133" s="4">
        <f>SUM($N$41:N133)*0.1+$N$8</f>
        <v>1.8250222336947171E-6</v>
      </c>
      <c r="P133" s="4">
        <f>SUM($O$41:O133)+0</f>
        <v>1.6078402998910112E-4</v>
      </c>
      <c r="Q133" s="6">
        <f t="shared" si="23"/>
        <v>-1.4097757543629518E-7</v>
      </c>
      <c r="R133" s="4">
        <f>SUM($Q$41:Q133)*0.1+$T$8</f>
        <v>2.6644542742212268E-6</v>
      </c>
      <c r="S133" s="4">
        <f>SUM($R$41:R133)+0</f>
        <v>2.8821956725893182E-4</v>
      </c>
      <c r="T133">
        <f t="shared" si="29"/>
        <v>3.2295545719024192E-6</v>
      </c>
      <c r="U133">
        <f t="shared" si="30"/>
        <v>3.3003336687441483E-4</v>
      </c>
      <c r="W133" s="1"/>
    </row>
    <row r="134" spans="1:23" x14ac:dyDescent="0.25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2">
        <f t="shared" si="25"/>
        <v>391.20705570388935</v>
      </c>
      <c r="K134">
        <f t="shared" si="26"/>
        <v>0.94287252789841325</v>
      </c>
      <c r="L134">
        <f t="shared" si="27"/>
        <v>0</v>
      </c>
      <c r="M134" s="42">
        <f t="shared" si="28"/>
        <v>0.94287252789841325</v>
      </c>
      <c r="N134" s="6">
        <f t="shared" si="22"/>
        <v>3.1526572542329756E-8</v>
      </c>
      <c r="O134" s="4">
        <f>SUM($N$41:N134)*0.1+$N$8</f>
        <v>1.82817489094895E-6</v>
      </c>
      <c r="P134" s="4">
        <f>SUM($O$41:O134)+0</f>
        <v>1.6261220488005007E-4</v>
      </c>
      <c r="Q134" s="6">
        <f t="shared" si="23"/>
        <v>-1.425099403866897E-7</v>
      </c>
      <c r="R134" s="4">
        <f>SUM($Q$41:Q134)*0.1+$T$8</f>
        <v>2.6502032801825577E-6</v>
      </c>
      <c r="S134" s="4">
        <f>SUM($R$41:R134)+0</f>
        <v>2.9086977053911436E-4</v>
      </c>
      <c r="T134">
        <f t="shared" si="29"/>
        <v>3.2195963812544258E-6</v>
      </c>
      <c r="U134">
        <f t="shared" si="30"/>
        <v>3.3323858208411043E-4</v>
      </c>
      <c r="W134" s="1"/>
    </row>
    <row r="135" spans="1:23" x14ac:dyDescent="0.25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2">
        <f t="shared" si="25"/>
        <v>391.20705570388935</v>
      </c>
      <c r="K135">
        <f t="shared" si="26"/>
        <v>0.95301094217689086</v>
      </c>
      <c r="L135">
        <f t="shared" si="27"/>
        <v>0</v>
      </c>
      <c r="M135" s="42">
        <f t="shared" si="28"/>
        <v>0.95301094217689086</v>
      </c>
      <c r="N135" s="6">
        <f t="shared" si="22"/>
        <v>3.1865567946010719E-8</v>
      </c>
      <c r="O135" s="4">
        <f>SUM($N$41:N135)*0.1+$N$8</f>
        <v>1.8313614477435511E-6</v>
      </c>
      <c r="P135" s="4">
        <f>SUM($O$41:O135)+0</f>
        <v>1.6444356632779362E-4</v>
      </c>
      <c r="Q135" s="6">
        <f t="shared" si="23"/>
        <v>-1.4404230533708421E-7</v>
      </c>
      <c r="R135" s="4">
        <f>SUM($Q$41:Q135)*0.1+$T$8</f>
        <v>2.6357990496488493E-6</v>
      </c>
      <c r="S135" s="4">
        <f>SUM($R$41:R135)+0</f>
        <v>2.935055695887632E-4</v>
      </c>
      <c r="T135">
        <f t="shared" si="29"/>
        <v>3.2095671643402528E-6</v>
      </c>
      <c r="U135">
        <f t="shared" si="30"/>
        <v>3.3643306300990661E-4</v>
      </c>
      <c r="W135" s="1"/>
    </row>
    <row r="136" spans="1:23" x14ac:dyDescent="0.25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2">
        <f t="shared" si="25"/>
        <v>391.20705570388935</v>
      </c>
      <c r="K136">
        <f t="shared" si="26"/>
        <v>0.96314935645536837</v>
      </c>
      <c r="L136">
        <f t="shared" si="27"/>
        <v>0</v>
      </c>
      <c r="M136" s="42">
        <f t="shared" si="28"/>
        <v>0.96314935645536837</v>
      </c>
      <c r="N136" s="6">
        <f t="shared" si="22"/>
        <v>3.2204563349691682E-8</v>
      </c>
      <c r="O136" s="4">
        <f>SUM($N$41:N136)*0.1+$N$8</f>
        <v>1.8345819040785201E-6</v>
      </c>
      <c r="P136" s="4">
        <f>SUM($O$41:O136)+0</f>
        <v>1.6627814823187213E-4</v>
      </c>
      <c r="Q136" s="6">
        <f t="shared" si="23"/>
        <v>-1.4557467028747872E-7</v>
      </c>
      <c r="R136" s="4">
        <f>SUM($Q$41:Q136)*0.1+$T$8</f>
        <v>2.6212415826201017E-6</v>
      </c>
      <c r="S136" s="4">
        <f>SUM($R$41:R136)+0</f>
        <v>2.9612681117138328E-4</v>
      </c>
      <c r="T136">
        <f t="shared" si="29"/>
        <v>3.199468424165037E-6</v>
      </c>
      <c r="U136">
        <f t="shared" si="30"/>
        <v>3.3961671171182451E-4</v>
      </c>
      <c r="W136" s="1"/>
    </row>
    <row r="137" spans="1:23" x14ac:dyDescent="0.25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2">
        <f t="shared" si="25"/>
        <v>391.20705570388935</v>
      </c>
      <c r="K137">
        <f t="shared" si="26"/>
        <v>0.97328777073384576</v>
      </c>
      <c r="L137">
        <f t="shared" si="27"/>
        <v>0</v>
      </c>
      <c r="M137" s="42">
        <f t="shared" si="28"/>
        <v>0.97328777073384576</v>
      </c>
      <c r="N137" s="6">
        <f t="shared" si="22"/>
        <v>3.2543558753372645E-8</v>
      </c>
      <c r="O137" s="4">
        <f>SUM($N$41:N137)*0.1+$N$8</f>
        <v>1.8378362599538575E-6</v>
      </c>
      <c r="P137" s="4">
        <f>SUM($O$41:O137)+0</f>
        <v>1.6811598449182599E-4</v>
      </c>
      <c r="Q137" s="6">
        <f t="shared" si="23"/>
        <v>-1.4710703523787321E-7</v>
      </c>
      <c r="R137" s="4">
        <f>SUM($Q$41:Q137)*0.1+$T$8</f>
        <v>2.6065308790963143E-6</v>
      </c>
      <c r="S137" s="4">
        <f>SUM($R$41:R137)+0</f>
        <v>2.987333420504796E-4</v>
      </c>
      <c r="T137">
        <f t="shared" si="29"/>
        <v>3.1893017013264501E-6</v>
      </c>
      <c r="U137">
        <f t="shared" si="30"/>
        <v>3.4278943083809445E-4</v>
      </c>
      <c r="W137" s="1"/>
    </row>
    <row r="138" spans="1:23" x14ac:dyDescent="0.25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2">
        <f t="shared" si="25"/>
        <v>391.20705570388935</v>
      </c>
      <c r="K138">
        <f t="shared" si="26"/>
        <v>0.98342618501232348</v>
      </c>
      <c r="L138">
        <f t="shared" si="27"/>
        <v>0</v>
      </c>
      <c r="M138" s="42">
        <f t="shared" si="28"/>
        <v>0.98342618501232348</v>
      </c>
      <c r="N138" s="6">
        <f t="shared" si="22"/>
        <v>3.2882554157053614E-8</v>
      </c>
      <c r="O138" s="4">
        <f>SUM($N$41:N138)*0.1+$N$8</f>
        <v>1.8411245153695629E-6</v>
      </c>
      <c r="P138" s="4">
        <f>SUM($O$41:O138)+0</f>
        <v>1.6995710900719556E-4</v>
      </c>
      <c r="Q138" s="6">
        <f t="shared" si="23"/>
        <v>-1.4863940018826774E-7</v>
      </c>
      <c r="R138" s="4">
        <f>SUM($Q$41:Q138)*0.1+$T$8</f>
        <v>2.5916669390774871E-6</v>
      </c>
      <c r="S138" s="4">
        <f>SUM($R$41:R138)+0</f>
        <v>3.0132500898955711E-4</v>
      </c>
      <c r="T138">
        <f t="shared" si="29"/>
        <v>3.1790685749448813E-6</v>
      </c>
      <c r="U138">
        <f t="shared" si="30"/>
        <v>3.4595112363546449E-4</v>
      </c>
      <c r="W138" s="1"/>
    </row>
    <row r="139" spans="1:23" x14ac:dyDescent="0.25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2">
        <f t="shared" si="25"/>
        <v>391.20705570388935</v>
      </c>
      <c r="K139">
        <f t="shared" si="26"/>
        <v>0.99356459929080099</v>
      </c>
      <c r="L139">
        <f t="shared" si="27"/>
        <v>0</v>
      </c>
      <c r="M139" s="42">
        <f t="shared" si="28"/>
        <v>0.99356459929080099</v>
      </c>
      <c r="N139" s="6">
        <f t="shared" si="22"/>
        <v>3.3221549560734577E-8</v>
      </c>
      <c r="O139" s="4">
        <f>SUM($N$41:N139)*0.1+$N$8</f>
        <v>1.8444466703256363E-6</v>
      </c>
      <c r="P139" s="4">
        <f>SUM($O$41:O139)+0</f>
        <v>1.7180155567752119E-4</v>
      </c>
      <c r="Q139" s="6">
        <f t="shared" si="23"/>
        <v>-1.5017176513866226E-7</v>
      </c>
      <c r="R139" s="4">
        <f>SUM($Q$41:Q139)*0.1+$T$8</f>
        <v>2.5766497625636211E-6</v>
      </c>
      <c r="S139" s="4">
        <f>SUM($R$41:R139)+0</f>
        <v>3.0390165875212075E-4</v>
      </c>
      <c r="T139">
        <f t="shared" si="29"/>
        <v>3.1687706636161746E-6</v>
      </c>
      <c r="U139">
        <f t="shared" si="30"/>
        <v>3.4910169395966392E-4</v>
      </c>
      <c r="W139" s="1"/>
    </row>
    <row r="140" spans="1:23" x14ac:dyDescent="0.25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2">
        <f t="shared" si="25"/>
        <v>391.20705570388935</v>
      </c>
      <c r="K140">
        <f t="shared" si="26"/>
        <v>1.0037030135692786</v>
      </c>
      <c r="L140">
        <f t="shared" si="27"/>
        <v>0</v>
      </c>
      <c r="M140" s="42">
        <f t="shared" si="28"/>
        <v>1.0037030135692786</v>
      </c>
      <c r="N140" s="6">
        <f t="shared" si="22"/>
        <v>3.3560544964415546E-8</v>
      </c>
      <c r="O140" s="4">
        <f>SUM($N$41:N140)*0.1+$N$8</f>
        <v>1.8478027248220779E-6</v>
      </c>
      <c r="P140" s="4">
        <f>SUM($O$41:O140)+0</f>
        <v>1.7364935840234326E-4</v>
      </c>
      <c r="Q140" s="6">
        <f t="shared" si="23"/>
        <v>-1.5170413008905674E-7</v>
      </c>
      <c r="R140" s="4">
        <f>SUM($Q$41:Q140)*0.1+$T$8</f>
        <v>2.5614793495547154E-6</v>
      </c>
      <c r="S140" s="4">
        <f>SUM($R$41:R140)+0</f>
        <v>3.0646313810167548E-4</v>
      </c>
      <c r="T140">
        <f t="shared" si="29"/>
        <v>3.1584096263871704E-6</v>
      </c>
      <c r="U140">
        <f t="shared" si="30"/>
        <v>3.522410462860228E-4</v>
      </c>
      <c r="W140" s="1"/>
    </row>
    <row r="141" spans="1:23" x14ac:dyDescent="0.25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2">
        <f t="shared" si="25"/>
        <v>391.20705570388935</v>
      </c>
      <c r="K141">
        <f t="shared" si="26"/>
        <v>1.0138414278477561</v>
      </c>
      <c r="L141">
        <f t="shared" si="27"/>
        <v>0</v>
      </c>
      <c r="M141" s="42">
        <f t="shared" si="28"/>
        <v>1.0138414278477561</v>
      </c>
      <c r="N141" s="6">
        <f t="shared" si="22"/>
        <v>3.3899540368096509E-8</v>
      </c>
      <c r="O141" s="4">
        <f>SUM($N$41:N141)*0.1+$N$8</f>
        <v>1.8511926788588875E-6</v>
      </c>
      <c r="P141" s="4">
        <f>SUM($O$41:O141)+0</f>
        <v>1.7550055108120214E-4</v>
      </c>
      <c r="Q141" s="6">
        <f t="shared" si="23"/>
        <v>-1.5323649503945128E-7</v>
      </c>
      <c r="R141" s="4">
        <f>SUM($Q$41:Q141)*0.1+$T$8</f>
        <v>2.5461557000507704E-6</v>
      </c>
      <c r="S141" s="4">
        <f>SUM($R$41:R141)+0</f>
        <v>3.0900929380172623E-4</v>
      </c>
      <c r="T141">
        <f t="shared" si="29"/>
        <v>3.1479871637542891E-6</v>
      </c>
      <c r="U141">
        <f t="shared" si="30"/>
        <v>3.5536908572025117E-4</v>
      </c>
      <c r="W141" s="1"/>
    </row>
    <row r="142" spans="1:23" x14ac:dyDescent="0.25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2">
        <f t="shared" si="25"/>
        <v>391.20705570388935</v>
      </c>
      <c r="K142">
        <f t="shared" si="26"/>
        <v>1.0239798421262336</v>
      </c>
      <c r="L142">
        <f t="shared" si="27"/>
        <v>0</v>
      </c>
      <c r="M142" s="42">
        <f t="shared" si="28"/>
        <v>1.0239798421262336</v>
      </c>
      <c r="N142" s="6">
        <f t="shared" si="22"/>
        <v>3.4238535771777472E-8</v>
      </c>
      <c r="O142" s="4">
        <f>SUM($N$41:N142)*0.1+$N$8</f>
        <v>1.8546165324360653E-6</v>
      </c>
      <c r="P142" s="4">
        <f>SUM($O$41:O142)+0</f>
        <v>1.7735516761363819E-4</v>
      </c>
      <c r="Q142" s="6">
        <f t="shared" si="23"/>
        <v>-1.5476885998984577E-7</v>
      </c>
      <c r="R142" s="4">
        <f>SUM($Q$41:Q142)*0.1+$T$8</f>
        <v>2.5306788140517857E-6</v>
      </c>
      <c r="S142" s="4">
        <f>SUM($R$41:R142)+0</f>
        <v>3.1153997261577801E-4</v>
      </c>
      <c r="T142">
        <f t="shared" si="29"/>
        <v>3.1375050186853452E-6</v>
      </c>
      <c r="U142">
        <f t="shared" si="30"/>
        <v>3.5848571800938098E-4</v>
      </c>
      <c r="W142" s="1"/>
    </row>
    <row r="143" spans="1:23" x14ac:dyDescent="0.25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2">
        <f t="shared" si="25"/>
        <v>391.20705570388935</v>
      </c>
      <c r="K143">
        <f t="shared" si="26"/>
        <v>1.0341182564047111</v>
      </c>
      <c r="L143">
        <f t="shared" si="27"/>
        <v>0</v>
      </c>
      <c r="M143" s="42">
        <f t="shared" si="28"/>
        <v>1.0341182564047111</v>
      </c>
      <c r="N143" s="6">
        <f t="shared" si="22"/>
        <v>3.4577531175458434E-8</v>
      </c>
      <c r="O143" s="4">
        <f>SUM($N$41:N143)*0.1+$N$8</f>
        <v>1.858074285553611E-6</v>
      </c>
      <c r="P143" s="4">
        <f>SUM($O$41:O143)+0</f>
        <v>1.7921324189919179E-4</v>
      </c>
      <c r="Q143" s="6">
        <f t="shared" si="23"/>
        <v>-1.5630122494024028E-7</v>
      </c>
      <c r="R143" s="4">
        <f>SUM($Q$41:Q143)*0.1+$T$8</f>
        <v>2.5150486915577616E-6</v>
      </c>
      <c r="S143" s="4">
        <f>SUM($R$41:R143)+0</f>
        <v>3.1405502130733577E-4</v>
      </c>
      <c r="T143">
        <f t="shared" si="29"/>
        <v>3.1269649776647597E-6</v>
      </c>
      <c r="U143">
        <f t="shared" si="30"/>
        <v>3.6159084955287424E-4</v>
      </c>
      <c r="W143" s="1"/>
    </row>
    <row r="144" spans="1:23" x14ac:dyDescent="0.25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2">
        <f t="shared" si="25"/>
        <v>391.20705570388935</v>
      </c>
      <c r="K144">
        <f t="shared" si="26"/>
        <v>1.0442566706831888</v>
      </c>
      <c r="L144">
        <f t="shared" si="27"/>
        <v>0</v>
      </c>
      <c r="M144" s="42">
        <f t="shared" si="28"/>
        <v>1.0442566706831888</v>
      </c>
      <c r="N144" s="6">
        <f t="shared" si="22"/>
        <v>3.4916526579139397E-8</v>
      </c>
      <c r="O144" s="4">
        <f>SUM($N$41:N144)*0.1+$N$8</f>
        <v>1.8615659382115251E-6</v>
      </c>
      <c r="P144" s="4">
        <f>SUM($O$41:O144)+0</f>
        <v>1.8107480783740332E-4</v>
      </c>
      <c r="Q144" s="6">
        <f t="shared" si="23"/>
        <v>-1.5783358989063482E-7</v>
      </c>
      <c r="R144" s="4">
        <f>SUM($Q$41:Q144)*0.1+$T$8</f>
        <v>2.4992653325686983E-6</v>
      </c>
      <c r="S144" s="4">
        <f>SUM($R$41:R144)+0</f>
        <v>3.1655428663990444E-4</v>
      </c>
      <c r="T144">
        <f t="shared" si="29"/>
        <v>3.1163688717623082E-6</v>
      </c>
      <c r="U144">
        <f t="shared" si="30"/>
        <v>3.6468438741389978E-4</v>
      </c>
      <c r="W144" s="1"/>
    </row>
    <row r="145" spans="1:23" x14ac:dyDescent="0.25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2">
        <f t="shared" si="25"/>
        <v>391.20705570388935</v>
      </c>
      <c r="K145">
        <f t="shared" si="26"/>
        <v>1.0543950849616663</v>
      </c>
      <c r="L145">
        <f t="shared" si="27"/>
        <v>0</v>
      </c>
      <c r="M145" s="42">
        <f t="shared" si="28"/>
        <v>1.0543950849616663</v>
      </c>
      <c r="N145" s="6">
        <f t="shared" si="22"/>
        <v>3.525552198282036E-8</v>
      </c>
      <c r="O145" s="4">
        <f>SUM($N$41:N145)*0.1+$N$8</f>
        <v>1.865091490409807E-6</v>
      </c>
      <c r="P145" s="4">
        <f>SUM($O$41:O145)+0</f>
        <v>1.8293989932781311E-4</v>
      </c>
      <c r="Q145" s="6">
        <f t="shared" si="23"/>
        <v>-1.593659548410293E-7</v>
      </c>
      <c r="R145" s="4">
        <f>SUM($Q$41:Q145)*0.1+$T$8</f>
        <v>2.4833287370845953E-6</v>
      </c>
      <c r="S145" s="4">
        <f>SUM($R$41:R145)+0</f>
        <v>3.1903761537698905E-4</v>
      </c>
      <c r="T145">
        <f t="shared" si="29"/>
        <v>3.105718577725491E-6</v>
      </c>
      <c r="U145">
        <f t="shared" si="30"/>
        <v>3.6776623933078197E-4</v>
      </c>
      <c r="W145" s="1"/>
    </row>
    <row r="146" spans="1:23" x14ac:dyDescent="0.25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2">
        <f t="shared" si="25"/>
        <v>391.20705570388935</v>
      </c>
      <c r="K146">
        <f t="shared" si="26"/>
        <v>1.0645334992401438</v>
      </c>
      <c r="L146">
        <f t="shared" si="27"/>
        <v>0</v>
      </c>
      <c r="M146" s="42">
        <f t="shared" si="28"/>
        <v>1.0645334992401438</v>
      </c>
      <c r="N146" s="6">
        <f t="shared" si="22"/>
        <v>3.5594517386501329E-8</v>
      </c>
      <c r="O146" s="4">
        <f>SUM($N$41:N146)*0.1+$N$8</f>
        <v>1.8686509421484573E-6</v>
      </c>
      <c r="P146" s="4">
        <f>SUM($O$41:O146)+0</f>
        <v>1.8480855026996158E-4</v>
      </c>
      <c r="Q146" s="6">
        <f t="shared" si="23"/>
        <v>-1.6089831979142381E-7</v>
      </c>
      <c r="R146" s="4">
        <f>SUM($Q$41:Q146)*0.1+$T$8</f>
        <v>2.4672389051054529E-6</v>
      </c>
      <c r="S146" s="4">
        <f>SUM($R$41:R146)+0</f>
        <v>3.2150485428209452E-4</v>
      </c>
      <c r="T146">
        <f t="shared" si="29"/>
        <v>3.0950160190955832E-6</v>
      </c>
      <c r="U146">
        <f t="shared" si="30"/>
        <v>3.7083631372862575E-4</v>
      </c>
      <c r="W146" s="1"/>
    </row>
    <row r="147" spans="1:23" x14ac:dyDescent="0.25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2">
        <f t="shared" si="25"/>
        <v>391.20705570388935</v>
      </c>
      <c r="K147">
        <f t="shared" si="26"/>
        <v>1.0746719135186213</v>
      </c>
      <c r="L147">
        <f t="shared" si="27"/>
        <v>0</v>
      </c>
      <c r="M147" s="42">
        <f t="shared" si="28"/>
        <v>1.0746719135186213</v>
      </c>
      <c r="N147" s="6">
        <f t="shared" si="22"/>
        <v>3.5933512790182292E-8</v>
      </c>
      <c r="O147" s="4">
        <f>SUM($N$41:N147)*0.1+$N$8</f>
        <v>1.8722442934274754E-6</v>
      </c>
      <c r="P147" s="4">
        <f>SUM($O$41:O147)+0</f>
        <v>1.8668079456338906E-4</v>
      </c>
      <c r="Q147" s="6">
        <f t="shared" si="23"/>
        <v>-1.6243068474181833E-7</v>
      </c>
      <c r="R147" s="4">
        <f>SUM($Q$41:Q147)*0.1+$T$8</f>
        <v>2.4509958366312713E-6</v>
      </c>
      <c r="S147" s="4">
        <f>SUM($R$41:R147)+0</f>
        <v>3.2395585011872581E-4</v>
      </c>
      <c r="T147">
        <f t="shared" si="29"/>
        <v>3.0842631673473603E-6</v>
      </c>
      <c r="U147">
        <f t="shared" si="30"/>
        <v>3.7389451973111963E-4</v>
      </c>
      <c r="W147" s="1"/>
    </row>
    <row r="148" spans="1:23" x14ac:dyDescent="0.25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2">
        <f t="shared" si="25"/>
        <v>391.20705570388935</v>
      </c>
      <c r="K148">
        <f t="shared" si="26"/>
        <v>1.0848103277970989</v>
      </c>
      <c r="L148">
        <f t="shared" si="27"/>
        <v>0</v>
      </c>
      <c r="M148" s="42">
        <f t="shared" si="28"/>
        <v>1.0848103277970989</v>
      </c>
      <c r="N148" s="6">
        <f t="shared" si="22"/>
        <v>3.6272508193863262E-8</v>
      </c>
      <c r="O148" s="4">
        <f>SUM($N$41:N148)*0.1+$N$8</f>
        <v>1.8758715442468618E-6</v>
      </c>
      <c r="P148" s="4">
        <f>SUM($O$41:O148)+0</f>
        <v>1.8855666610763592E-4</v>
      </c>
      <c r="Q148" s="6">
        <f t="shared" si="23"/>
        <v>-1.6396304969221284E-7</v>
      </c>
      <c r="R148" s="4">
        <f>SUM($Q$41:Q148)*0.1+$T$8</f>
        <v>2.4345995316620499E-6</v>
      </c>
      <c r="S148" s="4">
        <f>SUM($R$41:R148)+0</f>
        <v>3.2639044965038786E-4</v>
      </c>
      <c r="T148">
        <f t="shared" si="29"/>
        <v>3.0734620430524563E-6</v>
      </c>
      <c r="U148">
        <f t="shared" si="30"/>
        <v>3.7694076717252124E-4</v>
      </c>
      <c r="W148" s="1"/>
    </row>
    <row r="149" spans="1:23" x14ac:dyDescent="0.25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2">
        <f t="shared" si="25"/>
        <v>391.20705570388935</v>
      </c>
      <c r="K149">
        <f t="shared" si="26"/>
        <v>1.0949487420755764</v>
      </c>
      <c r="L149">
        <f t="shared" si="27"/>
        <v>0</v>
      </c>
      <c r="M149" s="42">
        <f t="shared" si="28"/>
        <v>1.0949487420755764</v>
      </c>
      <c r="N149" s="6">
        <f t="shared" si="22"/>
        <v>3.6611503597544224E-8</v>
      </c>
      <c r="O149" s="4">
        <f>SUM($N$41:N149)*0.1+$N$8</f>
        <v>1.8795326946066162E-6</v>
      </c>
      <c r="P149" s="4">
        <f>SUM($O$41:O149)+0</f>
        <v>1.9043619880224254E-4</v>
      </c>
      <c r="Q149" s="6">
        <f t="shared" si="23"/>
        <v>-1.6549541464260735E-7</v>
      </c>
      <c r="R149" s="4">
        <f>SUM($Q$41:Q149)*0.1+$T$8</f>
        <v>2.4180499901977888E-6</v>
      </c>
      <c r="S149" s="4">
        <f>SUM($R$41:R149)+0</f>
        <v>3.2880849964058562E-4</v>
      </c>
      <c r="T149">
        <f t="shared" si="29"/>
        <v>3.0626147170662414E-6</v>
      </c>
      <c r="U149">
        <f t="shared" si="30"/>
        <v>3.7997496660982841E-4</v>
      </c>
      <c r="W149" s="1"/>
    </row>
    <row r="150" spans="1:23" x14ac:dyDescent="0.25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2">
        <f t="shared" si="25"/>
        <v>391.20705570388935</v>
      </c>
      <c r="K150">
        <f t="shared" si="26"/>
        <v>1.1050871563540539</v>
      </c>
      <c r="L150">
        <f t="shared" si="27"/>
        <v>0</v>
      </c>
      <c r="M150" s="42">
        <f t="shared" si="28"/>
        <v>1.1050871563540539</v>
      </c>
      <c r="N150" s="6">
        <f t="shared" si="22"/>
        <v>3.6950499001225187E-8</v>
      </c>
      <c r="O150" s="4">
        <f>SUM($N$41:N150)*0.1+$N$8</f>
        <v>1.8832277445067386E-6</v>
      </c>
      <c r="P150" s="4">
        <f>SUM($O$41:O150)+0</f>
        <v>1.9231942654674927E-4</v>
      </c>
      <c r="Q150" s="6">
        <f t="shared" si="23"/>
        <v>-1.6702777959300186E-7</v>
      </c>
      <c r="R150" s="4">
        <f>SUM($Q$41:Q150)*0.1+$T$8</f>
        <v>2.4013472122384888E-6</v>
      </c>
      <c r="S150" s="4">
        <f>SUM($R$41:R150)+0</f>
        <v>3.3120984685282409E-4</v>
      </c>
      <c r="T150">
        <f t="shared" si="29"/>
        <v>3.0517233117380578E-6</v>
      </c>
      <c r="U150">
        <f t="shared" si="30"/>
        <v>3.8299702933513945E-4</v>
      </c>
      <c r="W150" s="1"/>
    </row>
    <row r="151" spans="1:23" x14ac:dyDescent="0.25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2">
        <f t="shared" si="25"/>
        <v>391.20705570388935</v>
      </c>
      <c r="K151">
        <f t="shared" si="26"/>
        <v>1.1152255706325314</v>
      </c>
      <c r="L151">
        <f t="shared" si="27"/>
        <v>0</v>
      </c>
      <c r="M151" s="42">
        <f t="shared" si="28"/>
        <v>1.1152255706325314</v>
      </c>
      <c r="N151" s="6">
        <f t="shared" si="22"/>
        <v>3.728949440490615E-8</v>
      </c>
      <c r="O151" s="4">
        <f>SUM($N$41:N151)*0.1+$N$8</f>
        <v>1.8869566939472293E-6</v>
      </c>
      <c r="P151" s="4">
        <f>SUM($O$41:O151)+0</f>
        <v>1.9420638324069649E-4</v>
      </c>
      <c r="Q151" s="6">
        <f t="shared" si="23"/>
        <v>-1.6856014454339635E-7</v>
      </c>
      <c r="R151" s="4">
        <f>SUM($Q$41:Q151)*0.1+$T$8</f>
        <v>2.3844911977841492E-6</v>
      </c>
      <c r="S151" s="4">
        <f>SUM($R$41:R151)+0</f>
        <v>3.3359433805060822E-4</v>
      </c>
      <c r="T151">
        <f t="shared" si="29"/>
        <v>3.0407900021445649E-6</v>
      </c>
      <c r="U151">
        <f t="shared" si="30"/>
        <v>3.8600686738820563E-4</v>
      </c>
      <c r="W151" s="1"/>
    </row>
    <row r="152" spans="1:23" x14ac:dyDescent="0.25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2">
        <f t="shared" si="25"/>
        <v>391.20705570388935</v>
      </c>
      <c r="K152">
        <f t="shared" si="26"/>
        <v>1.1253639849110091</v>
      </c>
      <c r="L152">
        <f t="shared" si="27"/>
        <v>0</v>
      </c>
      <c r="M152" s="42">
        <f t="shared" si="28"/>
        <v>1.1253639849110091</v>
      </c>
      <c r="N152" s="6">
        <f t="shared" si="22"/>
        <v>3.7628489808587113E-8</v>
      </c>
      <c r="O152" s="4">
        <f>SUM($N$41:N152)*0.1+$N$8</f>
        <v>1.890719542928088E-6</v>
      </c>
      <c r="P152" s="4">
        <f>SUM($O$41:O152)+0</f>
        <v>1.9609710278362458E-4</v>
      </c>
      <c r="Q152" s="6">
        <f t="shared" si="23"/>
        <v>-1.7009250949379086E-7</v>
      </c>
      <c r="R152" s="4">
        <f>SUM($Q$41:Q152)*0.1+$T$8</f>
        <v>2.3674819468347702E-6</v>
      </c>
      <c r="S152" s="4">
        <f>SUM($R$41:R152)+0</f>
        <v>3.3596181999744301E-4</v>
      </c>
      <c r="T152">
        <f t="shared" si="29"/>
        <v>3.029817017345891E-6</v>
      </c>
      <c r="U152">
        <f t="shared" si="30"/>
        <v>3.8900439356918032E-4</v>
      </c>
      <c r="W152" s="1"/>
    </row>
    <row r="153" spans="1:23" x14ac:dyDescent="0.25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2">
        <f t="shared" si="25"/>
        <v>391.20705570388935</v>
      </c>
      <c r="K153">
        <f t="shared" si="26"/>
        <v>1.1355023991894868</v>
      </c>
      <c r="L153">
        <f t="shared" si="27"/>
        <v>0</v>
      </c>
      <c r="M153" s="42">
        <f t="shared" si="28"/>
        <v>1.1355023991894868</v>
      </c>
      <c r="N153" s="6">
        <f t="shared" si="22"/>
        <v>3.7967485212268082E-8</v>
      </c>
      <c r="O153" s="4">
        <f>SUM($N$41:N153)*0.1+$N$8</f>
        <v>1.8945162914493149E-6</v>
      </c>
      <c r="P153" s="4">
        <f>SUM($O$41:O153)+0</f>
        <v>1.979916190750739E-4</v>
      </c>
      <c r="Q153" s="6">
        <f t="shared" si="23"/>
        <v>-1.716248744441854E-7</v>
      </c>
      <c r="R153" s="4">
        <f>SUM($Q$41:Q153)*0.1+$T$8</f>
        <v>2.3503194593903515E-6</v>
      </c>
      <c r="S153" s="4">
        <f>SUM($R$41:R153)+0</f>
        <v>3.3831213945683335E-4</v>
      </c>
      <c r="T153">
        <f t="shared" si="29"/>
        <v>3.0188066416641891E-6</v>
      </c>
      <c r="U153">
        <f t="shared" si="30"/>
        <v>3.9198952145156767E-4</v>
      </c>
      <c r="W153" s="1"/>
    </row>
    <row r="154" spans="1:23" x14ac:dyDescent="0.25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2">
        <f t="shared" si="25"/>
        <v>391.20705570388935</v>
      </c>
      <c r="K154">
        <f t="shared" si="26"/>
        <v>1.1456408134679643</v>
      </c>
      <c r="L154">
        <f t="shared" si="27"/>
        <v>0</v>
      </c>
      <c r="M154" s="42">
        <f t="shared" si="28"/>
        <v>1.1456408134679643</v>
      </c>
      <c r="N154" s="6">
        <f t="shared" si="22"/>
        <v>3.8306480615949045E-8</v>
      </c>
      <c r="O154" s="4">
        <f>SUM($N$41:N154)*0.1+$N$8</f>
        <v>1.8983469395109097E-6</v>
      </c>
      <c r="P154" s="4">
        <f>SUM($O$41:O154)+0</f>
        <v>1.9988996601458481E-4</v>
      </c>
      <c r="Q154" s="6">
        <f t="shared" si="23"/>
        <v>-1.7315723939457991E-7</v>
      </c>
      <c r="R154" s="4">
        <f>SUM($Q$41:Q154)*0.1+$T$8</f>
        <v>2.3330037354508935E-6</v>
      </c>
      <c r="S154" s="4">
        <f>SUM($R$41:R154)+0</f>
        <v>3.4064514319228424E-4</v>
      </c>
      <c r="T154">
        <f t="shared" si="29"/>
        <v>3.0077612159841179E-6</v>
      </c>
      <c r="U154">
        <f t="shared" si="30"/>
        <v>3.9496216539537519E-4</v>
      </c>
      <c r="W154" s="1"/>
    </row>
    <row r="155" spans="1:23" x14ac:dyDescent="0.25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2">
        <f t="shared" si="25"/>
        <v>391.20705570388935</v>
      </c>
      <c r="K155">
        <f t="shared" si="26"/>
        <v>1.1557792277464416</v>
      </c>
      <c r="L155">
        <f t="shared" si="27"/>
        <v>0</v>
      </c>
      <c r="M155" s="42">
        <f t="shared" si="28"/>
        <v>1.1557792277464416</v>
      </c>
      <c r="N155" s="6">
        <f t="shared" si="22"/>
        <v>3.8645476019630008E-8</v>
      </c>
      <c r="O155" s="4">
        <f>SUM($N$41:N155)*0.1+$N$8</f>
        <v>1.9022114871128727E-6</v>
      </c>
      <c r="P155" s="4">
        <f>SUM($O$41:O155)+0</f>
        <v>2.0179217750169768E-4</v>
      </c>
      <c r="Q155" s="6">
        <f t="shared" si="23"/>
        <v>-1.7468960434497442E-7</v>
      </c>
      <c r="R155" s="4">
        <f>SUM($Q$41:Q155)*0.1+$T$8</f>
        <v>2.3155347750163962E-6</v>
      </c>
      <c r="S155" s="4">
        <f>SUM($R$41:R155)+0</f>
        <v>3.4296067796730064E-4</v>
      </c>
      <c r="T155">
        <f t="shared" si="29"/>
        <v>2.9966831390746668E-6</v>
      </c>
      <c r="U155">
        <f t="shared" si="30"/>
        <v>3.9792224056047328E-4</v>
      </c>
      <c r="W155" s="1"/>
    </row>
    <row r="156" spans="1:23" x14ac:dyDescent="0.25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2">
        <f t="shared" si="25"/>
        <v>391.20705570388935</v>
      </c>
      <c r="K156">
        <f t="shared" si="26"/>
        <v>1.1659176420249193</v>
      </c>
      <c r="L156">
        <f t="shared" si="27"/>
        <v>0</v>
      </c>
      <c r="M156" s="42">
        <f t="shared" si="28"/>
        <v>1.1659176420249193</v>
      </c>
      <c r="N156" s="6">
        <f t="shared" si="22"/>
        <v>3.8984471423310977E-8</v>
      </c>
      <c r="O156" s="4">
        <f>SUM($N$41:N156)*0.1+$N$8</f>
        <v>1.9061099342552039E-6</v>
      </c>
      <c r="P156" s="4">
        <f>SUM($O$41:O156)+0</f>
        <v>2.0369828743595287E-4</v>
      </c>
      <c r="Q156" s="6">
        <f t="shared" si="23"/>
        <v>-1.7622196929536893E-7</v>
      </c>
      <c r="R156" s="4">
        <f>SUM($Q$41:Q156)*0.1+$T$8</f>
        <v>2.2979125780868591E-6</v>
      </c>
      <c r="S156" s="4">
        <f>SUM($R$41:R156)+0</f>
        <v>3.4525859054538747E-4</v>
      </c>
      <c r="T156">
        <f t="shared" si="29"/>
        <v>2.985574868931639E-6</v>
      </c>
      <c r="U156">
        <f t="shared" si="30"/>
        <v>4.0086966292016612E-4</v>
      </c>
      <c r="W156" s="1"/>
    </row>
    <row r="157" spans="1:23" x14ac:dyDescent="0.25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2">
        <f t="shared" si="25"/>
        <v>391.20705570388935</v>
      </c>
      <c r="K157">
        <f t="shared" si="26"/>
        <v>1.1760560563033966</v>
      </c>
      <c r="L157">
        <f t="shared" si="27"/>
        <v>0</v>
      </c>
      <c r="M157" s="42">
        <f t="shared" si="28"/>
        <v>1.1760560563033966</v>
      </c>
      <c r="N157" s="6">
        <f t="shared" si="22"/>
        <v>3.932346682699194E-8</v>
      </c>
      <c r="O157" s="4">
        <f>SUM($N$41:N157)*0.1+$N$8</f>
        <v>1.910042280937903E-6</v>
      </c>
      <c r="P157" s="4">
        <f>SUM($O$41:O157)+0</f>
        <v>2.0560832971689078E-4</v>
      </c>
      <c r="Q157" s="6">
        <f t="shared" si="23"/>
        <v>-1.7775433424576342E-7</v>
      </c>
      <c r="R157" s="4">
        <f>SUM($Q$41:Q157)*0.1+$T$8</f>
        <v>2.2801371446622828E-6</v>
      </c>
      <c r="S157" s="4">
        <f>SUM($R$41:R157)+0</f>
        <v>3.4753872769004976E-4</v>
      </c>
      <c r="T157">
        <f t="shared" si="29"/>
        <v>2.9744389241400023E-6</v>
      </c>
      <c r="U157">
        <f t="shared" si="30"/>
        <v>4.0380434927497777E-4</v>
      </c>
      <c r="W157" s="1"/>
    </row>
    <row r="158" spans="1:23" x14ac:dyDescent="0.25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2">
        <f t="shared" si="25"/>
        <v>391.20705570388935</v>
      </c>
      <c r="K158">
        <f t="shared" si="26"/>
        <v>1.1861944705818741</v>
      </c>
      <c r="L158">
        <f t="shared" si="27"/>
        <v>0</v>
      </c>
      <c r="M158" s="42">
        <f t="shared" si="28"/>
        <v>1.1861944705818741</v>
      </c>
      <c r="N158" s="6">
        <f t="shared" si="22"/>
        <v>3.9662462230672902E-8</v>
      </c>
      <c r="O158" s="4">
        <f>SUM($N$41:N158)*0.1+$N$8</f>
        <v>1.9140085271609705E-6</v>
      </c>
      <c r="P158" s="4">
        <f>SUM($O$41:O158)+0</f>
        <v>2.0752233824405174E-4</v>
      </c>
      <c r="Q158" s="6">
        <f t="shared" si="23"/>
        <v>-1.7928669919615793E-7</v>
      </c>
      <c r="R158" s="4">
        <f>SUM($Q$41:Q158)*0.1+$T$8</f>
        <v>2.2622084747426668E-6</v>
      </c>
      <c r="S158" s="4">
        <f>SUM($R$41:R158)+0</f>
        <v>3.4980093616479243E-4</v>
      </c>
      <c r="T158">
        <f t="shared" si="29"/>
        <v>2.9632778852551863E-6</v>
      </c>
      <c r="U158">
        <f t="shared" si="30"/>
        <v>4.0672621726665692E-4</v>
      </c>
      <c r="W158" s="1"/>
    </row>
    <row r="159" spans="1:23" x14ac:dyDescent="0.25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2">
        <f t="shared" si="25"/>
        <v>391.20705570388935</v>
      </c>
      <c r="K159">
        <f t="shared" si="26"/>
        <v>1.1963328848603521</v>
      </c>
      <c r="L159">
        <f t="shared" si="27"/>
        <v>0</v>
      </c>
      <c r="M159" s="42">
        <f t="shared" si="28"/>
        <v>1.1963328848603521</v>
      </c>
      <c r="N159" s="6">
        <f t="shared" si="22"/>
        <v>4.0001457634353865E-8</v>
      </c>
      <c r="O159" s="4">
        <f>SUM($N$41:N159)*0.1+$N$8</f>
        <v>1.9180086729244058E-6</v>
      </c>
      <c r="P159" s="4">
        <f>SUM($O$41:O159)+0</f>
        <v>2.0944034691697616E-4</v>
      </c>
      <c r="Q159" s="6">
        <f t="shared" si="23"/>
        <v>-1.8081906414655244E-7</v>
      </c>
      <c r="R159" s="4">
        <f>SUM($Q$41:Q159)*0.1+$T$8</f>
        <v>2.2441265683280119E-6</v>
      </c>
      <c r="S159" s="4">
        <f>SUM($R$41:R159)+0</f>
        <v>3.5204506273312045E-4</v>
      </c>
      <c r="T159">
        <f t="shared" si="29"/>
        <v>2.9520943962022792E-6</v>
      </c>
      <c r="U159">
        <f t="shared" si="30"/>
        <v>4.0963518539240503E-4</v>
      </c>
      <c r="W159" s="1"/>
    </row>
    <row r="160" spans="1:23" x14ac:dyDescent="0.25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2">
        <f t="shared" si="25"/>
        <v>391.20705570388935</v>
      </c>
      <c r="K160">
        <f t="shared" si="26"/>
        <v>1.2064712991388293</v>
      </c>
      <c r="L160">
        <f t="shared" si="27"/>
        <v>0</v>
      </c>
      <c r="M160" s="42">
        <f t="shared" si="28"/>
        <v>1.2064712991388293</v>
      </c>
      <c r="N160" s="6">
        <f t="shared" si="22"/>
        <v>4.0340453038034835E-8</v>
      </c>
      <c r="O160" s="4">
        <f>SUM($N$41:N160)*0.1+$N$8</f>
        <v>1.922042718228209E-6</v>
      </c>
      <c r="P160" s="4">
        <f>SUM($O$41:O160)+0</f>
        <v>2.1136238963520438E-4</v>
      </c>
      <c r="Q160" s="6">
        <f t="shared" si="23"/>
        <v>-1.8235142909694698E-7</v>
      </c>
      <c r="R160" s="4">
        <f>SUM($Q$41:Q160)*0.1+$T$8</f>
        <v>2.2258914254183172E-6</v>
      </c>
      <c r="S160" s="4">
        <f>SUM($R$41:R160)+0</f>
        <v>3.5427095415853875E-4</v>
      </c>
      <c r="T160">
        <f t="shared" si="29"/>
        <v>2.9408911656919354E-6</v>
      </c>
      <c r="U160">
        <f t="shared" si="30"/>
        <v>4.1253117301933128E-4</v>
      </c>
      <c r="W160" s="1"/>
    </row>
    <row r="161" spans="1:23" x14ac:dyDescent="0.25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2">
        <f t="shared" si="25"/>
        <v>391.20705570388935</v>
      </c>
      <c r="K161">
        <f t="shared" si="26"/>
        <v>1.2166097134173068</v>
      </c>
      <c r="L161">
        <f t="shared" si="27"/>
        <v>0</v>
      </c>
      <c r="M161" s="42">
        <f t="shared" si="28"/>
        <v>1.2166097134173068</v>
      </c>
      <c r="N161" s="6">
        <f t="shared" si="22"/>
        <v>4.0679448441715797E-8</v>
      </c>
      <c r="O161" s="4">
        <f>SUM($N$41:N161)*0.1+$N$8</f>
        <v>1.926110663072381E-6</v>
      </c>
      <c r="P161" s="4">
        <f>SUM($O$41:O161)+0</f>
        <v>2.1328850029827675E-4</v>
      </c>
      <c r="Q161" s="6">
        <f t="shared" si="23"/>
        <v>-1.8388379404734149E-7</v>
      </c>
      <c r="R161" s="4">
        <f>SUM($Q$41:Q161)*0.1+$T$8</f>
        <v>2.2075030460135829E-6</v>
      </c>
      <c r="S161" s="4">
        <f>SUM($R$41:R161)+0</f>
        <v>3.5647845720455235E-4</v>
      </c>
      <c r="T161">
        <f t="shared" si="29"/>
        <v>2.9296709686516633E-6</v>
      </c>
      <c r="U161">
        <f t="shared" si="30"/>
        <v>4.1541410039913889E-4</v>
      </c>
      <c r="W161" s="1"/>
    </row>
    <row r="162" spans="1:23" x14ac:dyDescent="0.25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2">
        <f t="shared" si="25"/>
        <v>391.20705570388935</v>
      </c>
      <c r="K162">
        <f t="shared" si="26"/>
        <v>1.2267481276957843</v>
      </c>
      <c r="L162">
        <f t="shared" si="27"/>
        <v>0</v>
      </c>
      <c r="M162" s="42">
        <f t="shared" si="28"/>
        <v>1.2267481276957843</v>
      </c>
      <c r="N162" s="6">
        <f t="shared" si="22"/>
        <v>4.101844384539676E-8</v>
      </c>
      <c r="O162" s="4">
        <f>SUM($N$41:N162)*0.1+$N$8</f>
        <v>1.9302125074569204E-6</v>
      </c>
      <c r="P162" s="4">
        <f>SUM($O$41:O162)+0</f>
        <v>2.1521871280573367E-4</v>
      </c>
      <c r="Q162" s="6">
        <f t="shared" si="23"/>
        <v>-1.8541615899773598E-7</v>
      </c>
      <c r="R162" s="4">
        <f>SUM($Q$41:Q162)*0.1+$T$8</f>
        <v>2.1889614301138097E-6</v>
      </c>
      <c r="S162" s="4">
        <f>SUM($R$41:R162)+0</f>
        <v>3.5866741863466617E-4</v>
      </c>
      <c r="T162">
        <f t="shared" si="29"/>
        <v>2.91843664767098E-6</v>
      </c>
      <c r="U162">
        <f t="shared" si="30"/>
        <v>4.1828388868304711E-4</v>
      </c>
      <c r="W162" s="1"/>
    </row>
    <row r="163" spans="1:23" x14ac:dyDescent="0.25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2">
        <f t="shared" si="25"/>
        <v>391.20705570388935</v>
      </c>
      <c r="K163">
        <f t="shared" si="26"/>
        <v>1.2368865419742621</v>
      </c>
      <c r="L163">
        <f t="shared" si="27"/>
        <v>0</v>
      </c>
      <c r="M163" s="42">
        <f t="shared" si="28"/>
        <v>1.2368865419742621</v>
      </c>
      <c r="N163" s="6">
        <f t="shared" si="22"/>
        <v>4.1357439249077723E-8</v>
      </c>
      <c r="O163" s="4">
        <f>SUM($N$41:N163)*0.1+$N$8</f>
        <v>1.9343482513818281E-6</v>
      </c>
      <c r="P163" s="4">
        <f>SUM($O$41:O163)+0</f>
        <v>2.1715306105711549E-4</v>
      </c>
      <c r="Q163" s="6">
        <f t="shared" si="23"/>
        <v>-1.8694852394813049E-7</v>
      </c>
      <c r="R163" s="4">
        <f>SUM($Q$41:Q163)*0.1+$T$8</f>
        <v>2.1702665777189963E-6</v>
      </c>
      <c r="S163" s="4">
        <f>SUM($R$41:R163)+0</f>
        <v>3.6083768521238518E-4</v>
      </c>
      <c r="T163">
        <f t="shared" si="29"/>
        <v>2.907191114458776E-6</v>
      </c>
      <c r="U163">
        <f t="shared" si="30"/>
        <v>4.2114045993695226E-4</v>
      </c>
      <c r="W163" s="1"/>
    </row>
    <row r="164" spans="1:23" x14ac:dyDescent="0.25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2">
        <f t="shared" si="25"/>
        <v>391.20705570388935</v>
      </c>
      <c r="K164">
        <f t="shared" si="26"/>
        <v>1.2470249562527396</v>
      </c>
      <c r="L164">
        <f t="shared" si="27"/>
        <v>0</v>
      </c>
      <c r="M164" s="42">
        <f t="shared" si="28"/>
        <v>1.2470249562527396</v>
      </c>
      <c r="N164" s="6">
        <f t="shared" si="22"/>
        <v>4.1696434652758692E-8</v>
      </c>
      <c r="O164" s="4">
        <f>SUM($N$41:N164)*0.1+$N$8</f>
        <v>1.9385178948471042E-6</v>
      </c>
      <c r="P164" s="4">
        <f>SUM($O$41:O164)+0</f>
        <v>2.1909157895196258E-4</v>
      </c>
      <c r="Q164" s="6">
        <f t="shared" si="23"/>
        <v>-1.88480888898525E-7</v>
      </c>
      <c r="R164" s="4">
        <f>SUM($Q$41:Q164)*0.1+$T$8</f>
        <v>2.1514184888291436E-6</v>
      </c>
      <c r="S164" s="4">
        <f>SUM($R$41:R164)+0</f>
        <v>3.6298910370121431E-4</v>
      </c>
      <c r="T164">
        <f t="shared" si="29"/>
        <v>2.8959373513110268E-6</v>
      </c>
      <c r="U164">
        <f t="shared" si="30"/>
        <v>4.2398373715683363E-4</v>
      </c>
      <c r="W164" s="1"/>
    </row>
    <row r="165" spans="1:23" x14ac:dyDescent="0.25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2">
        <f t="shared" si="25"/>
        <v>391.20705570388935</v>
      </c>
      <c r="K165">
        <f t="shared" si="26"/>
        <v>1.2571633705312171</v>
      </c>
      <c r="L165">
        <f t="shared" si="27"/>
        <v>0</v>
      </c>
      <c r="M165" s="42">
        <f t="shared" si="28"/>
        <v>1.2571633705312171</v>
      </c>
      <c r="N165" s="6">
        <f t="shared" si="22"/>
        <v>4.2035430056439655E-8</v>
      </c>
      <c r="O165" s="4">
        <f>SUM($N$41:N165)*0.1+$N$8</f>
        <v>1.9427214378527481E-6</v>
      </c>
      <c r="P165" s="4">
        <f>SUM($O$41:O165)+0</f>
        <v>2.2103430038981532E-4</v>
      </c>
      <c r="Q165" s="6">
        <f t="shared" si="23"/>
        <v>-1.9001325384891951E-7</v>
      </c>
      <c r="R165" s="4">
        <f>SUM($Q$41:Q165)*0.1+$T$8</f>
        <v>2.1324171634442516E-6</v>
      </c>
      <c r="S165" s="4">
        <f>SUM($R$41:R165)+0</f>
        <v>3.6512152086465858E-4</v>
      </c>
      <c r="T165">
        <f t="shared" si="29"/>
        <v>2.8846784125867962E-6</v>
      </c>
      <c r="U165">
        <f t="shared" si="30"/>
        <v>4.2681364428440714E-4</v>
      </c>
      <c r="W165" s="1"/>
    </row>
    <row r="166" spans="1:23" x14ac:dyDescent="0.25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2">
        <f t="shared" si="25"/>
        <v>391.20705570388935</v>
      </c>
      <c r="K166">
        <f t="shared" si="26"/>
        <v>1.2673017848096946</v>
      </c>
      <c r="L166">
        <f t="shared" si="27"/>
        <v>0</v>
      </c>
      <c r="M166" s="42">
        <f t="shared" si="28"/>
        <v>1.2673017848096946</v>
      </c>
      <c r="N166" s="6">
        <f t="shared" si="22"/>
        <v>4.2374425460120618E-8</v>
      </c>
      <c r="O166" s="4">
        <f>SUM($N$41:N166)*0.1+$N$8</f>
        <v>1.9469588803987603E-6</v>
      </c>
      <c r="P166" s="4">
        <f>SUM($O$41:O166)+0</f>
        <v>2.2298125927021407E-4</v>
      </c>
      <c r="Q166" s="6">
        <f t="shared" si="23"/>
        <v>-1.9154561879931403E-7</v>
      </c>
      <c r="R166" s="4">
        <f>SUM($Q$41:Q166)*0.1+$T$8</f>
        <v>2.1132626015643204E-6</v>
      </c>
      <c r="S166" s="4">
        <f>SUM($R$41:R166)+0</f>
        <v>3.6723478346622292E-4</v>
      </c>
      <c r="T166">
        <f t="shared" si="29"/>
        <v>2.8734174261902836E-6</v>
      </c>
      <c r="U166">
        <f t="shared" si="30"/>
        <v>4.2963010622303234E-4</v>
      </c>
      <c r="W166" s="1"/>
    </row>
    <row r="167" spans="1:23" x14ac:dyDescent="0.25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2">
        <f t="shared" si="25"/>
        <v>391.20705570388935</v>
      </c>
      <c r="K167">
        <f t="shared" si="26"/>
        <v>1.2774401990881723</v>
      </c>
      <c r="L167">
        <f t="shared" si="27"/>
        <v>0</v>
      </c>
      <c r="M167" s="42">
        <f t="shared" si="28"/>
        <v>1.2774401990881723</v>
      </c>
      <c r="N167" s="6">
        <f t="shared" si="22"/>
        <v>4.2713420863801581E-8</v>
      </c>
      <c r="O167" s="4">
        <f>SUM($N$41:N167)*0.1+$N$8</f>
        <v>1.9512302224851404E-6</v>
      </c>
      <c r="P167" s="4">
        <f>SUM($O$41:O167)+0</f>
        <v>2.249324894926992E-4</v>
      </c>
      <c r="Q167" s="6">
        <f t="shared" si="23"/>
        <v>-1.9307798374970851E-7</v>
      </c>
      <c r="R167" s="4">
        <f>SUM($Q$41:Q167)*0.1+$T$8</f>
        <v>2.0939548031893494E-6</v>
      </c>
      <c r="S167" s="4">
        <f>SUM($R$41:R167)+0</f>
        <v>3.6932873826941228E-4</v>
      </c>
      <c r="T167">
        <f t="shared" si="29"/>
        <v>2.8621575950564212E-6</v>
      </c>
      <c r="U167">
        <f t="shared" si="30"/>
        <v>4.3243304885387664E-4</v>
      </c>
      <c r="W167" s="1"/>
    </row>
    <row r="168" spans="1:23" x14ac:dyDescent="0.25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2">
        <f t="shared" si="25"/>
        <v>391.20705570388935</v>
      </c>
      <c r="K168">
        <f t="shared" si="26"/>
        <v>1.2875786133666496</v>
      </c>
      <c r="L168">
        <f t="shared" si="27"/>
        <v>0</v>
      </c>
      <c r="M168" s="42">
        <f t="shared" si="28"/>
        <v>1.2875786133666496</v>
      </c>
      <c r="N168" s="6">
        <f t="shared" si="22"/>
        <v>4.3052416267482543E-8</v>
      </c>
      <c r="O168" s="4">
        <f>SUM($N$41:N168)*0.1+$N$8</f>
        <v>1.9555354641118885E-6</v>
      </c>
      <c r="P168" s="4">
        <f>SUM($O$41:O168)+0</f>
        <v>2.268880249568111E-4</v>
      </c>
      <c r="Q168" s="6">
        <f t="shared" si="23"/>
        <v>-1.9461034870010302E-7</v>
      </c>
      <c r="R168" s="4">
        <f>SUM($Q$41:Q168)*0.1+$T$8</f>
        <v>2.0744937683193391E-6</v>
      </c>
      <c r="S168" s="4">
        <f>SUM($R$41:R168)+0</f>
        <v>3.7140323203773161E-4</v>
      </c>
      <c r="T168">
        <f t="shared" si="29"/>
        <v>2.8509021986373138E-6</v>
      </c>
      <c r="U168">
        <f t="shared" si="30"/>
        <v>4.3522239905234155E-4</v>
      </c>
      <c r="W168" s="1"/>
    </row>
    <row r="169" spans="1:23" x14ac:dyDescent="0.25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2">
        <f t="shared" si="25"/>
        <v>391.20705570388935</v>
      </c>
      <c r="K169">
        <f t="shared" si="26"/>
        <v>1.2977170276451271</v>
      </c>
      <c r="L169">
        <f t="shared" si="27"/>
        <v>0</v>
      </c>
      <c r="M169" s="42">
        <f t="shared" si="28"/>
        <v>1.2977170276451271</v>
      </c>
      <c r="N169" s="6">
        <f t="shared" ref="N169:N232" si="38">-G169/($G$18*$B$28)</f>
        <v>4.3391411671163506E-8</v>
      </c>
      <c r="O169" s="4">
        <f>SUM($N$41:N169)*0.1+$N$8</f>
        <v>1.9598746052790048E-6</v>
      </c>
      <c r="P169" s="4">
        <f>SUM($O$41:O169)+0</f>
        <v>2.2884789956209011E-4</v>
      </c>
      <c r="Q169" s="6">
        <f t="shared" ref="Q169:Q232" si="39">-H169/($G$18*$B$28)</f>
        <v>-1.9614271365049756E-7</v>
      </c>
      <c r="R169" s="4">
        <f>SUM($Q$41:Q169)*0.1+$T$8</f>
        <v>2.0548794969542895E-6</v>
      </c>
      <c r="S169" s="4">
        <f>SUM($R$41:R169)+0</f>
        <v>3.7345811153468591E-4</v>
      </c>
      <c r="T169">
        <f t="shared" si="29"/>
        <v>2.8396545943865515E-6</v>
      </c>
      <c r="U169">
        <f t="shared" si="30"/>
        <v>4.3799808470475573E-4</v>
      </c>
      <c r="W169" s="1"/>
    </row>
    <row r="170" spans="1:23" x14ac:dyDescent="0.25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2">
        <f t="shared" ref="J170:J233" si="41">SQRT(D170*D170+E170*E170)</f>
        <v>391.20705570388935</v>
      </c>
      <c r="K170">
        <f t="shared" ref="K170:K233" si="42">32*I170/(PI()*$G$11^3)</f>
        <v>1.3078554419236048</v>
      </c>
      <c r="L170">
        <f t="shared" ref="L170:L233" si="43">16*F170/(PI()*$G$11^3)*$G$22</f>
        <v>0</v>
      </c>
      <c r="M170" s="42">
        <f t="shared" ref="M170:M233" si="44">SQRT(K170^2+3*L170^2)</f>
        <v>1.3078554419236048</v>
      </c>
      <c r="N170" s="6">
        <f t="shared" si="38"/>
        <v>4.3730407074844482E-8</v>
      </c>
      <c r="O170" s="4">
        <f>SUM($N$41:N170)*0.1+$N$8</f>
        <v>1.9642476459864894E-6</v>
      </c>
      <c r="P170" s="4">
        <f>SUM($O$41:O170)+0</f>
        <v>2.3081214720807659E-4</v>
      </c>
      <c r="Q170" s="6">
        <f t="shared" si="39"/>
        <v>-1.9767507860089207E-7</v>
      </c>
      <c r="R170" s="4">
        <f>SUM($Q$41:Q170)*0.1+$T$8</f>
        <v>2.0351119890942002E-6</v>
      </c>
      <c r="S170" s="4">
        <f>SUM($R$41:R170)+0</f>
        <v>3.7549322352378012E-4</v>
      </c>
      <c r="T170">
        <f t="shared" ref="T170:T233" si="45">SQRT(SUMSQ(O170,R170))</f>
        <v>2.8284182192381692E-6</v>
      </c>
      <c r="U170">
        <f t="shared" ref="U170:U233" si="46">SQRT(SUMSQ(S170,P170))</f>
        <v>4.407600347253393E-4</v>
      </c>
      <c r="W170" s="1"/>
    </row>
    <row r="171" spans="1:23" x14ac:dyDescent="0.25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2">
        <f t="shared" si="41"/>
        <v>391.20705570388935</v>
      </c>
      <c r="K171">
        <f t="shared" si="42"/>
        <v>1.3179938562020825</v>
      </c>
      <c r="L171">
        <f t="shared" si="43"/>
        <v>0</v>
      </c>
      <c r="M171" s="42">
        <f t="shared" si="44"/>
        <v>1.3179938562020825</v>
      </c>
      <c r="N171" s="6">
        <f t="shared" si="38"/>
        <v>4.4069402478525445E-8</v>
      </c>
      <c r="O171" s="4">
        <f>SUM($N$41:N171)*0.1+$N$8</f>
        <v>1.9686545862343419E-6</v>
      </c>
      <c r="P171" s="4">
        <f>SUM($O$41:O171)+0</f>
        <v>2.3278080179431094E-4</v>
      </c>
      <c r="Q171" s="6">
        <f t="shared" si="39"/>
        <v>-1.9920744355128659E-7</v>
      </c>
      <c r="R171" s="4">
        <f>SUM($Q$41:Q171)*0.1+$T$8</f>
        <v>2.0151912447390716E-6</v>
      </c>
      <c r="S171" s="4">
        <f>SUM($R$41:R171)+0</f>
        <v>3.775084147685192E-4</v>
      </c>
      <c r="T171">
        <f t="shared" si="45"/>
        <v>2.8171965910767597E-6</v>
      </c>
      <c r="U171">
        <f t="shared" si="46"/>
        <v>4.4350817907344456E-4</v>
      </c>
      <c r="W171" s="1"/>
    </row>
    <row r="172" spans="1:23" x14ac:dyDescent="0.25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2">
        <f t="shared" si="41"/>
        <v>391.20705570388935</v>
      </c>
      <c r="K172">
        <f t="shared" si="42"/>
        <v>1.32813227048056</v>
      </c>
      <c r="L172">
        <f t="shared" si="43"/>
        <v>0</v>
      </c>
      <c r="M172" s="42">
        <f t="shared" si="44"/>
        <v>1.32813227048056</v>
      </c>
      <c r="N172" s="6">
        <f t="shared" si="38"/>
        <v>4.4408397882206408E-8</v>
      </c>
      <c r="O172" s="4">
        <f>SUM($N$41:N172)*0.1+$N$8</f>
        <v>1.9730954260225623E-6</v>
      </c>
      <c r="P172" s="4">
        <f>SUM($O$41:O172)+0</f>
        <v>2.3475389722033349E-4</v>
      </c>
      <c r="Q172" s="6">
        <f t="shared" si="39"/>
        <v>-2.0073980850168107E-7</v>
      </c>
      <c r="R172" s="4">
        <f>SUM($Q$41:Q172)*0.1+$T$8</f>
        <v>1.9951172638889037E-6</v>
      </c>
      <c r="S172" s="4">
        <f>SUM($R$41:R172)+0</f>
        <v>3.7950353203240809E-4</v>
      </c>
      <c r="T172">
        <f t="shared" si="45"/>
        <v>2.8059933101949302E-6</v>
      </c>
      <c r="U172">
        <f t="shared" si="46"/>
        <v>4.4624244877107766E-4</v>
      </c>
      <c r="W172" s="1"/>
    </row>
    <row r="173" spans="1:23" x14ac:dyDescent="0.25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2">
        <f t="shared" si="41"/>
        <v>391.20705570388935</v>
      </c>
      <c r="K173">
        <f t="shared" si="42"/>
        <v>1.3382706847590375</v>
      </c>
      <c r="L173">
        <f t="shared" si="43"/>
        <v>0</v>
      </c>
      <c r="M173" s="42">
        <f t="shared" si="44"/>
        <v>1.3382706847590375</v>
      </c>
      <c r="N173" s="6">
        <f t="shared" si="38"/>
        <v>4.4747393285887371E-8</v>
      </c>
      <c r="O173" s="4">
        <f>SUM($N$41:N173)*0.1+$N$8</f>
        <v>1.9775701653511515E-6</v>
      </c>
      <c r="P173" s="4">
        <f>SUM($O$41:O173)+0</f>
        <v>2.3673146738568463E-4</v>
      </c>
      <c r="Q173" s="6">
        <f t="shared" si="39"/>
        <v>-2.0227217345207558E-7</v>
      </c>
      <c r="R173" s="4">
        <f>SUM($Q$41:Q173)*0.1+$T$8</f>
        <v>1.9748900465436961E-6</v>
      </c>
      <c r="S173" s="4">
        <f>SUM($R$41:R173)+0</f>
        <v>3.814784220789518E-4</v>
      </c>
      <c r="T173">
        <f t="shared" si="45"/>
        <v>2.7948120607340206E-6</v>
      </c>
      <c r="U173">
        <f t="shared" si="46"/>
        <v>4.4896277592070634E-4</v>
      </c>
      <c r="W173" s="1"/>
    </row>
    <row r="174" spans="1:23" x14ac:dyDescent="0.25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2">
        <f t="shared" si="41"/>
        <v>391.20705570388935</v>
      </c>
      <c r="K174">
        <f t="shared" si="42"/>
        <v>1.348409099037515</v>
      </c>
      <c r="L174">
        <f t="shared" si="43"/>
        <v>0</v>
      </c>
      <c r="M174" s="42">
        <f t="shared" si="44"/>
        <v>1.348409099037515</v>
      </c>
      <c r="N174" s="6">
        <f t="shared" si="38"/>
        <v>4.508638868956834E-8</v>
      </c>
      <c r="O174" s="4">
        <f>SUM($N$41:N174)*0.1+$N$8</f>
        <v>1.9820788042201081E-6</v>
      </c>
      <c r="P174" s="4">
        <f>SUM($O$41:O174)+0</f>
        <v>2.3871354618990474E-4</v>
      </c>
      <c r="Q174" s="6">
        <f t="shared" si="39"/>
        <v>-2.038045384024701E-7</v>
      </c>
      <c r="R174" s="4">
        <f>SUM($Q$41:Q174)*0.1+$T$8</f>
        <v>1.9545095927034487E-6</v>
      </c>
      <c r="S174" s="4">
        <f>SUM($R$41:R174)+0</f>
        <v>3.8343293167165525E-4</v>
      </c>
      <c r="T174">
        <f t="shared" si="45"/>
        <v>2.7836566121036581E-6</v>
      </c>
      <c r="U174">
        <f t="shared" si="46"/>
        <v>4.5166909372335853E-4</v>
      </c>
      <c r="W174" s="1"/>
    </row>
    <row r="175" spans="1:23" x14ac:dyDescent="0.25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2">
        <f t="shared" si="41"/>
        <v>391.20705570388935</v>
      </c>
      <c r="K175">
        <f t="shared" si="42"/>
        <v>1.3585475133159928</v>
      </c>
      <c r="L175">
        <f t="shared" si="43"/>
        <v>0</v>
      </c>
      <c r="M175" s="42">
        <f t="shared" si="44"/>
        <v>1.3585475133159928</v>
      </c>
      <c r="N175" s="6">
        <f t="shared" si="38"/>
        <v>4.5425384093249303E-8</v>
      </c>
      <c r="O175" s="4">
        <f>SUM($N$41:N175)*0.1+$N$8</f>
        <v>1.986621342629433E-6</v>
      </c>
      <c r="P175" s="4">
        <f>SUM($O$41:O175)+0</f>
        <v>2.4070016753253417E-4</v>
      </c>
      <c r="Q175" s="6">
        <f t="shared" si="39"/>
        <v>-2.0533690335286461E-7</v>
      </c>
      <c r="R175" s="4">
        <f>SUM($Q$41:Q175)*0.1+$T$8</f>
        <v>1.9339759023681625E-6</v>
      </c>
      <c r="S175" s="4">
        <f>SUM($R$41:R175)+0</f>
        <v>3.8536690757402342E-4</v>
      </c>
      <c r="T175">
        <f t="shared" si="45"/>
        <v>2.7725308203754056E-6</v>
      </c>
      <c r="U175">
        <f t="shared" si="46"/>
        <v>4.5436133649701745E-4</v>
      </c>
      <c r="W175" s="1"/>
    </row>
    <row r="176" spans="1:23" x14ac:dyDescent="0.25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2">
        <f t="shared" si="41"/>
        <v>391.20705570388935</v>
      </c>
      <c r="K176">
        <f t="shared" si="42"/>
        <v>1.3686859275944703</v>
      </c>
      <c r="L176">
        <f t="shared" si="43"/>
        <v>0</v>
      </c>
      <c r="M176" s="42">
        <f t="shared" si="44"/>
        <v>1.3686859275944703</v>
      </c>
      <c r="N176" s="6">
        <f t="shared" si="38"/>
        <v>4.5764379496930265E-8</v>
      </c>
      <c r="O176" s="4">
        <f>SUM($N$41:N176)*0.1+$N$8</f>
        <v>1.9911977805791263E-6</v>
      </c>
      <c r="P176" s="4">
        <f>SUM($O$41:O176)+0</f>
        <v>2.4269136531311329E-4</v>
      </c>
      <c r="Q176" s="6">
        <f t="shared" si="39"/>
        <v>-2.0686926830325915E-7</v>
      </c>
      <c r="R176" s="4">
        <f>SUM($Q$41:Q176)*0.1+$T$8</f>
        <v>1.9132889755378366E-6</v>
      </c>
      <c r="S176" s="4">
        <f>SUM($R$41:R176)+0</f>
        <v>3.8728019654956123E-4</v>
      </c>
      <c r="T176">
        <f t="shared" si="45"/>
        <v>2.7614386296453995E-6</v>
      </c>
      <c r="U176">
        <f t="shared" si="46"/>
        <v>4.5703943969531755E-4</v>
      </c>
      <c r="W176" s="1"/>
    </row>
    <row r="177" spans="1:23" x14ac:dyDescent="0.25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2">
        <f t="shared" si="41"/>
        <v>391.20705570388935</v>
      </c>
      <c r="K177">
        <f t="shared" si="42"/>
        <v>1.3788243418729473</v>
      </c>
      <c r="L177">
        <f t="shared" si="43"/>
        <v>0</v>
      </c>
      <c r="M177" s="42">
        <f t="shared" si="44"/>
        <v>1.3788243418729473</v>
      </c>
      <c r="N177" s="6">
        <f t="shared" si="38"/>
        <v>4.6103374900611228E-8</v>
      </c>
      <c r="O177" s="4">
        <f>SUM($N$41:N177)*0.1+$N$8</f>
        <v>1.995808118069187E-6</v>
      </c>
      <c r="P177" s="4">
        <f>SUM($O$41:O177)+0</f>
        <v>2.446871734311825E-4</v>
      </c>
      <c r="Q177" s="6">
        <f t="shared" si="39"/>
        <v>-2.0840163325365361E-7</v>
      </c>
      <c r="R177" s="4">
        <f>SUM($Q$41:Q177)*0.1+$T$8</f>
        <v>1.8924488122124713E-6</v>
      </c>
      <c r="S177" s="4">
        <f>SUM($R$41:R177)+0</f>
        <v>3.891726453617737E-4</v>
      </c>
      <c r="T177">
        <f t="shared" si="45"/>
        <v>2.7503840733605304E-6</v>
      </c>
      <c r="U177">
        <f t="shared" si="46"/>
        <v>4.5970333992654703E-4</v>
      </c>
      <c r="W177" s="1"/>
    </row>
    <row r="178" spans="1:23" x14ac:dyDescent="0.25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2">
        <f t="shared" si="41"/>
        <v>391.20705570388935</v>
      </c>
      <c r="K178">
        <f t="shared" si="42"/>
        <v>1.3889627561514253</v>
      </c>
      <c r="L178">
        <f t="shared" si="43"/>
        <v>0</v>
      </c>
      <c r="M178" s="42">
        <f t="shared" si="44"/>
        <v>1.3889627561514253</v>
      </c>
      <c r="N178" s="6">
        <f t="shared" si="38"/>
        <v>4.6442370304292191E-8</v>
      </c>
      <c r="O178" s="4">
        <f>SUM($N$41:N178)*0.1+$N$8</f>
        <v>2.0004523550996164E-6</v>
      </c>
      <c r="P178" s="4">
        <f>SUM($O$41:O178)+0</f>
        <v>2.4668762578628211E-4</v>
      </c>
      <c r="Q178" s="6">
        <f t="shared" si="39"/>
        <v>-2.0993399820404814E-7</v>
      </c>
      <c r="R178" s="4">
        <f>SUM($Q$41:Q178)*0.1+$T$8</f>
        <v>1.8714554123920664E-6</v>
      </c>
      <c r="S178" s="4">
        <f>SUM($R$41:R178)+0</f>
        <v>3.9104410077416576E-4</v>
      </c>
      <c r="T178">
        <f t="shared" si="45"/>
        <v>2.7393712756023345E-6</v>
      </c>
      <c r="U178">
        <f t="shared" si="46"/>
        <v>4.6235297497296225E-4</v>
      </c>
      <c r="W178" s="1"/>
    </row>
    <row r="179" spans="1:23" x14ac:dyDescent="0.25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2">
        <f t="shared" si="41"/>
        <v>391.20705570388935</v>
      </c>
      <c r="K179">
        <f t="shared" si="42"/>
        <v>1.3991011704299028</v>
      </c>
      <c r="L179">
        <f t="shared" si="43"/>
        <v>0</v>
      </c>
      <c r="M179" s="42">
        <f t="shared" si="44"/>
        <v>1.3991011704299028</v>
      </c>
      <c r="N179" s="6">
        <f t="shared" si="38"/>
        <v>4.6781365707973154E-8</v>
      </c>
      <c r="O179" s="4">
        <f>SUM($N$41:N179)*0.1+$N$8</f>
        <v>2.0051304916704137E-6</v>
      </c>
      <c r="P179" s="4">
        <f>SUM($O$41:O179)+0</f>
        <v>2.4869275627795255E-4</v>
      </c>
      <c r="Q179" s="6">
        <f t="shared" si="39"/>
        <v>-2.1146636315444266E-7</v>
      </c>
      <c r="R179" s="4">
        <f>SUM($Q$41:Q179)*0.1+$T$8</f>
        <v>1.8503087760766221E-6</v>
      </c>
      <c r="S179" s="4">
        <f>SUM($R$41:R179)+0</f>
        <v>3.9289440955024238E-4</v>
      </c>
      <c r="T179">
        <f t="shared" si="45"/>
        <v>2.7284044523223829E-6</v>
      </c>
      <c r="U179">
        <f t="shared" si="46"/>
        <v>4.6498828381041891E-4</v>
      </c>
      <c r="W179" s="1"/>
    </row>
    <row r="180" spans="1:23" x14ac:dyDescent="0.25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2">
        <f t="shared" si="41"/>
        <v>391.20705570388935</v>
      </c>
      <c r="K180">
        <f t="shared" si="42"/>
        <v>1.4092395847083803</v>
      </c>
      <c r="L180">
        <f t="shared" si="43"/>
        <v>0</v>
      </c>
      <c r="M180" s="42">
        <f t="shared" si="44"/>
        <v>1.4092395847083803</v>
      </c>
      <c r="N180" s="6">
        <f t="shared" si="38"/>
        <v>4.7120361111654117E-8</v>
      </c>
      <c r="O180" s="4">
        <f>SUM($N$41:N180)*0.1+$N$8</f>
        <v>2.0098425277815789E-6</v>
      </c>
      <c r="P180" s="4">
        <f>SUM($O$41:O180)+0</f>
        <v>2.5070259880573411E-4</v>
      </c>
      <c r="Q180" s="6">
        <f t="shared" si="39"/>
        <v>-2.1299872810483717E-7</v>
      </c>
      <c r="R180" s="4">
        <f>SUM($Q$41:Q180)*0.1+$T$8</f>
        <v>1.8290089032661386E-6</v>
      </c>
      <c r="S180" s="4">
        <f>SUM($R$41:R180)+0</f>
        <v>3.9472341845350853E-4</v>
      </c>
      <c r="T180">
        <f t="shared" si="45"/>
        <v>2.7174879125225656E-6</v>
      </c>
      <c r="U180">
        <f t="shared" si="46"/>
        <v>4.6760920662832596E-4</v>
      </c>
      <c r="W180" s="1"/>
    </row>
    <row r="181" spans="1:23" x14ac:dyDescent="0.25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2">
        <f t="shared" si="41"/>
        <v>391.20705570388935</v>
      </c>
      <c r="K181">
        <f t="shared" si="42"/>
        <v>1.419377998986858</v>
      </c>
      <c r="L181">
        <f t="shared" si="43"/>
        <v>0</v>
      </c>
      <c r="M181" s="42">
        <f t="shared" si="44"/>
        <v>1.419377998986858</v>
      </c>
      <c r="N181" s="6">
        <f t="shared" si="38"/>
        <v>4.7459356515335086E-8</v>
      </c>
      <c r="O181" s="4">
        <f>SUM($N$41:N181)*0.1+$N$8</f>
        <v>2.0145884634331129E-6</v>
      </c>
      <c r="P181" s="4">
        <f>SUM($O$41:O181)+0</f>
        <v>2.527171872691672E-4</v>
      </c>
      <c r="Q181" s="6">
        <f t="shared" si="39"/>
        <v>-2.1453109305523168E-7</v>
      </c>
      <c r="R181" s="4">
        <f>SUM($Q$41:Q181)*0.1+$T$8</f>
        <v>1.8075557939606153E-6</v>
      </c>
      <c r="S181" s="4">
        <f>SUM($R$41:R181)+0</f>
        <v>3.9653097424746913E-4</v>
      </c>
      <c r="T181">
        <f t="shared" si="45"/>
        <v>2.7066260593732521E-6</v>
      </c>
      <c r="U181">
        <f t="shared" si="46"/>
        <v>4.7021568484992748E-4</v>
      </c>
      <c r="W181" s="1"/>
    </row>
    <row r="182" spans="1:23" x14ac:dyDescent="0.25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2">
        <f t="shared" si="41"/>
        <v>391.20705570388935</v>
      </c>
      <c r="K182">
        <f t="shared" si="42"/>
        <v>1.4295164132653355</v>
      </c>
      <c r="L182">
        <f t="shared" si="43"/>
        <v>0</v>
      </c>
      <c r="M182" s="42">
        <f t="shared" si="44"/>
        <v>1.4295164132653355</v>
      </c>
      <c r="N182" s="6">
        <f t="shared" si="38"/>
        <v>4.7798351919016049E-8</v>
      </c>
      <c r="O182" s="4">
        <f>SUM($N$41:N182)*0.1+$N$8</f>
        <v>2.0193682986250143E-6</v>
      </c>
      <c r="P182" s="4">
        <f>SUM($O$41:O182)+0</f>
        <v>2.5473655556779222E-4</v>
      </c>
      <c r="Q182" s="6">
        <f t="shared" si="39"/>
        <v>-2.1606345800562619E-7</v>
      </c>
      <c r="R182" s="4">
        <f>SUM($Q$41:Q182)*0.1+$T$8</f>
        <v>1.7859494481600527E-6</v>
      </c>
      <c r="S182" s="4">
        <f>SUM($R$41:R182)+0</f>
        <v>3.9831692369562917E-4</v>
      </c>
      <c r="T182">
        <f t="shared" si="45"/>
        <v>2.6958233912619131E-6</v>
      </c>
      <c r="U182">
        <f t="shared" si="46"/>
        <v>4.7280766115291806E-4</v>
      </c>
      <c r="W182" s="1"/>
    </row>
    <row r="183" spans="1:23" x14ac:dyDescent="0.25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2">
        <f t="shared" si="41"/>
        <v>391.20705570388935</v>
      </c>
      <c r="K183">
        <f t="shared" si="42"/>
        <v>1.439654827543813</v>
      </c>
      <c r="L183">
        <f t="shared" si="43"/>
        <v>0</v>
      </c>
      <c r="M183" s="42">
        <f t="shared" si="44"/>
        <v>1.439654827543813</v>
      </c>
      <c r="N183" s="6">
        <f t="shared" si="38"/>
        <v>4.8137347322697012E-8</v>
      </c>
      <c r="O183" s="4">
        <f>SUM($N$41:N183)*0.1+$N$8</f>
        <v>2.024182033357284E-6</v>
      </c>
      <c r="P183" s="4">
        <f>SUM($O$41:O183)+0</f>
        <v>2.5676073760114951E-4</v>
      </c>
      <c r="Q183" s="6">
        <f t="shared" si="39"/>
        <v>-2.1759582295602068E-7</v>
      </c>
      <c r="R183" s="4">
        <f>SUM($Q$41:Q183)*0.1+$T$8</f>
        <v>1.7641898658644507E-6</v>
      </c>
      <c r="S183" s="4">
        <f>SUM($R$41:R183)+0</f>
        <v>4.0008111356149364E-4</v>
      </c>
      <c r="T183">
        <f t="shared" si="45"/>
        <v>2.6850845027643463E-6</v>
      </c>
      <c r="U183">
        <f t="shared" si="46"/>
        <v>4.7538507949039706E-4</v>
      </c>
      <c r="W183" s="1"/>
    </row>
    <row r="184" spans="1:23" x14ac:dyDescent="0.25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2">
        <f t="shared" si="41"/>
        <v>391.20705570388935</v>
      </c>
      <c r="K184">
        <f t="shared" si="42"/>
        <v>1.4497932418222905</v>
      </c>
      <c r="L184">
        <f t="shared" si="43"/>
        <v>0</v>
      </c>
      <c r="M184" s="42">
        <f t="shared" si="44"/>
        <v>1.4497932418222905</v>
      </c>
      <c r="N184" s="6">
        <f t="shared" si="38"/>
        <v>4.8476342726377981E-8</v>
      </c>
      <c r="O184" s="4">
        <f>SUM($N$41:N184)*0.1+$N$8</f>
        <v>2.029029667629922E-6</v>
      </c>
      <c r="P184" s="4">
        <f>SUM($O$41:O184)+0</f>
        <v>2.5878976726877943E-4</v>
      </c>
      <c r="Q184" s="6">
        <f t="shared" si="39"/>
        <v>-2.1912818790641519E-7</v>
      </c>
      <c r="R184" s="4">
        <f>SUM($Q$41:Q184)*0.1+$T$8</f>
        <v>1.7422770470738091E-6</v>
      </c>
      <c r="S184" s="4">
        <f>SUM($R$41:R184)+0</f>
        <v>4.0182339060856746E-4</v>
      </c>
      <c r="T184">
        <f t="shared" si="45"/>
        <v>2.6744140855302536E-6</v>
      </c>
      <c r="U184">
        <f t="shared" si="46"/>
        <v>4.7794788511216829E-4</v>
      </c>
      <c r="W184" s="1"/>
    </row>
    <row r="185" spans="1:23" x14ac:dyDescent="0.25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2">
        <f t="shared" si="41"/>
        <v>391.20705570388935</v>
      </c>
      <c r="K185">
        <f t="shared" si="42"/>
        <v>1.459931656100768</v>
      </c>
      <c r="L185">
        <f t="shared" si="43"/>
        <v>0</v>
      </c>
      <c r="M185" s="42">
        <f t="shared" si="44"/>
        <v>1.459931656100768</v>
      </c>
      <c r="N185" s="6">
        <f t="shared" si="38"/>
        <v>4.881533813005895E-8</v>
      </c>
      <c r="O185" s="4">
        <f>SUM($N$41:N185)*0.1+$N$8</f>
        <v>2.0339112014429275E-6</v>
      </c>
      <c r="P185" s="4">
        <f>SUM($O$41:O185)+0</f>
        <v>2.6082367847022237E-4</v>
      </c>
      <c r="Q185" s="6">
        <f t="shared" si="39"/>
        <v>-2.2066055285680973E-7</v>
      </c>
      <c r="R185" s="4">
        <f>SUM($Q$41:Q185)*0.1+$T$8</f>
        <v>1.7202109917881282E-6</v>
      </c>
      <c r="S185" s="4">
        <f>SUM($R$41:R185)+0</f>
        <v>4.035436016003556E-4</v>
      </c>
      <c r="T185">
        <f t="shared" si="45"/>
        <v>2.6638169290744641E-6</v>
      </c>
      <c r="U185">
        <f t="shared" si="46"/>
        <v>4.8049602458638974E-4</v>
      </c>
      <c r="W185" s="1"/>
    </row>
    <row r="186" spans="1:23" x14ac:dyDescent="0.25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2">
        <f t="shared" si="41"/>
        <v>391.20705570388935</v>
      </c>
      <c r="K186">
        <f t="shared" si="42"/>
        <v>1.4700700703792458</v>
      </c>
      <c r="L186">
        <f t="shared" si="43"/>
        <v>0</v>
      </c>
      <c r="M186" s="42">
        <f t="shared" si="44"/>
        <v>1.4700700703792458</v>
      </c>
      <c r="N186" s="6">
        <f t="shared" si="38"/>
        <v>4.9154333533739913E-8</v>
      </c>
      <c r="O186" s="4">
        <f>SUM($N$41:N186)*0.1+$N$8</f>
        <v>2.0388266347963017E-6</v>
      </c>
      <c r="P186" s="4">
        <f>SUM($O$41:O186)+0</f>
        <v>2.6286250510501867E-4</v>
      </c>
      <c r="Q186" s="6">
        <f t="shared" si="39"/>
        <v>-2.2219291780720424E-7</v>
      </c>
      <c r="R186" s="4">
        <f>SUM($Q$41:Q186)*0.1+$T$8</f>
        <v>1.697991700007408E-6</v>
      </c>
      <c r="S186" s="4">
        <f>SUM($R$41:R186)+0</f>
        <v>4.0524159330036303E-4</v>
      </c>
      <c r="T186">
        <f t="shared" si="45"/>
        <v>2.6532979214646929E-6</v>
      </c>
      <c r="U186">
        <f t="shared" si="46"/>
        <v>4.8302944582158012E-4</v>
      </c>
      <c r="W186" s="1"/>
    </row>
    <row r="187" spans="1:23" x14ac:dyDescent="0.25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2">
        <f t="shared" si="41"/>
        <v>391.20705570388935</v>
      </c>
      <c r="K187">
        <f t="shared" si="42"/>
        <v>1.4802084846577233</v>
      </c>
      <c r="L187">
        <f t="shared" si="43"/>
        <v>0</v>
      </c>
      <c r="M187" s="42">
        <f t="shared" si="44"/>
        <v>1.4802084846577233</v>
      </c>
      <c r="N187" s="6">
        <f t="shared" si="38"/>
        <v>4.9493328937420876E-8</v>
      </c>
      <c r="O187" s="4">
        <f>SUM($N$41:N187)*0.1+$N$8</f>
        <v>2.0437759676900438E-6</v>
      </c>
      <c r="P187" s="4">
        <f>SUM($O$41:O187)+0</f>
        <v>2.649062810727087E-4</v>
      </c>
      <c r="Q187" s="6">
        <f t="shared" si="39"/>
        <v>-2.2372528275759875E-7</v>
      </c>
      <c r="R187" s="4">
        <f>SUM($Q$41:Q187)*0.1+$T$8</f>
        <v>1.6756191717316479E-6</v>
      </c>
      <c r="S187" s="4">
        <f>SUM($R$41:R187)+0</f>
        <v>4.0691721247209468E-4</v>
      </c>
      <c r="T187">
        <f t="shared" si="45"/>
        <v>2.6428620498962917E-6</v>
      </c>
      <c r="U187">
        <f t="shared" si="46"/>
        <v>4.8554809808898722E-4</v>
      </c>
      <c r="W187" s="1"/>
    </row>
    <row r="188" spans="1:23" x14ac:dyDescent="0.25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2">
        <f t="shared" si="41"/>
        <v>391.20705570388935</v>
      </c>
      <c r="K188">
        <f t="shared" si="42"/>
        <v>1.4903468989362005</v>
      </c>
      <c r="L188">
        <f t="shared" si="43"/>
        <v>0</v>
      </c>
      <c r="M188" s="42">
        <f t="shared" si="44"/>
        <v>1.4903468989362005</v>
      </c>
      <c r="N188" s="6">
        <f t="shared" si="38"/>
        <v>4.9832324341101839E-8</v>
      </c>
      <c r="O188" s="4">
        <f>SUM($N$41:N188)*0.1+$N$8</f>
        <v>2.0487592001241538E-6</v>
      </c>
      <c r="P188" s="4">
        <f>SUM($O$41:O188)+0</f>
        <v>2.6695504027283285E-4</v>
      </c>
      <c r="Q188" s="6">
        <f t="shared" si="39"/>
        <v>-2.2525764770799324E-7</v>
      </c>
      <c r="R188" s="4">
        <f>SUM($Q$41:Q188)*0.1+$T$8</f>
        <v>1.6530934069608487E-6</v>
      </c>
      <c r="S188" s="4">
        <f>SUM($R$41:R188)+0</f>
        <v>4.0857030587905551E-4</v>
      </c>
      <c r="T188">
        <f t="shared" si="45"/>
        <v>2.6325144011440446E-6</v>
      </c>
      <c r="U188">
        <f t="shared" si="46"/>
        <v>4.8805193204532523E-4</v>
      </c>
      <c r="W188" s="1"/>
    </row>
    <row r="189" spans="1:23" x14ac:dyDescent="0.25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2">
        <f t="shared" si="41"/>
        <v>391.20705570388935</v>
      </c>
      <c r="K189">
        <f t="shared" si="42"/>
        <v>1.5004853132146783</v>
      </c>
      <c r="L189">
        <f t="shared" si="43"/>
        <v>0</v>
      </c>
      <c r="M189" s="42">
        <f t="shared" si="44"/>
        <v>1.5004853132146783</v>
      </c>
      <c r="N189" s="6">
        <f t="shared" si="38"/>
        <v>5.0171319744782801E-8</v>
      </c>
      <c r="O189" s="4">
        <f>SUM($N$41:N189)*0.1+$N$8</f>
        <v>2.0537763320986322E-6</v>
      </c>
      <c r="P189" s="4">
        <f>SUM($O$41:O189)+0</f>
        <v>2.6900881660493146E-4</v>
      </c>
      <c r="Q189" s="6">
        <f t="shared" si="39"/>
        <v>-2.2679001265838775E-7</v>
      </c>
      <c r="R189" s="4">
        <f>SUM($Q$41:Q189)*0.1+$T$8</f>
        <v>1.6304144056950097E-6</v>
      </c>
      <c r="S189" s="4">
        <f>SUM($R$41:R189)+0</f>
        <v>4.1020072028475051E-4</v>
      </c>
      <c r="T189">
        <f t="shared" si="45"/>
        <v>2.622260161880648E-6</v>
      </c>
      <c r="U189">
        <f t="shared" si="46"/>
        <v>4.905408997558855E-4</v>
      </c>
      <c r="W189" s="1"/>
    </row>
    <row r="190" spans="1:23" x14ac:dyDescent="0.25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2">
        <f t="shared" si="41"/>
        <v>391.20705570388935</v>
      </c>
      <c r="K190">
        <f t="shared" si="42"/>
        <v>1.5106237274931558</v>
      </c>
      <c r="L190">
        <f t="shared" si="43"/>
        <v>0</v>
      </c>
      <c r="M190" s="42">
        <f t="shared" si="44"/>
        <v>1.5106237274931558</v>
      </c>
      <c r="N190" s="6">
        <f t="shared" si="38"/>
        <v>5.0510315148463764E-8</v>
      </c>
      <c r="O190" s="4">
        <f>SUM($N$41:N190)*0.1+$N$8</f>
        <v>2.0588273636134788E-6</v>
      </c>
      <c r="P190" s="4">
        <f>SUM($O$41:O190)+0</f>
        <v>2.7106764396854494E-4</v>
      </c>
      <c r="Q190" s="6">
        <f t="shared" si="39"/>
        <v>-2.2832237760878226E-7</v>
      </c>
      <c r="R190" s="4">
        <f>SUM($Q$41:Q190)*0.1+$T$8</f>
        <v>1.6075821679341317E-6</v>
      </c>
      <c r="S190" s="4">
        <f>SUM($R$41:R190)+0</f>
        <v>4.1180830245268464E-4</v>
      </c>
      <c r="T190">
        <f t="shared" si="45"/>
        <v>2.6121046188511347E-6</v>
      </c>
      <c r="U190">
        <f t="shared" si="46"/>
        <v>4.9301495471802844E-4</v>
      </c>
      <c r="W190" s="1"/>
    </row>
    <row r="191" spans="1:23" x14ac:dyDescent="0.25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2">
        <f t="shared" si="41"/>
        <v>391.20705570388935</v>
      </c>
      <c r="K191">
        <f t="shared" si="42"/>
        <v>1.5207621417716335</v>
      </c>
      <c r="L191">
        <f t="shared" si="43"/>
        <v>0</v>
      </c>
      <c r="M191" s="42">
        <f t="shared" si="44"/>
        <v>1.5207621417716335</v>
      </c>
      <c r="N191" s="6">
        <f t="shared" si="38"/>
        <v>5.0849310552144734E-8</v>
      </c>
      <c r="O191" s="4">
        <f>SUM($N$41:N191)*0.1+$N$8</f>
        <v>2.0639122946686933E-6</v>
      </c>
      <c r="P191" s="4">
        <f>SUM($O$41:O191)+0</f>
        <v>2.7313155626321363E-4</v>
      </c>
      <c r="Q191" s="6">
        <f t="shared" si="39"/>
        <v>-2.2985474255917677E-7</v>
      </c>
      <c r="R191" s="4">
        <f>SUM($Q$41:Q191)*0.1+$T$8</f>
        <v>1.5845966936782142E-6</v>
      </c>
      <c r="S191" s="4">
        <f>SUM($R$41:R191)+0</f>
        <v>4.1339289914636284E-4</v>
      </c>
      <c r="T191">
        <f t="shared" si="45"/>
        <v>2.6020531588921313E-6</v>
      </c>
      <c r="U191">
        <f t="shared" si="46"/>
        <v>4.9547405188506079E-4</v>
      </c>
      <c r="W191" s="1"/>
    </row>
    <row r="192" spans="1:23" x14ac:dyDescent="0.25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2">
        <f t="shared" si="41"/>
        <v>391.20705570388935</v>
      </c>
      <c r="K192">
        <f t="shared" si="42"/>
        <v>1.530900556050111</v>
      </c>
      <c r="L192">
        <f t="shared" si="43"/>
        <v>0</v>
      </c>
      <c r="M192" s="42">
        <f t="shared" si="44"/>
        <v>1.530900556050111</v>
      </c>
      <c r="N192" s="6">
        <f t="shared" si="38"/>
        <v>5.1188305955825696E-8</v>
      </c>
      <c r="O192" s="4">
        <f>SUM($N$41:N192)*0.1+$N$8</f>
        <v>2.0690311252642757E-6</v>
      </c>
      <c r="P192" s="4">
        <f>SUM($O$41:O192)+0</f>
        <v>2.7520058738847789E-4</v>
      </c>
      <c r="Q192" s="6">
        <f t="shared" si="39"/>
        <v>-2.3138710750957131E-7</v>
      </c>
      <c r="R192" s="4">
        <f>SUM($Q$41:Q192)*0.1+$T$8</f>
        <v>1.561457982927257E-6</v>
      </c>
      <c r="S192" s="4">
        <f>SUM($R$41:R192)+0</f>
        <v>4.149543571292901E-4</v>
      </c>
      <c r="T192">
        <f t="shared" si="45"/>
        <v>2.5921112687845045E-6</v>
      </c>
      <c r="U192">
        <f t="shared" si="46"/>
        <v>4.9791814769050715E-4</v>
      </c>
      <c r="W192" s="1"/>
    </row>
    <row r="193" spans="1:23" x14ac:dyDescent="0.25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2">
        <f t="shared" si="41"/>
        <v>391.20705570388935</v>
      </c>
      <c r="K193">
        <f t="shared" si="42"/>
        <v>1.5410389703285881</v>
      </c>
      <c r="L193">
        <f t="shared" si="43"/>
        <v>0</v>
      </c>
      <c r="M193" s="42">
        <f t="shared" si="44"/>
        <v>1.5410389703285881</v>
      </c>
      <c r="N193" s="6">
        <f t="shared" si="38"/>
        <v>5.1527301359506659E-8</v>
      </c>
      <c r="O193" s="4">
        <f>SUM($N$41:N193)*0.1+$N$8</f>
        <v>2.0741838554002264E-6</v>
      </c>
      <c r="P193" s="4">
        <f>SUM($O$41:O193)+0</f>
        <v>2.772747712438781E-4</v>
      </c>
      <c r="Q193" s="6">
        <f t="shared" si="39"/>
        <v>-2.3291947245996577E-7</v>
      </c>
      <c r="R193" s="4">
        <f>SUM($Q$41:Q193)*0.1+$T$8</f>
        <v>1.5381660356812602E-6</v>
      </c>
      <c r="S193" s="4">
        <f>SUM($R$41:R193)+0</f>
        <v>4.1649252316497138E-4</v>
      </c>
      <c r="T193">
        <f t="shared" si="45"/>
        <v>2.5822845349276195E-6</v>
      </c>
      <c r="U193">
        <f t="shared" si="46"/>
        <v>5.003472000727786E-4</v>
      </c>
      <c r="W193" s="1"/>
    </row>
    <row r="194" spans="1:23" x14ac:dyDescent="0.25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2">
        <f t="shared" si="41"/>
        <v>391.20705570388935</v>
      </c>
      <c r="K194">
        <f t="shared" si="42"/>
        <v>1.551177384607066</v>
      </c>
      <c r="L194">
        <f t="shared" si="43"/>
        <v>0</v>
      </c>
      <c r="M194" s="42">
        <f t="shared" si="44"/>
        <v>1.551177384607066</v>
      </c>
      <c r="N194" s="6">
        <f t="shared" si="38"/>
        <v>5.1866296763187622E-8</v>
      </c>
      <c r="O194" s="4">
        <f>SUM($N$41:N194)*0.1+$N$8</f>
        <v>2.079370485076545E-6</v>
      </c>
      <c r="P194" s="4">
        <f>SUM($O$41:O194)+0</f>
        <v>2.7935414172895463E-4</v>
      </c>
      <c r="Q194" s="6">
        <f t="shared" si="39"/>
        <v>-2.3445183741036031E-7</v>
      </c>
      <c r="R194" s="4">
        <f>SUM($Q$41:Q194)*0.1+$T$8</f>
        <v>1.5147208519402244E-6</v>
      </c>
      <c r="S194" s="4">
        <f>SUM($R$41:R194)+0</f>
        <v>4.1800724401691163E-4</v>
      </c>
      <c r="T194">
        <f t="shared" si="45"/>
        <v>2.572578642823186E-6</v>
      </c>
      <c r="U194">
        <f t="shared" si="46"/>
        <v>5.0276116850024805E-4</v>
      </c>
      <c r="W194" s="1"/>
    </row>
    <row r="195" spans="1:23" x14ac:dyDescent="0.25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2">
        <f t="shared" si="41"/>
        <v>391.20705570388935</v>
      </c>
      <c r="K195">
        <f t="shared" si="42"/>
        <v>1.5613157988855433</v>
      </c>
      <c r="L195">
        <f t="shared" si="43"/>
        <v>0</v>
      </c>
      <c r="M195" s="42">
        <f t="shared" si="44"/>
        <v>1.5613157988855433</v>
      </c>
      <c r="N195" s="6">
        <f t="shared" si="38"/>
        <v>5.2205292166868585E-8</v>
      </c>
      <c r="O195" s="4">
        <f>SUM($N$41:N195)*0.1+$N$8</f>
        <v>2.0845910142932319E-6</v>
      </c>
      <c r="P195" s="4">
        <f>SUM($O$41:O195)+0</f>
        <v>2.8143873274324787E-4</v>
      </c>
      <c r="Q195" s="6">
        <f t="shared" si="39"/>
        <v>-2.3598420236075482E-7</v>
      </c>
      <c r="R195" s="4">
        <f>SUM($Q$41:Q195)*0.1+$T$8</f>
        <v>1.4911224317041488E-6</v>
      </c>
      <c r="S195" s="4">
        <f>SUM($R$41:R195)+0</f>
        <v>4.1949836644861578E-4</v>
      </c>
      <c r="T195">
        <f t="shared" si="45"/>
        <v>2.5629993763564164E-6</v>
      </c>
      <c r="U195">
        <f t="shared" si="46"/>
        <v>5.0516001399673589E-4</v>
      </c>
      <c r="W195" s="1"/>
    </row>
    <row r="196" spans="1:23" x14ac:dyDescent="0.25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2">
        <f t="shared" si="41"/>
        <v>391.20705570388935</v>
      </c>
      <c r="K196">
        <f t="shared" si="42"/>
        <v>1.571454213164021</v>
      </c>
      <c r="L196">
        <f t="shared" si="43"/>
        <v>0</v>
      </c>
      <c r="M196" s="42">
        <f t="shared" si="44"/>
        <v>1.571454213164021</v>
      </c>
      <c r="N196" s="6">
        <f t="shared" si="38"/>
        <v>5.2544287570549547E-8</v>
      </c>
      <c r="O196" s="4">
        <f>SUM($N$41:N196)*0.1+$N$8</f>
        <v>2.0898454430502867E-6</v>
      </c>
      <c r="P196" s="4">
        <f>SUM($O$41:O196)+0</f>
        <v>2.8352857818629817E-4</v>
      </c>
      <c r="Q196" s="6">
        <f t="shared" si="39"/>
        <v>-2.3751656731114933E-7</v>
      </c>
      <c r="R196" s="4">
        <f>SUM($Q$41:Q196)*0.1+$T$8</f>
        <v>1.4673707749730342E-6</v>
      </c>
      <c r="S196" s="4">
        <f>SUM($R$41:R196)+0</f>
        <v>4.209657372235888E-4</v>
      </c>
      <c r="T196">
        <f t="shared" si="45"/>
        <v>2.5535526168620479E-6</v>
      </c>
      <c r="U196">
        <f t="shared" si="46"/>
        <v>5.0754369916741488E-4</v>
      </c>
      <c r="W196" s="1"/>
    </row>
    <row r="197" spans="1:23" x14ac:dyDescent="0.25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2">
        <f t="shared" si="41"/>
        <v>391.20705570388935</v>
      </c>
      <c r="K197">
        <f t="shared" si="42"/>
        <v>1.5815926274424987</v>
      </c>
      <c r="L197">
        <f t="shared" si="43"/>
        <v>0</v>
      </c>
      <c r="M197" s="42">
        <f t="shared" si="44"/>
        <v>1.5815926274424987</v>
      </c>
      <c r="N197" s="6">
        <f t="shared" si="38"/>
        <v>5.2883282974230523E-8</v>
      </c>
      <c r="O197" s="4">
        <f>SUM($N$41:N197)*0.1+$N$8</f>
        <v>2.0951337713477098E-6</v>
      </c>
      <c r="P197" s="4">
        <f>SUM($O$41:O197)+0</f>
        <v>2.8562371195764587E-4</v>
      </c>
      <c r="Q197" s="6">
        <f t="shared" si="39"/>
        <v>-2.3904893226154387E-7</v>
      </c>
      <c r="R197" s="4">
        <f>SUM($Q$41:Q197)*0.1+$T$8</f>
        <v>1.4434658817468796E-6</v>
      </c>
      <c r="S197" s="4">
        <f>SUM($R$41:R197)+0</f>
        <v>4.2240920310533566E-4</v>
      </c>
      <c r="T197">
        <f t="shared" si="45"/>
        <v>2.5442443419626533E-6</v>
      </c>
      <c r="U197">
        <f t="shared" si="46"/>
        <v>5.0991218822513844E-4</v>
      </c>
      <c r="W197" s="1"/>
    </row>
    <row r="198" spans="1:23" x14ac:dyDescent="0.25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2">
        <f t="shared" si="41"/>
        <v>391.20705570388935</v>
      </c>
      <c r="K198">
        <f t="shared" si="42"/>
        <v>1.591731041720976</v>
      </c>
      <c r="L198">
        <f t="shared" si="43"/>
        <v>0</v>
      </c>
      <c r="M198" s="42">
        <f t="shared" si="44"/>
        <v>1.591731041720976</v>
      </c>
      <c r="N198" s="6">
        <f t="shared" si="38"/>
        <v>5.3222278377911486E-8</v>
      </c>
      <c r="O198" s="4">
        <f>SUM($N$41:N198)*0.1+$N$8</f>
        <v>2.1004559991855008E-6</v>
      </c>
      <c r="P198" s="4">
        <f>SUM($O$41:O198)+0</f>
        <v>2.8772416795683138E-4</v>
      </c>
      <c r="Q198" s="6">
        <f t="shared" si="39"/>
        <v>-2.4058129721193833E-7</v>
      </c>
      <c r="R198" s="4">
        <f>SUM($Q$41:Q198)*0.1+$T$8</f>
        <v>1.4194077520256857E-6</v>
      </c>
      <c r="S198" s="4">
        <f>SUM($R$41:R198)+0</f>
        <v>4.2382861085736134E-4</v>
      </c>
      <c r="T198">
        <f t="shared" si="45"/>
        <v>2.5350806241666102E-6</v>
      </c>
      <c r="U198">
        <f t="shared" si="46"/>
        <v>5.1226544701719976E-4</v>
      </c>
      <c r="W198" s="1"/>
    </row>
    <row r="199" spans="1:23" x14ac:dyDescent="0.25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2">
        <f t="shared" si="41"/>
        <v>391.20705570388935</v>
      </c>
      <c r="K199">
        <f t="shared" si="42"/>
        <v>1.6018694559994533</v>
      </c>
      <c r="L199">
        <f t="shared" si="43"/>
        <v>0</v>
      </c>
      <c r="M199" s="42">
        <f t="shared" si="44"/>
        <v>1.6018694559994533</v>
      </c>
      <c r="N199" s="6">
        <f t="shared" si="38"/>
        <v>5.3561273781592449E-8</v>
      </c>
      <c r="O199" s="4">
        <f>SUM($N$41:N199)*0.1+$N$8</f>
        <v>2.1058121265636602E-6</v>
      </c>
      <c r="P199" s="4">
        <f>SUM($O$41:O199)+0</f>
        <v>2.8982998008339505E-4</v>
      </c>
      <c r="Q199" s="6">
        <f t="shared" si="39"/>
        <v>-2.4211366216233284E-7</v>
      </c>
      <c r="R199" s="4">
        <f>SUM($Q$41:Q199)*0.1+$T$8</f>
        <v>1.3951963858094523E-6</v>
      </c>
      <c r="S199" s="4">
        <f>SUM($R$41:R199)+0</f>
        <v>4.2522380724317082E-4</v>
      </c>
      <c r="T199">
        <f t="shared" si="45"/>
        <v>2.5260676292131063E-6</v>
      </c>
      <c r="U199">
        <f t="shared" si="46"/>
        <v>5.1460344305252997E-4</v>
      </c>
      <c r="W199" s="1"/>
    </row>
    <row r="200" spans="1:23" x14ac:dyDescent="0.25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2">
        <f t="shared" si="41"/>
        <v>391.20705570388935</v>
      </c>
      <c r="K200">
        <f t="shared" si="42"/>
        <v>1.612007870277931</v>
      </c>
      <c r="L200">
        <f t="shared" si="43"/>
        <v>0</v>
      </c>
      <c r="M200" s="42">
        <f t="shared" si="44"/>
        <v>1.612007870277931</v>
      </c>
      <c r="N200" s="6">
        <f t="shared" si="38"/>
        <v>5.3900269185273412E-8</v>
      </c>
      <c r="O200" s="4">
        <f>SUM($N$41:N200)*0.1+$N$8</f>
        <v>2.1112021534821878E-6</v>
      </c>
      <c r="P200" s="4">
        <f>SUM($O$41:O200)+0</f>
        <v>2.9194118223687722E-4</v>
      </c>
      <c r="Q200" s="6">
        <f t="shared" si="39"/>
        <v>-2.4364602711272736E-7</v>
      </c>
      <c r="R200" s="4">
        <f>SUM($Q$41:Q200)*0.1+$T$8</f>
        <v>1.3708317830981799E-6</v>
      </c>
      <c r="S200" s="4">
        <f>SUM($R$41:R200)+0</f>
        <v>4.26594639026269E-4</v>
      </c>
      <c r="T200">
        <f t="shared" si="45"/>
        <v>2.5172116141516513E-6</v>
      </c>
      <c r="U200">
        <f t="shared" si="46"/>
        <v>5.1692614552933795E-4</v>
      </c>
      <c r="W200" s="1"/>
    </row>
    <row r="201" spans="1:23" x14ac:dyDescent="0.25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2">
        <f t="shared" si="41"/>
        <v>391.20705570388935</v>
      </c>
      <c r="K201">
        <f t="shared" si="42"/>
        <v>1.6221462845564087</v>
      </c>
      <c r="L201">
        <f t="shared" si="43"/>
        <v>0</v>
      </c>
      <c r="M201" s="42">
        <f t="shared" si="44"/>
        <v>1.6221462845564087</v>
      </c>
      <c r="N201" s="6">
        <f t="shared" si="38"/>
        <v>5.4239264588954381E-8</v>
      </c>
      <c r="O201" s="4">
        <f>SUM($N$41:N201)*0.1+$N$8</f>
        <v>2.1166260799410829E-6</v>
      </c>
      <c r="P201" s="4">
        <f>SUM($O$41:O201)+0</f>
        <v>2.9405780831681829E-4</v>
      </c>
      <c r="Q201" s="6">
        <f t="shared" si="39"/>
        <v>-2.4517839206312187E-7</v>
      </c>
      <c r="R201" s="4">
        <f>SUM($Q$41:Q201)*0.1+$T$8</f>
        <v>1.3463139438918677E-6</v>
      </c>
      <c r="S201" s="4">
        <f>SUM($R$41:R201)+0</f>
        <v>4.2794095297016087E-4</v>
      </c>
      <c r="T201">
        <f t="shared" si="45"/>
        <v>2.5085189251437649E-6</v>
      </c>
      <c r="U201">
        <f t="shared" si="46"/>
        <v>5.1923352536320316E-4</v>
      </c>
      <c r="W201" s="1"/>
    </row>
    <row r="202" spans="1:23" x14ac:dyDescent="0.25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2">
        <f t="shared" si="41"/>
        <v>391.20705570388935</v>
      </c>
      <c r="K202">
        <f t="shared" si="42"/>
        <v>1.6322846988348865</v>
      </c>
      <c r="L202">
        <f t="shared" si="43"/>
        <v>0</v>
      </c>
      <c r="M202" s="42">
        <f t="shared" si="44"/>
        <v>1.6322846988348865</v>
      </c>
      <c r="N202" s="6">
        <f t="shared" si="38"/>
        <v>5.4578259992635344E-8</v>
      </c>
      <c r="O202" s="4">
        <f>SUM($N$41:N202)*0.1+$N$8</f>
        <v>2.1220839059403467E-6</v>
      </c>
      <c r="P202" s="4">
        <f>SUM($O$41:O202)+0</f>
        <v>2.9617989222275866E-4</v>
      </c>
      <c r="Q202" s="6">
        <f t="shared" si="39"/>
        <v>-2.4671075701351638E-7</v>
      </c>
      <c r="R202" s="4">
        <f>SUM($Q$41:Q202)*0.1+$T$8</f>
        <v>1.3216428681905162E-6</v>
      </c>
      <c r="S202" s="4">
        <f>SUM($R$41:R202)+0</f>
        <v>4.2926259583835139E-4</v>
      </c>
      <c r="T202">
        <f t="shared" si="45"/>
        <v>2.4999959949747705E-6</v>
      </c>
      <c r="U202">
        <f t="shared" si="46"/>
        <v>5.2152555521562392E-4</v>
      </c>
      <c r="W202" s="1"/>
    </row>
    <row r="203" spans="1:23" x14ac:dyDescent="0.25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2">
        <f t="shared" si="41"/>
        <v>391.20705570388935</v>
      </c>
      <c r="K203">
        <f t="shared" si="42"/>
        <v>1.642423113113364</v>
      </c>
      <c r="L203">
        <f t="shared" si="43"/>
        <v>0</v>
      </c>
      <c r="M203" s="42">
        <f t="shared" si="44"/>
        <v>1.642423113113364</v>
      </c>
      <c r="N203" s="6">
        <f t="shared" si="38"/>
        <v>5.4917255396316313E-8</v>
      </c>
      <c r="O203" s="4">
        <f>SUM($N$41:N203)*0.1+$N$8</f>
        <v>2.1275756314799784E-6</v>
      </c>
      <c r="P203" s="4">
        <f>SUM($O$41:O203)+0</f>
        <v>2.9830746785423863E-4</v>
      </c>
      <c r="Q203" s="6">
        <f t="shared" si="39"/>
        <v>-2.4824312196391094E-7</v>
      </c>
      <c r="R203" s="4">
        <f>SUM($Q$41:Q203)*0.1+$T$8</f>
        <v>1.296818555994125E-6</v>
      </c>
      <c r="S203" s="4">
        <f>SUM($R$41:R203)+0</f>
        <v>4.3055941439434551E-4</v>
      </c>
      <c r="T203">
        <f t="shared" si="45"/>
        <v>2.4916493402640179E-6</v>
      </c>
      <c r="U203">
        <f t="shared" si="46"/>
        <v>5.2380220952303106E-4</v>
      </c>
      <c r="W203" s="1"/>
    </row>
    <row r="204" spans="1:23" x14ac:dyDescent="0.25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2">
        <f t="shared" si="41"/>
        <v>391.20705570388935</v>
      </c>
      <c r="K204">
        <f t="shared" si="42"/>
        <v>1.6525615273918417</v>
      </c>
      <c r="L204">
        <f t="shared" si="43"/>
        <v>0</v>
      </c>
      <c r="M204" s="42">
        <f t="shared" si="44"/>
        <v>1.6525615273918417</v>
      </c>
      <c r="N204" s="6">
        <f t="shared" si="38"/>
        <v>5.5256250799997276E-8</v>
      </c>
      <c r="O204" s="4">
        <f>SUM($N$41:N204)*0.1+$N$8</f>
        <v>2.133101256559978E-6</v>
      </c>
      <c r="P204" s="4">
        <f>SUM($O$41:O204)+0</f>
        <v>3.004405691107986E-4</v>
      </c>
      <c r="Q204" s="6">
        <f t="shared" si="39"/>
        <v>-2.4977548691430546E-7</v>
      </c>
      <c r="R204" s="4">
        <f>SUM($Q$41:Q204)*0.1+$T$8</f>
        <v>1.2718410073026945E-6</v>
      </c>
      <c r="S204" s="4">
        <f>SUM($R$41:R204)+0</f>
        <v>4.3183125540164821E-4</v>
      </c>
      <c r="T204">
        <f t="shared" si="45"/>
        <v>2.4834855583623776E-6</v>
      </c>
      <c r="U204">
        <f t="shared" si="46"/>
        <v>5.2606346452627184E-4</v>
      </c>
      <c r="W204" s="1"/>
    </row>
    <row r="205" spans="1:23" x14ac:dyDescent="0.25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2">
        <f t="shared" si="41"/>
        <v>391.20705570388935</v>
      </c>
      <c r="K205">
        <f t="shared" si="42"/>
        <v>1.6626999416703194</v>
      </c>
      <c r="L205">
        <f t="shared" si="43"/>
        <v>0</v>
      </c>
      <c r="M205" s="42">
        <f t="shared" si="44"/>
        <v>1.6626999416703194</v>
      </c>
      <c r="N205" s="6">
        <f t="shared" si="38"/>
        <v>5.5595246203678252E-8</v>
      </c>
      <c r="O205" s="4">
        <f>SUM($N$41:N205)*0.1+$N$8</f>
        <v>2.1386607811803459E-6</v>
      </c>
      <c r="P205" s="4">
        <f>SUM($O$41:O205)+0</f>
        <v>3.0257922989197897E-4</v>
      </c>
      <c r="Q205" s="6">
        <f t="shared" si="39"/>
        <v>-2.5130785186469997E-7</v>
      </c>
      <c r="R205" s="4">
        <f>SUM($Q$41:Q205)*0.1+$T$8</f>
        <v>1.2467102221162247E-6</v>
      </c>
      <c r="S205" s="4">
        <f>SUM($R$41:R205)+0</f>
        <v>4.3307796562376446E-4</v>
      </c>
      <c r="T205">
        <f t="shared" si="45"/>
        <v>2.4755113239264355E-6</v>
      </c>
      <c r="U205">
        <f t="shared" si="46"/>
        <v>5.283092983005709E-4</v>
      </c>
      <c r="W205" s="1"/>
    </row>
    <row r="206" spans="1:23" x14ac:dyDescent="0.25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2">
        <f t="shared" si="41"/>
        <v>391.20705570388935</v>
      </c>
      <c r="K206">
        <f t="shared" si="42"/>
        <v>1.6728383559487972</v>
      </c>
      <c r="L206">
        <f t="shared" si="43"/>
        <v>0</v>
      </c>
      <c r="M206" s="42">
        <f t="shared" si="44"/>
        <v>1.6728383559487972</v>
      </c>
      <c r="N206" s="6">
        <f t="shared" si="38"/>
        <v>5.5934241607359228E-8</v>
      </c>
      <c r="O206" s="4">
        <f>SUM($N$41:N206)*0.1+$N$8</f>
        <v>2.1442542053410817E-6</v>
      </c>
      <c r="P206" s="4">
        <f>SUM($O$41:O206)+0</f>
        <v>3.0472348409732003E-4</v>
      </c>
      <c r="Q206" s="6">
        <f t="shared" si="39"/>
        <v>-2.5284021681509453E-7</v>
      </c>
      <c r="R206" s="4">
        <f>SUM($Q$41:Q206)*0.1+$T$8</f>
        <v>1.2214262004347151E-6</v>
      </c>
      <c r="S206" s="4">
        <f>SUM($R$41:R206)+0</f>
        <v>4.342993918241992E-4</v>
      </c>
      <c r="T206">
        <f t="shared" si="45"/>
        <v>2.4677333851596081E-6</v>
      </c>
      <c r="U206">
        <f t="shared" si="46"/>
        <v>5.3053969078597596E-4</v>
      </c>
      <c r="W206" s="1"/>
    </row>
    <row r="207" spans="1:23" x14ac:dyDescent="0.25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2">
        <f t="shared" si="41"/>
        <v>391.20705570388935</v>
      </c>
      <c r="K207">
        <f t="shared" si="42"/>
        <v>1.6829767702272749</v>
      </c>
      <c r="L207">
        <f t="shared" si="43"/>
        <v>0</v>
      </c>
      <c r="M207" s="42">
        <f t="shared" si="44"/>
        <v>1.6829767702272749</v>
      </c>
      <c r="N207" s="6">
        <f t="shared" si="38"/>
        <v>5.6273237011040197E-8</v>
      </c>
      <c r="O207" s="4">
        <f>SUM($N$41:N207)*0.1+$N$8</f>
        <v>2.1498815290421858E-6</v>
      </c>
      <c r="P207" s="4">
        <f>SUM($O$41:O207)+0</f>
        <v>3.0687336562636224E-4</v>
      </c>
      <c r="Q207" s="6">
        <f t="shared" si="39"/>
        <v>-2.5437258176548905E-7</v>
      </c>
      <c r="R207" s="4">
        <f>SUM($Q$41:Q207)*0.1+$T$8</f>
        <v>1.1959889422581659E-6</v>
      </c>
      <c r="S207" s="4">
        <f>SUM($R$41:R207)+0</f>
        <v>4.3549538076645736E-4</v>
      </c>
      <c r="T207">
        <f t="shared" si="45"/>
        <v>2.4601585597112585E-6</v>
      </c>
      <c r="U207">
        <f t="shared" si="46"/>
        <v>5.3275462381829474E-4</v>
      </c>
      <c r="W207" s="1"/>
    </row>
    <row r="208" spans="1:23" x14ac:dyDescent="0.25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2">
        <f t="shared" si="41"/>
        <v>391.20705570388935</v>
      </c>
      <c r="K208">
        <f t="shared" si="42"/>
        <v>1.6931151845057526</v>
      </c>
      <c r="L208">
        <f t="shared" si="43"/>
        <v>0</v>
      </c>
      <c r="M208" s="42">
        <f t="shared" si="44"/>
        <v>1.6931151845057526</v>
      </c>
      <c r="N208" s="6">
        <f t="shared" si="38"/>
        <v>5.661223241472116E-8</v>
      </c>
      <c r="O208" s="4">
        <f>SUM($N$41:N208)*0.1+$N$8</f>
        <v>2.1555427522836578E-6</v>
      </c>
      <c r="P208" s="4">
        <f>SUM($O$41:O208)+0</f>
        <v>3.0902890837864589E-4</v>
      </c>
      <c r="Q208" s="6">
        <f t="shared" si="39"/>
        <v>-2.5590494671588361E-7</v>
      </c>
      <c r="R208" s="4">
        <f>SUM($Q$41:Q208)*0.1+$T$8</f>
        <v>1.1703984475865778E-6</v>
      </c>
      <c r="S208" s="4">
        <f>SUM($R$41:R208)+0</f>
        <v>4.3666577921404396E-4</v>
      </c>
      <c r="T208">
        <f t="shared" si="45"/>
        <v>2.4527937302259392E-6</v>
      </c>
      <c r="U208">
        <f t="shared" si="46"/>
        <v>5.3495408116052885E-4</v>
      </c>
      <c r="W208" s="1"/>
    </row>
    <row r="209" spans="1:23" x14ac:dyDescent="0.25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2">
        <f t="shared" si="41"/>
        <v>391.20705570388935</v>
      </c>
      <c r="K209">
        <f t="shared" si="42"/>
        <v>1.7032535987842303</v>
      </c>
      <c r="L209">
        <f t="shared" si="43"/>
        <v>0</v>
      </c>
      <c r="M209" s="42">
        <f t="shared" si="44"/>
        <v>1.7032535987842303</v>
      </c>
      <c r="N209" s="6">
        <f t="shared" si="38"/>
        <v>5.6951227818402136E-8</v>
      </c>
      <c r="O209" s="4">
        <f>SUM($N$41:N209)*0.1+$N$8</f>
        <v>2.1612378750654981E-6</v>
      </c>
      <c r="P209" s="4">
        <f>SUM($O$41:O209)+0</f>
        <v>3.1119014625371138E-4</v>
      </c>
      <c r="Q209" s="6">
        <f t="shared" si="39"/>
        <v>-2.5743731166627818E-7</v>
      </c>
      <c r="R209" s="4">
        <f>SUM($Q$41:Q209)*0.1+$T$8</f>
        <v>1.1446547164199499E-6</v>
      </c>
      <c r="S209" s="4">
        <f>SUM($R$41:R209)+0</f>
        <v>4.3781043393046389E-4</v>
      </c>
      <c r="T209">
        <f t="shared" si="45"/>
        <v>2.4456458395360654E-6</v>
      </c>
      <c r="U209">
        <f t="shared" si="46"/>
        <v>5.3713804853481315E-4</v>
      </c>
      <c r="W209" s="1"/>
    </row>
    <row r="210" spans="1:23" x14ac:dyDescent="0.25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2">
        <f t="shared" si="41"/>
        <v>391.20705570388935</v>
      </c>
      <c r="K210">
        <f t="shared" si="42"/>
        <v>1.7133920130627081</v>
      </c>
      <c r="L210">
        <f t="shared" si="43"/>
        <v>0</v>
      </c>
      <c r="M210" s="42">
        <f t="shared" si="44"/>
        <v>1.7133920130627081</v>
      </c>
      <c r="N210" s="6">
        <f t="shared" si="38"/>
        <v>5.7290223222083106E-8</v>
      </c>
      <c r="O210" s="4">
        <f>SUM($N$41:N210)*0.1+$N$8</f>
        <v>2.1669668973877063E-6</v>
      </c>
      <c r="P210" s="4">
        <f>SUM($O$41:O210)+0</f>
        <v>3.1335711315109906E-4</v>
      </c>
      <c r="Q210" s="6">
        <f t="shared" si="39"/>
        <v>-2.5896967661667269E-7</v>
      </c>
      <c r="R210" s="4">
        <f>SUM($Q$41:Q210)*0.1+$T$8</f>
        <v>1.1187577487582828E-6</v>
      </c>
      <c r="S210" s="4">
        <f>SUM($R$41:R210)+0</f>
        <v>4.3892919167922215E-4</v>
      </c>
      <c r="T210">
        <f t="shared" si="45"/>
        <v>2.4387218854926455E-6</v>
      </c>
      <c r="U210">
        <f t="shared" si="46"/>
        <v>5.3930651365486585E-4</v>
      </c>
      <c r="W210" s="1"/>
    </row>
    <row r="211" spans="1:23" x14ac:dyDescent="0.25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2">
        <f t="shared" si="41"/>
        <v>391.20705570388935</v>
      </c>
      <c r="K211">
        <f t="shared" si="42"/>
        <v>1.7235304273411858</v>
      </c>
      <c r="L211">
        <f t="shared" si="43"/>
        <v>0</v>
      </c>
      <c r="M211" s="42">
        <f t="shared" si="44"/>
        <v>1.7235304273411858</v>
      </c>
      <c r="N211" s="6">
        <f t="shared" si="38"/>
        <v>5.7629218625764075E-8</v>
      </c>
      <c r="O211" s="4">
        <f>SUM($N$41:N211)*0.1+$N$8</f>
        <v>2.1727298192502828E-6</v>
      </c>
      <c r="P211" s="4">
        <f>SUM($O$41:O211)+0</f>
        <v>3.1552984297034933E-4</v>
      </c>
      <c r="Q211" s="6">
        <f t="shared" si="39"/>
        <v>-2.6050204156706725E-7</v>
      </c>
      <c r="R211" s="4">
        <f>SUM($Q$41:Q211)*0.1+$T$8</f>
        <v>1.0927075446015759E-6</v>
      </c>
      <c r="S211" s="4">
        <f>SUM($R$41:R211)+0</f>
        <v>4.4002189922382373E-4</v>
      </c>
      <c r="T211">
        <f t="shared" si="45"/>
        <v>2.432028915430195E-6</v>
      </c>
      <c r="U211">
        <f t="shared" si="46"/>
        <v>5.4145946625895668E-4</v>
      </c>
      <c r="W211" s="1"/>
    </row>
    <row r="212" spans="1:23" x14ac:dyDescent="0.25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2">
        <f t="shared" si="41"/>
        <v>391.20705570388935</v>
      </c>
      <c r="K212">
        <f t="shared" si="42"/>
        <v>1.7336688416196635</v>
      </c>
      <c r="L212">
        <f t="shared" si="43"/>
        <v>0</v>
      </c>
      <c r="M212" s="42">
        <f t="shared" si="44"/>
        <v>1.7336688416196635</v>
      </c>
      <c r="N212" s="6">
        <f t="shared" si="38"/>
        <v>5.7968214029445044E-8</v>
      </c>
      <c r="O212" s="4">
        <f>SUM($N$41:N212)*0.1+$N$8</f>
        <v>2.1785266406532272E-6</v>
      </c>
      <c r="P212" s="4">
        <f>SUM($O$41:O212)+0</f>
        <v>3.1770836961100255E-4</v>
      </c>
      <c r="Q212" s="6">
        <f t="shared" si="39"/>
        <v>-2.6203440651746176E-7</v>
      </c>
      <c r="R212" s="4">
        <f>SUM($Q$41:Q212)*0.1+$T$8</f>
        <v>1.0665041039498297E-6</v>
      </c>
      <c r="S212" s="4">
        <f>SUM($R$41:R212)+0</f>
        <v>4.4108840332777354E-4</v>
      </c>
      <c r="T212">
        <f t="shared" si="45"/>
        <v>2.4255740202635881E-6</v>
      </c>
      <c r="U212">
        <f t="shared" si="46"/>
        <v>5.4359689814340007E-4</v>
      </c>
      <c r="W212" s="1"/>
    </row>
    <row r="213" spans="1:23" x14ac:dyDescent="0.25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2">
        <f t="shared" si="41"/>
        <v>391.20705570388935</v>
      </c>
      <c r="K213">
        <f t="shared" si="42"/>
        <v>1.7438072558981412</v>
      </c>
      <c r="L213">
        <f t="shared" si="43"/>
        <v>0</v>
      </c>
      <c r="M213" s="42">
        <f t="shared" si="44"/>
        <v>1.7438072558981412</v>
      </c>
      <c r="N213" s="6">
        <f t="shared" si="38"/>
        <v>5.830720943312602E-8</v>
      </c>
      <c r="O213" s="4">
        <f>SUM($N$41:N213)*0.1+$N$8</f>
        <v>2.1843573615965399E-6</v>
      </c>
      <c r="P213" s="4">
        <f>SUM($O$41:O213)+0</f>
        <v>3.198927269725991E-4</v>
      </c>
      <c r="Q213" s="6">
        <f t="shared" si="39"/>
        <v>-2.6356677146785633E-7</v>
      </c>
      <c r="R213" s="4">
        <f>SUM($Q$41:Q213)*0.1+$T$8</f>
        <v>1.0401474268030439E-6</v>
      </c>
      <c r="S213" s="4">
        <f>SUM($R$41:R213)+0</f>
        <v>4.4212855075457657E-4</v>
      </c>
      <c r="T213">
        <f t="shared" si="45"/>
        <v>2.4193643282163994E-6</v>
      </c>
      <c r="U213">
        <f t="shared" si="46"/>
        <v>5.4571880319658037E-4</v>
      </c>
      <c r="W213" s="1"/>
    </row>
    <row r="214" spans="1:23" x14ac:dyDescent="0.25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2">
        <f t="shared" si="41"/>
        <v>391.20705570388935</v>
      </c>
      <c r="K214">
        <f t="shared" si="42"/>
        <v>1.7539456701766192</v>
      </c>
      <c r="L214">
        <f t="shared" si="43"/>
        <v>0</v>
      </c>
      <c r="M214" s="42">
        <f t="shared" si="44"/>
        <v>1.7539456701766192</v>
      </c>
      <c r="N214" s="6">
        <f t="shared" si="38"/>
        <v>5.864620483680699E-8</v>
      </c>
      <c r="O214" s="4">
        <f>SUM($N$41:N214)*0.1+$N$8</f>
        <v>2.1902219820802205E-6</v>
      </c>
      <c r="P214" s="4">
        <f>SUM($O$41:O214)+0</f>
        <v>3.2208294895467933E-4</v>
      </c>
      <c r="Q214" s="6">
        <f t="shared" si="39"/>
        <v>-2.6509913641825084E-7</v>
      </c>
      <c r="R214" s="4">
        <f>SUM($Q$41:Q214)*0.1+$T$8</f>
        <v>1.0136375131612187E-6</v>
      </c>
      <c r="S214" s="4">
        <f>SUM($R$41:R214)+0</f>
        <v>4.4314218826773776E-4</v>
      </c>
      <c r="T214">
        <f t="shared" si="45"/>
        <v>2.4134069981822521E-6</v>
      </c>
      <c r="U214">
        <f t="shared" si="46"/>
        <v>5.4782517743351454E-4</v>
      </c>
      <c r="W214" s="1"/>
    </row>
    <row r="215" spans="1:23" x14ac:dyDescent="0.25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2">
        <f t="shared" si="41"/>
        <v>391.20705570388935</v>
      </c>
      <c r="K215">
        <f t="shared" si="42"/>
        <v>1.7640840844550967</v>
      </c>
      <c r="L215">
        <f t="shared" si="43"/>
        <v>0</v>
      </c>
      <c r="M215" s="42">
        <f t="shared" si="44"/>
        <v>1.7640840844550967</v>
      </c>
      <c r="N215" s="6">
        <f t="shared" si="38"/>
        <v>5.8985200240487953E-8</v>
      </c>
      <c r="O215" s="4">
        <f>SUM($N$41:N215)*0.1+$N$8</f>
        <v>2.1961205021042694E-6</v>
      </c>
      <c r="P215" s="4">
        <f>SUM($O$41:O215)+0</f>
        <v>3.242790694567836E-4</v>
      </c>
      <c r="Q215" s="6">
        <f t="shared" si="39"/>
        <v>-2.6663150136864541E-7</v>
      </c>
      <c r="R215" s="4">
        <f>SUM($Q$41:Q215)*0.1+$T$8</f>
        <v>9.8697436302435463E-7</v>
      </c>
      <c r="S215" s="4">
        <f>SUM($R$41:R215)+0</f>
        <v>4.4412916263076213E-4</v>
      </c>
      <c r="T215">
        <f t="shared" si="45"/>
        <v>2.4077092127227573E-6</v>
      </c>
      <c r="U215">
        <f t="shared" si="46"/>
        <v>5.499160190309603E-4</v>
      </c>
      <c r="W215" s="1"/>
    </row>
    <row r="216" spans="1:23" x14ac:dyDescent="0.25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2">
        <f t="shared" si="41"/>
        <v>391.20705570388935</v>
      </c>
      <c r="K216">
        <f t="shared" si="42"/>
        <v>1.7742224987335742</v>
      </c>
      <c r="L216">
        <f t="shared" si="43"/>
        <v>0</v>
      </c>
      <c r="M216" s="42">
        <f t="shared" si="44"/>
        <v>1.7742224987335742</v>
      </c>
      <c r="N216" s="6">
        <f t="shared" si="38"/>
        <v>5.9324195644168929E-8</v>
      </c>
      <c r="O216" s="4">
        <f>SUM($N$41:N216)*0.1+$N$8</f>
        <v>2.2020529216686862E-6</v>
      </c>
      <c r="P216" s="4">
        <f>SUM($O$41:O216)+0</f>
        <v>3.2648112237845231E-4</v>
      </c>
      <c r="Q216" s="6">
        <f t="shared" si="39"/>
        <v>-2.6816386631903992E-7</v>
      </c>
      <c r="R216" s="4">
        <f>SUM($Q$41:Q216)*0.1+$T$8</f>
        <v>9.6015797639245043E-7</v>
      </c>
      <c r="S216" s="4">
        <f>SUM($R$41:R216)+0</f>
        <v>4.4508932060715456E-4</v>
      </c>
      <c r="T216">
        <f t="shared" si="45"/>
        <v>2.4022781707078892E-6</v>
      </c>
      <c r="U216">
        <f t="shared" si="46"/>
        <v>5.5199132836307528E-4</v>
      </c>
      <c r="W216" s="1"/>
    </row>
    <row r="217" spans="1:23" x14ac:dyDescent="0.25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2">
        <f t="shared" si="41"/>
        <v>391.20705570388935</v>
      </c>
      <c r="K217">
        <f t="shared" si="42"/>
        <v>1.7843609130120521</v>
      </c>
      <c r="L217">
        <f t="shared" si="43"/>
        <v>0</v>
      </c>
      <c r="M217" s="42">
        <f t="shared" si="44"/>
        <v>1.7843609130120521</v>
      </c>
      <c r="N217" s="6">
        <f t="shared" si="38"/>
        <v>5.9663191047849898E-8</v>
      </c>
      <c r="O217" s="4">
        <f>SUM($N$41:N217)*0.1+$N$8</f>
        <v>2.2080192407734713E-6</v>
      </c>
      <c r="P217" s="4">
        <f>SUM($O$41:O217)+0</f>
        <v>3.286891416192258E-4</v>
      </c>
      <c r="Q217" s="6">
        <f t="shared" si="39"/>
        <v>-2.6969623126943443E-7</v>
      </c>
      <c r="R217" s="4">
        <f>SUM($Q$41:Q217)*0.1+$T$8</f>
        <v>9.3318835326550694E-7</v>
      </c>
      <c r="S217" s="4">
        <f>SUM($R$41:R217)+0</f>
        <v>4.4602250896042005E-4</v>
      </c>
      <c r="T217">
        <f t="shared" si="45"/>
        <v>2.3971210796070031E-6</v>
      </c>
      <c r="U217">
        <f t="shared" si="46"/>
        <v>5.5405110803763533E-4</v>
      </c>
      <c r="W217" s="1"/>
    </row>
    <row r="218" spans="1:23" x14ac:dyDescent="0.25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2">
        <f t="shared" si="41"/>
        <v>391.20705570388935</v>
      </c>
      <c r="K218">
        <f t="shared" si="42"/>
        <v>1.7944993272905299</v>
      </c>
      <c r="L218">
        <f t="shared" si="43"/>
        <v>0</v>
      </c>
      <c r="M218" s="42">
        <f t="shared" si="44"/>
        <v>1.7944993272905299</v>
      </c>
      <c r="N218" s="6">
        <f t="shared" si="38"/>
        <v>6.0002186451530867E-8</v>
      </c>
      <c r="O218" s="4">
        <f>SUM($N$41:N218)*0.1+$N$8</f>
        <v>2.2140194594186243E-6</v>
      </c>
      <c r="P218" s="4">
        <f>SUM($O$41:O218)+0</f>
        <v>3.3090316107864441E-4</v>
      </c>
      <c r="Q218" s="6">
        <f t="shared" si="39"/>
        <v>-2.7122859621982899E-7</v>
      </c>
      <c r="R218" s="4">
        <f>SUM($Q$41:Q218)*0.1+$T$8</f>
        <v>9.0606549364352415E-7</v>
      </c>
      <c r="S218" s="4">
        <f>SUM($R$41:R218)+0</f>
        <v>4.4692857445406356E-4</v>
      </c>
      <c r="T218">
        <f t="shared" si="45"/>
        <v>2.3922451474411692E-6</v>
      </c>
      <c r="U218">
        <f t="shared" si="46"/>
        <v>5.5609536293281634E-4</v>
      </c>
      <c r="W218" s="1"/>
    </row>
    <row r="219" spans="1:23" x14ac:dyDescent="0.25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2">
        <f t="shared" si="41"/>
        <v>391.20705570388935</v>
      </c>
      <c r="K219">
        <f t="shared" si="42"/>
        <v>1.8046377415690078</v>
      </c>
      <c r="L219">
        <f t="shared" si="43"/>
        <v>0</v>
      </c>
      <c r="M219" s="42">
        <f t="shared" si="44"/>
        <v>1.8046377415690078</v>
      </c>
      <c r="N219" s="6">
        <f t="shared" si="38"/>
        <v>6.0341181855211837E-8</v>
      </c>
      <c r="O219" s="4">
        <f>SUM($N$41:N219)*0.1+$N$8</f>
        <v>2.2200535776041456E-6</v>
      </c>
      <c r="P219" s="4">
        <f>SUM($O$41:O219)+0</f>
        <v>3.3312321465624856E-4</v>
      </c>
      <c r="Q219" s="6">
        <f t="shared" si="39"/>
        <v>-2.7276096117022351E-7</v>
      </c>
      <c r="R219" s="4">
        <f>SUM($Q$41:Q219)*0.1+$T$8</f>
        <v>8.7878939752650163E-7</v>
      </c>
      <c r="S219" s="4">
        <f>SUM($R$41:R219)+0</f>
        <v>4.4780736385159007E-4</v>
      </c>
      <c r="T219">
        <f t="shared" si="45"/>
        <v>2.3876575744101076E-6</v>
      </c>
      <c r="U219">
        <f t="shared" si="46"/>
        <v>5.5812410023454767E-4</v>
      </c>
      <c r="W219" s="1"/>
    </row>
    <row r="220" spans="1:23" x14ac:dyDescent="0.25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2">
        <f t="shared" si="41"/>
        <v>391.20705570388935</v>
      </c>
      <c r="K220">
        <f t="shared" si="42"/>
        <v>1.8147761558474855</v>
      </c>
      <c r="L220">
        <f t="shared" si="43"/>
        <v>0</v>
      </c>
      <c r="M220" s="42">
        <f t="shared" si="44"/>
        <v>1.8147761558474855</v>
      </c>
      <c r="N220" s="6">
        <f t="shared" si="38"/>
        <v>6.0680177258892806E-8</v>
      </c>
      <c r="O220" s="4">
        <f>SUM($N$41:N220)*0.1+$N$8</f>
        <v>2.2261215953300348E-6</v>
      </c>
      <c r="P220" s="4">
        <f>SUM($O$41:O220)+0</f>
        <v>3.3534933625157859E-4</v>
      </c>
      <c r="Q220" s="6">
        <f t="shared" si="39"/>
        <v>-2.7429332612061807E-7</v>
      </c>
      <c r="R220" s="4">
        <f>SUM($Q$41:Q220)*0.1+$T$8</f>
        <v>8.5136006491444024E-7</v>
      </c>
      <c r="S220" s="4">
        <f>SUM($R$41:R220)+0</f>
        <v>4.4865872391650449E-4</v>
      </c>
      <c r="T220">
        <f t="shared" si="45"/>
        <v>2.3833655442096706E-6</v>
      </c>
      <c r="U220">
        <f t="shared" si="46"/>
        <v>5.6013732947444289E-4</v>
      </c>
      <c r="W220" s="1"/>
    </row>
    <row r="221" spans="1:23" x14ac:dyDescent="0.25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2">
        <f t="shared" si="41"/>
        <v>434.49986341254618</v>
      </c>
      <c r="K221">
        <f t="shared" si="42"/>
        <v>3.0403022641013204</v>
      </c>
      <c r="L221">
        <f t="shared" si="43"/>
        <v>-12.373846974435711</v>
      </c>
      <c r="M221" s="42">
        <f t="shared" si="44"/>
        <v>21.646701935799712</v>
      </c>
      <c r="N221" s="6">
        <f t="shared" si="38"/>
        <v>-3.8133648564093692E-7</v>
      </c>
      <c r="O221" s="4">
        <f>SUM($N$41:N221)*0.1+$N$8</f>
        <v>2.1879879467659411E-6</v>
      </c>
      <c r="P221" s="4">
        <f>SUM($O$41:O221)+0</f>
        <v>3.3753732419834455E-4</v>
      </c>
      <c r="Q221" s="6">
        <f t="shared" si="39"/>
        <v>-2.7582569107101295E-7</v>
      </c>
      <c r="R221" s="4">
        <f>SUM($Q$41:Q221)*0.1+$T$8</f>
        <v>8.2377749580733871E-7</v>
      </c>
      <c r="S221" s="4">
        <f>SUM($R$41:R221)+0</f>
        <v>4.4948250141231181E-4</v>
      </c>
      <c r="T221">
        <f t="shared" si="45"/>
        <v>2.3379265638149647E-6</v>
      </c>
      <c r="U221">
        <f t="shared" si="46"/>
        <v>5.6210849869295452E-4</v>
      </c>
      <c r="W221" s="1"/>
    </row>
    <row r="222" spans="1:23" x14ac:dyDescent="0.25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2">
        <f t="shared" si="41"/>
        <v>434.49986341254618</v>
      </c>
      <c r="K222">
        <f t="shared" si="42"/>
        <v>3.0290418853453893</v>
      </c>
      <c r="L222">
        <f t="shared" si="43"/>
        <v>-12.373846974435711</v>
      </c>
      <c r="M222" s="42">
        <f t="shared" si="44"/>
        <v>21.645123274849517</v>
      </c>
      <c r="N222" s="6">
        <f t="shared" si="38"/>
        <v>-3.799241282867112E-7</v>
      </c>
      <c r="O222" s="4">
        <f>SUM($N$41:N222)*0.1+$N$8</f>
        <v>2.1499955339372699E-6</v>
      </c>
      <c r="P222" s="4">
        <f>SUM($O$41:O222)+0</f>
        <v>3.396873197322818E-4</v>
      </c>
      <c r="Q222" s="6">
        <f t="shared" si="39"/>
        <v>-2.748041144374166E-7</v>
      </c>
      <c r="R222" s="4">
        <f>SUM($Q$41:Q222)*0.1+$T$8</f>
        <v>7.9629708436359685E-7</v>
      </c>
      <c r="S222" s="4">
        <f>SUM($R$41:R222)+0</f>
        <v>4.5027879849667538E-4</v>
      </c>
      <c r="T222">
        <f t="shared" si="45"/>
        <v>2.2927210564122647E-6</v>
      </c>
      <c r="U222">
        <f t="shared" si="46"/>
        <v>5.640376508376999E-4</v>
      </c>
      <c r="W222" s="1"/>
    </row>
    <row r="223" spans="1:23" x14ac:dyDescent="0.25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2">
        <f t="shared" si="41"/>
        <v>434.49986341254618</v>
      </c>
      <c r="K223">
        <f t="shared" si="42"/>
        <v>3.0177815065894582</v>
      </c>
      <c r="L223">
        <f t="shared" si="43"/>
        <v>-12.373846974435711</v>
      </c>
      <c r="M223" s="42">
        <f t="shared" si="44"/>
        <v>21.643550357133389</v>
      </c>
      <c r="N223" s="6">
        <f t="shared" si="38"/>
        <v>-3.7851177093248548E-7</v>
      </c>
      <c r="O223" s="4">
        <f>SUM($N$41:N223)*0.1+$N$8</f>
        <v>2.1121443568440214E-6</v>
      </c>
      <c r="P223" s="4">
        <f>SUM($O$41:O223)+0</f>
        <v>3.4179946408912585E-4</v>
      </c>
      <c r="Q223" s="6">
        <f t="shared" si="39"/>
        <v>-2.7378253780382024E-7</v>
      </c>
      <c r="R223" s="4">
        <f>SUM($Q$41:Q223)*0.1+$T$8</f>
        <v>7.6891883058321466E-7</v>
      </c>
      <c r="S223" s="4">
        <f>SUM($R$41:R223)+0</f>
        <v>4.5104771732725862E-4</v>
      </c>
      <c r="T223">
        <f t="shared" si="45"/>
        <v>2.2477521999040516E-6</v>
      </c>
      <c r="U223">
        <f t="shared" si="46"/>
        <v>5.6592483331070059E-4</v>
      </c>
      <c r="W223" s="1"/>
    </row>
    <row r="224" spans="1:23" x14ac:dyDescent="0.25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2">
        <f t="shared" si="41"/>
        <v>434.49986341254618</v>
      </c>
      <c r="K224">
        <f t="shared" si="42"/>
        <v>3.0065211278335271</v>
      </c>
      <c r="L224">
        <f t="shared" si="43"/>
        <v>-12.373846974435711</v>
      </c>
      <c r="M224" s="42">
        <f t="shared" si="44"/>
        <v>21.641983183903569</v>
      </c>
      <c r="N224" s="6">
        <f t="shared" si="38"/>
        <v>-3.7709941357825975E-7</v>
      </c>
      <c r="O224" s="4">
        <f>SUM($N$41:N224)*0.1+$N$8</f>
        <v>2.0744344154861952E-6</v>
      </c>
      <c r="P224" s="4">
        <f>SUM($O$41:O224)+0</f>
        <v>3.4387389850461204E-4</v>
      </c>
      <c r="Q224" s="6">
        <f t="shared" si="39"/>
        <v>-2.7276096117022388E-7</v>
      </c>
      <c r="R224" s="4">
        <f>SUM($Q$41:Q224)*0.1+$T$8</f>
        <v>7.4164273446619257E-7</v>
      </c>
      <c r="S224" s="4">
        <f>SUM($R$41:R224)+0</f>
        <v>4.5178936006172481E-4</v>
      </c>
      <c r="T224">
        <f t="shared" si="45"/>
        <v>2.203023397456333E-6</v>
      </c>
      <c r="U224">
        <f t="shared" si="46"/>
        <v>5.6777009778407933E-4</v>
      </c>
      <c r="W224" s="1"/>
    </row>
    <row r="225" spans="1:23" x14ac:dyDescent="0.25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2">
        <f t="shared" si="41"/>
        <v>434.49986341254618</v>
      </c>
      <c r="K225">
        <f t="shared" si="42"/>
        <v>2.9952607490775964</v>
      </c>
      <c r="L225">
        <f t="shared" si="43"/>
        <v>-12.373846974435711</v>
      </c>
      <c r="M225" s="42">
        <f t="shared" si="44"/>
        <v>21.640421756408085</v>
      </c>
      <c r="N225" s="6">
        <f t="shared" si="38"/>
        <v>-3.7568705622403403E-7</v>
      </c>
      <c r="O225" s="4">
        <f>SUM($N$41:N225)*0.1+$N$8</f>
        <v>2.0368657098637919E-6</v>
      </c>
      <c r="P225" s="4">
        <f>SUM($O$41:O225)+0</f>
        <v>3.4591076421447583E-4</v>
      </c>
      <c r="Q225" s="6">
        <f t="shared" si="39"/>
        <v>-2.7173938453662752E-7</v>
      </c>
      <c r="R225" s="4">
        <f>SUM($Q$41:Q225)*0.1+$T$8</f>
        <v>7.1446879601252973E-7</v>
      </c>
      <c r="S225" s="4">
        <f>SUM($R$41:R225)+0</f>
        <v>4.5250382885773737E-4</v>
      </c>
      <c r="T225">
        <f t="shared" si="45"/>
        <v>2.1585382972035781E-6</v>
      </c>
      <c r="U225">
        <f t="shared" si="46"/>
        <v>5.6957350002467214E-4</v>
      </c>
      <c r="W225" s="1"/>
    </row>
    <row r="226" spans="1:23" x14ac:dyDescent="0.25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2">
        <f t="shared" si="41"/>
        <v>434.49986341254618</v>
      </c>
      <c r="K226">
        <f t="shared" si="42"/>
        <v>2.9840003703216653</v>
      </c>
      <c r="L226">
        <f t="shared" si="43"/>
        <v>-12.373846974435711</v>
      </c>
      <c r="M226" s="42">
        <f t="shared" si="44"/>
        <v>21.638866075890743</v>
      </c>
      <c r="N226" s="6">
        <f t="shared" si="38"/>
        <v>-3.7427469886980831E-7</v>
      </c>
      <c r="O226" s="4">
        <f>SUM($N$41:N226)*0.1+$N$8</f>
        <v>1.9994382399768113E-6</v>
      </c>
      <c r="P226" s="4">
        <f>SUM($O$41:O226)+0</f>
        <v>3.4791020245445261E-4</v>
      </c>
      <c r="Q226" s="6">
        <f t="shared" si="39"/>
        <v>-2.7071780790303116E-7</v>
      </c>
      <c r="R226" s="4">
        <f>SUM($Q$41:Q226)*0.1+$T$8</f>
        <v>6.8739701522222656E-7</v>
      </c>
      <c r="S226" s="4">
        <f>SUM($R$41:R226)+0</f>
        <v>4.5319122587295958E-4</v>
      </c>
      <c r="T226">
        <f t="shared" si="45"/>
        <v>2.1143008139850855E-6</v>
      </c>
      <c r="U226">
        <f t="shared" si="46"/>
        <v>5.7133509972706392E-4</v>
      </c>
      <c r="W226" s="1"/>
    </row>
    <row r="227" spans="1:23" x14ac:dyDescent="0.25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2">
        <f t="shared" si="41"/>
        <v>434.49986341254618</v>
      </c>
      <c r="K227">
        <f t="shared" si="42"/>
        <v>2.9727399915657347</v>
      </c>
      <c r="L227">
        <f t="shared" si="43"/>
        <v>-12.373846974435711</v>
      </c>
      <c r="M227" s="42">
        <f t="shared" si="44"/>
        <v>21.637316143591139</v>
      </c>
      <c r="N227" s="6">
        <f t="shared" si="38"/>
        <v>-3.7286234151558269E-7</v>
      </c>
      <c r="O227" s="4">
        <f>SUM($N$41:N227)*0.1+$N$8</f>
        <v>1.9621520058252531E-6</v>
      </c>
      <c r="P227" s="4">
        <f>SUM($O$41:O227)+0</f>
        <v>3.4987235446027785E-4</v>
      </c>
      <c r="Q227" s="6">
        <f t="shared" si="39"/>
        <v>-2.696962312694348E-7</v>
      </c>
      <c r="R227" s="4">
        <f>SUM($Q$41:Q227)*0.1+$T$8</f>
        <v>6.6042739209528306E-7</v>
      </c>
      <c r="S227" s="4">
        <f>SUM($R$41:R227)+0</f>
        <v>4.5385165326505486E-4</v>
      </c>
      <c r="T227">
        <f t="shared" si="45"/>
        <v>2.0703151533507743E-6</v>
      </c>
      <c r="U227">
        <f t="shared" si="46"/>
        <v>5.7305496035459102E-4</v>
      </c>
      <c r="W227" s="1"/>
    </row>
    <row r="228" spans="1:23" x14ac:dyDescent="0.25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2">
        <f t="shared" si="41"/>
        <v>434.49986341254618</v>
      </c>
      <c r="K228">
        <f t="shared" si="42"/>
        <v>2.961479612809804</v>
      </c>
      <c r="L228">
        <f t="shared" si="43"/>
        <v>-12.373846974435711</v>
      </c>
      <c r="M228" s="42">
        <f t="shared" si="44"/>
        <v>21.635771960744631</v>
      </c>
      <c r="N228" s="6">
        <f t="shared" si="38"/>
        <v>-3.7144998416135697E-7</v>
      </c>
      <c r="O228" s="4">
        <f>SUM($N$41:N228)*0.1+$N$8</f>
        <v>1.9250070074091172E-6</v>
      </c>
      <c r="P228" s="4">
        <f>SUM($O$41:O228)+0</f>
        <v>3.5179736146768694E-4</v>
      </c>
      <c r="Q228" s="6">
        <f t="shared" si="39"/>
        <v>-2.6867465463583844E-7</v>
      </c>
      <c r="R228" s="4">
        <f>SUM($Q$41:Q228)*0.1+$T$8</f>
        <v>6.3355992663169924E-7</v>
      </c>
      <c r="S228" s="4">
        <f>SUM($R$41:R228)+0</f>
        <v>4.5448521319168655E-4</v>
      </c>
      <c r="T228">
        <f t="shared" si="45"/>
        <v>2.0265858381050061E-6</v>
      </c>
      <c r="U228">
        <f t="shared" si="46"/>
        <v>5.7473314898787522E-4</v>
      </c>
      <c r="W228" s="1"/>
    </row>
    <row r="229" spans="1:23" x14ac:dyDescent="0.25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2">
        <f t="shared" si="41"/>
        <v>434.49986341254618</v>
      </c>
      <c r="K229">
        <f t="shared" si="42"/>
        <v>2.9502192340538724</v>
      </c>
      <c r="L229">
        <f t="shared" si="43"/>
        <v>-12.373846974435711</v>
      </c>
      <c r="M229" s="42">
        <f t="shared" si="44"/>
        <v>21.634233528582353</v>
      </c>
      <c r="N229" s="6">
        <f t="shared" si="38"/>
        <v>-3.7003762680713125E-7</v>
      </c>
      <c r="O229" s="4">
        <f>SUM($N$41:N229)*0.1+$N$8</f>
        <v>1.8880032447284042E-6</v>
      </c>
      <c r="P229" s="4">
        <f>SUM($O$41:O229)+0</f>
        <v>3.5368536471241534E-4</v>
      </c>
      <c r="Q229" s="6">
        <f t="shared" si="39"/>
        <v>-2.6765307800224208E-7</v>
      </c>
      <c r="R229" s="4">
        <f>SUM($Q$41:Q229)*0.1+$T$8</f>
        <v>6.0679461883147509E-7</v>
      </c>
      <c r="S229" s="4">
        <f>SUM($R$41:R229)+0</f>
        <v>4.5509200781051801E-4</v>
      </c>
      <c r="T229">
        <f t="shared" si="45"/>
        <v>1.9831177376917938E-6</v>
      </c>
      <c r="U229">
        <f t="shared" si="46"/>
        <v>5.763697361804859E-4</v>
      </c>
      <c r="W229" s="1"/>
    </row>
    <row r="230" spans="1:23" x14ac:dyDescent="0.25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2">
        <f t="shared" si="41"/>
        <v>434.49986341254618</v>
      </c>
      <c r="K230">
        <f t="shared" si="42"/>
        <v>2.9389588552979418</v>
      </c>
      <c r="L230">
        <f t="shared" si="43"/>
        <v>-12.373846974435711</v>
      </c>
      <c r="M230" s="42">
        <f t="shared" si="44"/>
        <v>21.632700848331204</v>
      </c>
      <c r="N230" s="6">
        <f t="shared" si="38"/>
        <v>-3.6862526945290553E-7</v>
      </c>
      <c r="O230" s="4">
        <f>SUM($N$41:N230)*0.1+$N$8</f>
        <v>1.8511407177831135E-6</v>
      </c>
      <c r="P230" s="4">
        <f>SUM($O$41:O230)+0</f>
        <v>3.5553650543019845E-4</v>
      </c>
      <c r="Q230" s="6">
        <f t="shared" si="39"/>
        <v>-2.6663150136864572E-7</v>
      </c>
      <c r="R230" s="4">
        <f>SUM($Q$41:Q230)*0.1+$T$8</f>
        <v>5.8013146869461019E-7</v>
      </c>
      <c r="S230" s="4">
        <f>SUM($R$41:R230)+0</f>
        <v>4.5567213927921263E-4</v>
      </c>
      <c r="T230">
        <f t="shared" si="45"/>
        <v>1.9399161007642433E-6</v>
      </c>
      <c r="U230">
        <f t="shared" si="46"/>
        <v>5.7796479582134734E-4</v>
      </c>
      <c r="W230" s="1"/>
    </row>
    <row r="231" spans="1:23" x14ac:dyDescent="0.25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2">
        <f t="shared" si="41"/>
        <v>434.49986341254618</v>
      </c>
      <c r="K231">
        <f t="shared" si="42"/>
        <v>2.9276984765420107</v>
      </c>
      <c r="L231">
        <f t="shared" si="43"/>
        <v>-12.373846974435711</v>
      </c>
      <c r="M231" s="42">
        <f t="shared" si="44"/>
        <v>21.631173921213843</v>
      </c>
      <c r="N231" s="6">
        <f t="shared" si="38"/>
        <v>-3.6721291209867981E-7</v>
      </c>
      <c r="O231" s="4">
        <f>SUM($N$41:N231)*0.1+$N$8</f>
        <v>1.8144194265732455E-6</v>
      </c>
      <c r="P231" s="4">
        <f>SUM($O$41:O231)+0</f>
        <v>3.5735092485677166E-4</v>
      </c>
      <c r="Q231" s="6">
        <f t="shared" si="39"/>
        <v>-2.6560992473504936E-7</v>
      </c>
      <c r="R231" s="4">
        <f>SUM($Q$41:Q231)*0.1+$T$8</f>
        <v>5.5357047622110538E-7</v>
      </c>
      <c r="S231" s="4">
        <f>SUM($R$41:R231)+0</f>
        <v>4.5622570975543372E-4</v>
      </c>
      <c r="T231">
        <f t="shared" si="45"/>
        <v>1.8969865913258444E-6</v>
      </c>
      <c r="U231">
        <f t="shared" si="46"/>
        <v>5.7951840500353332E-4</v>
      </c>
      <c r="W231" s="1"/>
    </row>
    <row r="232" spans="1:23" x14ac:dyDescent="0.25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2">
        <f t="shared" si="41"/>
        <v>434.49986341254618</v>
      </c>
      <c r="K232">
        <f t="shared" si="42"/>
        <v>2.9164380977860795</v>
      </c>
      <c r="L232">
        <f t="shared" si="43"/>
        <v>-12.373846974435711</v>
      </c>
      <c r="M232" s="42">
        <f t="shared" si="44"/>
        <v>21.629652748448681</v>
      </c>
      <c r="N232" s="6">
        <f t="shared" si="38"/>
        <v>-3.6580055474445409E-7</v>
      </c>
      <c r="O232" s="4">
        <f>SUM($N$41:N232)*0.1+$N$8</f>
        <v>1.7778393710988002E-6</v>
      </c>
      <c r="P232" s="4">
        <f>SUM($O$41:O232)+0</f>
        <v>3.5912876422787045E-4</v>
      </c>
      <c r="Q232" s="6">
        <f t="shared" si="39"/>
        <v>-2.6458834810145301E-7</v>
      </c>
      <c r="R232" s="4">
        <f>SUM($Q$41:Q232)*0.1+$T$8</f>
        <v>5.2711164141096025E-7</v>
      </c>
      <c r="S232" s="4">
        <f>SUM($R$41:R232)+0</f>
        <v>4.5675282139684469E-4</v>
      </c>
      <c r="T232">
        <f t="shared" si="45"/>
        <v>1.854335328882005E-6</v>
      </c>
      <c r="U232">
        <f t="shared" si="46"/>
        <v>5.8103064389911075E-4</v>
      </c>
      <c r="W232" s="1"/>
    </row>
    <row r="233" spans="1:23" x14ac:dyDescent="0.25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2">
        <f t="shared" si="41"/>
        <v>434.49986341254618</v>
      </c>
      <c r="K233">
        <f t="shared" si="42"/>
        <v>2.9051777190301489</v>
      </c>
      <c r="L233">
        <f t="shared" si="43"/>
        <v>-12.373846974435711</v>
      </c>
      <c r="M233" s="42">
        <f t="shared" si="44"/>
        <v>21.628137331249878</v>
      </c>
      <c r="N233" s="6">
        <f t="shared" ref="N233:N296" si="54">-G233/($G$18*$B$28)</f>
        <v>-3.6438819739022836E-7</v>
      </c>
      <c r="O233" s="4">
        <f>SUM($N$41:N233)*0.1+$N$8</f>
        <v>1.7414005513597774E-6</v>
      </c>
      <c r="P233" s="4">
        <f>SUM($O$41:O233)+0</f>
        <v>3.6087016477923025E-4</v>
      </c>
      <c r="Q233" s="6">
        <f t="shared" ref="Q233:Q296" si="55">-H233/($G$18*$B$28)</f>
        <v>-2.635667714678567E-7</v>
      </c>
      <c r="R233" s="4">
        <f>SUM($Q$41:Q233)*0.1+$T$8</f>
        <v>5.0075496426417479E-7</v>
      </c>
      <c r="S233" s="4">
        <f>SUM($R$41:R233)+0</f>
        <v>4.5725357636110887E-4</v>
      </c>
      <c r="T233">
        <f t="shared" si="45"/>
        <v>1.8119689330977371E-6</v>
      </c>
      <c r="U233">
        <f t="shared" si="46"/>
        <v>5.8250159563971433E-4</v>
      </c>
      <c r="W233" s="1"/>
    </row>
    <row r="234" spans="1:23" x14ac:dyDescent="0.25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2">
        <f t="shared" ref="J234:J297" si="57">SQRT(D234*D234+E234*E234)</f>
        <v>434.49986341254618</v>
      </c>
      <c r="K234">
        <f t="shared" ref="K234:K297" si="58">32*I234/(PI()*$G$11^3)</f>
        <v>2.8939173402742178</v>
      </c>
      <c r="L234">
        <f t="shared" ref="L234:L297" si="59">16*F234/(PI()*$G$11^3)*$G$22</f>
        <v>-12.373846974435711</v>
      </c>
      <c r="M234" s="42">
        <f t="shared" ref="M234:M297" si="60">SQRT(K234^2+3*L234^2)</f>
        <v>21.62662767082735</v>
      </c>
      <c r="N234" s="6">
        <f t="shared" si="54"/>
        <v>-3.6297584003600269E-7</v>
      </c>
      <c r="O234" s="4">
        <f>SUM($N$41:N234)*0.1+$N$8</f>
        <v>1.705102967356177E-6</v>
      </c>
      <c r="P234" s="4">
        <f>SUM($O$41:O234)+0</f>
        <v>3.6257526774658642E-4</v>
      </c>
      <c r="Q234" s="6">
        <f t="shared" si="55"/>
        <v>-2.6254519483426029E-7</v>
      </c>
      <c r="R234" s="4">
        <f>SUM($Q$41:Q234)*0.1+$T$8</f>
        <v>4.7450044478074859E-7</v>
      </c>
      <c r="S234" s="4">
        <f>SUM($R$41:R234)+0</f>
        <v>4.5772807680588963E-4</v>
      </c>
      <c r="T234">
        <f t="shared" ref="T234:T297" si="61">SQRT(SUMSQ(O234,R234))</f>
        <v>1.7698945735223801E-6</v>
      </c>
      <c r="U234">
        <f t="shared" ref="U234:U297" si="62">SQRT(SUMSQ(S234,P234))</f>
        <v>5.8393134620255414E-4</v>
      </c>
      <c r="W234" s="1"/>
    </row>
    <row r="235" spans="1:23" x14ac:dyDescent="0.25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2">
        <f t="shared" si="57"/>
        <v>434.49986341254618</v>
      </c>
      <c r="K235">
        <f t="shared" si="58"/>
        <v>2.8826569615182871</v>
      </c>
      <c r="L235">
        <f t="shared" si="59"/>
        <v>-12.373846974435711</v>
      </c>
      <c r="M235" s="42">
        <f t="shared" si="60"/>
        <v>21.625123768386743</v>
      </c>
      <c r="N235" s="6">
        <f t="shared" si="54"/>
        <v>-3.6156348268177697E-7</v>
      </c>
      <c r="O235" s="4">
        <f>SUM($N$41:N235)*0.1+$N$8</f>
        <v>1.6689466190879994E-6</v>
      </c>
      <c r="P235" s="4">
        <f>SUM($O$41:O235)+0</f>
        <v>3.6424421436567441E-4</v>
      </c>
      <c r="Q235" s="6">
        <f t="shared" si="55"/>
        <v>-2.6152361820066398E-7</v>
      </c>
      <c r="R235" s="4">
        <f>SUM($Q$41:Q235)*0.1+$T$8</f>
        <v>4.4834808296068205E-7</v>
      </c>
      <c r="S235" s="4">
        <f>SUM($R$41:R235)+0</f>
        <v>4.5817642488885031E-4</v>
      </c>
      <c r="T235">
        <f t="shared" si="61"/>
        <v>1.7281200250155608E-6</v>
      </c>
      <c r="U235">
        <f t="shared" si="62"/>
        <v>5.8531998430157465E-4</v>
      </c>
      <c r="W235" s="1"/>
    </row>
    <row r="236" spans="1:23" x14ac:dyDescent="0.25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2">
        <f t="shared" si="57"/>
        <v>434.49986341254618</v>
      </c>
      <c r="K236">
        <f t="shared" si="58"/>
        <v>2.8713965827623555</v>
      </c>
      <c r="L236">
        <f t="shared" si="59"/>
        <v>-12.373846974435711</v>
      </c>
      <c r="M236" s="42">
        <f t="shared" si="60"/>
        <v>21.623625625129446</v>
      </c>
      <c r="N236" s="6">
        <f t="shared" si="54"/>
        <v>-3.6015112532755125E-7</v>
      </c>
      <c r="O236" s="4">
        <f>SUM($N$41:N236)*0.1+$N$8</f>
        <v>1.6329315065552443E-6</v>
      </c>
      <c r="P236" s="4">
        <f>SUM($O$41:O236)+0</f>
        <v>3.6587714587222968E-4</v>
      </c>
      <c r="Q236" s="6">
        <f t="shared" si="55"/>
        <v>-2.6050204156706757E-7</v>
      </c>
      <c r="R236" s="4">
        <f>SUM($Q$41:Q236)*0.1+$T$8</f>
        <v>4.2229787880397519E-7</v>
      </c>
      <c r="S236" s="4">
        <f>SUM($R$41:R236)+0</f>
        <v>4.5859872276765427E-4</v>
      </c>
      <c r="T236">
        <f t="shared" si="61"/>
        <v>1.6866537295909665E-6</v>
      </c>
      <c r="U236">
        <f t="shared" si="62"/>
        <v>5.8666760128349741E-4</v>
      </c>
      <c r="W236" s="1"/>
    </row>
    <row r="237" spans="1:23" x14ac:dyDescent="0.25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2">
        <f t="shared" si="57"/>
        <v>434.49986341254618</v>
      </c>
      <c r="K237">
        <f t="shared" si="58"/>
        <v>2.8601362040064249</v>
      </c>
      <c r="L237">
        <f t="shared" si="59"/>
        <v>-12.373846974435711</v>
      </c>
      <c r="M237" s="42">
        <f t="shared" si="60"/>
        <v>21.622133242252573</v>
      </c>
      <c r="N237" s="6">
        <f t="shared" si="54"/>
        <v>-3.5873876797332553E-7</v>
      </c>
      <c r="O237" s="4">
        <f>SUM($N$41:N237)*0.1+$N$8</f>
        <v>1.5970576297579116E-6</v>
      </c>
      <c r="P237" s="4">
        <f>SUM($O$41:O237)+0</f>
        <v>3.6747420350198757E-4</v>
      </c>
      <c r="Q237" s="6">
        <f t="shared" si="55"/>
        <v>-2.5948046493347126E-7</v>
      </c>
      <c r="R237" s="4">
        <f>SUM($Q$41:Q237)*0.1+$T$8</f>
        <v>3.96349832310628E-7</v>
      </c>
      <c r="S237" s="4">
        <f>SUM($R$41:R237)+0</f>
        <v>4.589950725999649E-4</v>
      </c>
      <c r="T237">
        <f t="shared" si="61"/>
        <v>1.6455048654867665E-6</v>
      </c>
      <c r="U237">
        <f t="shared" si="62"/>
        <v>5.8797429102850002E-4</v>
      </c>
      <c r="W237" s="1"/>
    </row>
    <row r="238" spans="1:23" x14ac:dyDescent="0.25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2">
        <f t="shared" si="57"/>
        <v>434.49986341254618</v>
      </c>
      <c r="K238">
        <f t="shared" si="58"/>
        <v>2.8488758252504938</v>
      </c>
      <c r="L238">
        <f t="shared" si="59"/>
        <v>-12.373846974435711</v>
      </c>
      <c r="M238" s="42">
        <f t="shared" si="60"/>
        <v>21.620646620948971</v>
      </c>
      <c r="N238" s="6">
        <f t="shared" si="54"/>
        <v>-3.5732641061909981E-7</v>
      </c>
      <c r="O238" s="4">
        <f>SUM($N$41:N238)*0.1+$N$8</f>
        <v>1.5613249886960017E-6</v>
      </c>
      <c r="P238" s="4">
        <f>SUM($O$41:O238)+0</f>
        <v>3.690355284906836E-4</v>
      </c>
      <c r="Q238" s="6">
        <f t="shared" si="55"/>
        <v>-2.584588882998749E-7</v>
      </c>
      <c r="R238" s="4">
        <f>SUM($Q$41:Q238)*0.1+$T$8</f>
        <v>3.7050394348064048E-7</v>
      </c>
      <c r="S238" s="4">
        <f>SUM($R$41:R238)+0</f>
        <v>4.5936557654344557E-4</v>
      </c>
      <c r="T238">
        <f t="shared" si="61"/>
        <v>1.6046834243741896E-6</v>
      </c>
      <c r="U238">
        <f t="shared" si="62"/>
        <v>5.8924014985529483E-4</v>
      </c>
      <c r="W238" s="1"/>
    </row>
    <row r="239" spans="1:23" x14ac:dyDescent="0.25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2">
        <f t="shared" si="57"/>
        <v>434.49986341254618</v>
      </c>
      <c r="K239">
        <f t="shared" si="58"/>
        <v>2.8376154464945631</v>
      </c>
      <c r="L239">
        <f t="shared" si="59"/>
        <v>-12.373846974435711</v>
      </c>
      <c r="M239" s="42">
        <f t="shared" si="60"/>
        <v>21.619165762407206</v>
      </c>
      <c r="N239" s="6">
        <f t="shared" si="54"/>
        <v>-3.5591405326487414E-7</v>
      </c>
      <c r="O239" s="4">
        <f>SUM($N$41:N239)*0.1+$N$8</f>
        <v>1.5257335833695143E-6</v>
      </c>
      <c r="P239" s="4">
        <f>SUM($O$41:O239)+0</f>
        <v>3.705612620740531E-4</v>
      </c>
      <c r="Q239" s="6">
        <f t="shared" si="55"/>
        <v>-2.5743731166627855E-7</v>
      </c>
      <c r="R239" s="4">
        <f>SUM($Q$41:Q239)*0.1+$T$8</f>
        <v>3.4476021231401306E-7</v>
      </c>
      <c r="S239" s="4">
        <f>SUM($R$41:R239)+0</f>
        <v>4.5971033675575956E-4</v>
      </c>
      <c r="T239">
        <f t="shared" si="61"/>
        <v>1.5642002977292845E-6</v>
      </c>
      <c r="U239">
        <f t="shared" si="62"/>
        <v>5.9046527643038323E-4</v>
      </c>
      <c r="W239" s="1"/>
    </row>
    <row r="240" spans="1:23" x14ac:dyDescent="0.25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2">
        <f t="shared" si="57"/>
        <v>434.49986341254618</v>
      </c>
      <c r="K240">
        <f t="shared" si="58"/>
        <v>2.826355067738632</v>
      </c>
      <c r="L240">
        <f t="shared" si="59"/>
        <v>-12.373846974435711</v>
      </c>
      <c r="M240" s="42">
        <f t="shared" si="60"/>
        <v>21.617690667811566</v>
      </c>
      <c r="N240" s="6">
        <f t="shared" si="54"/>
        <v>-3.5450169591064836E-7</v>
      </c>
      <c r="O240" s="4">
        <f>SUM($N$41:N240)*0.1+$N$8</f>
        <v>1.4902834137784493E-6</v>
      </c>
      <c r="P240" s="4">
        <f>SUM($O$41:O240)+0</f>
        <v>3.7205154548783153E-4</v>
      </c>
      <c r="Q240" s="6">
        <f t="shared" si="55"/>
        <v>-2.5641573503268219E-7</v>
      </c>
      <c r="R240" s="4">
        <f>SUM($Q$41:Q240)*0.1+$T$8</f>
        <v>3.1911863881074489E-7</v>
      </c>
      <c r="S240" s="4">
        <f>SUM($R$41:R240)+0</f>
        <v>4.6002945539457029E-4</v>
      </c>
      <c r="T240">
        <f t="shared" si="61"/>
        <v>1.5240673735171853E-6</v>
      </c>
      <c r="U240">
        <f t="shared" si="62"/>
        <v>5.9164977168127842E-4</v>
      </c>
      <c r="W240" s="1"/>
    </row>
    <row r="241" spans="1:23" x14ac:dyDescent="0.25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2">
        <f t="shared" si="57"/>
        <v>434.49986341254618</v>
      </c>
      <c r="K241">
        <f t="shared" si="58"/>
        <v>2.8150946889827009</v>
      </c>
      <c r="L241">
        <f t="shared" si="59"/>
        <v>-12.373846974435711</v>
      </c>
      <c r="M241" s="42">
        <f t="shared" si="60"/>
        <v>21.616221338342047</v>
      </c>
      <c r="N241" s="6">
        <f t="shared" si="54"/>
        <v>-3.5308933855642269E-7</v>
      </c>
      <c r="O241" s="4">
        <f>SUM($N$41:N241)*0.1+$N$8</f>
        <v>1.4549744799228071E-6</v>
      </c>
      <c r="P241" s="4">
        <f>SUM($O$41:O241)+0</f>
        <v>3.7350651996775436E-4</v>
      </c>
      <c r="Q241" s="6">
        <f t="shared" si="55"/>
        <v>-2.5539415839908577E-7</v>
      </c>
      <c r="R241" s="4">
        <f>SUM($Q$41:Q241)*0.1+$T$8</f>
        <v>2.9357922297083597E-7</v>
      </c>
      <c r="S241" s="4">
        <f>SUM($R$41:R241)+0</f>
        <v>4.6032303461754115E-4</v>
      </c>
      <c r="T241">
        <f t="shared" si="61"/>
        <v>1.4842976444725644E-6</v>
      </c>
      <c r="U241">
        <f t="shared" si="62"/>
        <v>5.9279373871349585E-4</v>
      </c>
      <c r="W241" s="1"/>
    </row>
    <row r="242" spans="1:23" x14ac:dyDescent="0.25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2">
        <f t="shared" si="57"/>
        <v>434.49986341254618</v>
      </c>
      <c r="K242">
        <f t="shared" si="58"/>
        <v>2.8038343102267702</v>
      </c>
      <c r="L242">
        <f t="shared" si="59"/>
        <v>-12.373846974435711</v>
      </c>
      <c r="M242" s="42">
        <f t="shared" si="60"/>
        <v>21.614757775174358</v>
      </c>
      <c r="N242" s="6">
        <f t="shared" si="54"/>
        <v>-3.5167698120219697E-7</v>
      </c>
      <c r="O242" s="4">
        <f>SUM($N$41:N242)*0.1+$N$8</f>
        <v>1.4198067818025875E-6</v>
      </c>
      <c r="P242" s="4">
        <f>SUM($O$41:O242)+0</f>
        <v>3.7492632674955697E-4</v>
      </c>
      <c r="Q242" s="6">
        <f t="shared" si="55"/>
        <v>-2.5437258176548947E-7</v>
      </c>
      <c r="R242" s="4">
        <f>SUM($Q$41:Q242)*0.1+$T$8</f>
        <v>2.6814196479428757E-7</v>
      </c>
      <c r="S242" s="4">
        <f>SUM($R$41:R242)+0</f>
        <v>4.6059117658233545E-4</v>
      </c>
      <c r="T242">
        <f t="shared" si="61"/>
        <v>1.4449053294027126E-6</v>
      </c>
      <c r="U242">
        <f t="shared" si="62"/>
        <v>5.9389728273112651E-4</v>
      </c>
      <c r="W242" s="1"/>
    </row>
    <row r="243" spans="1:23" x14ac:dyDescent="0.25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2">
        <f t="shared" si="57"/>
        <v>434.49986341254618</v>
      </c>
      <c r="K243">
        <f t="shared" si="58"/>
        <v>2.7925739314708391</v>
      </c>
      <c r="L243">
        <f t="shared" si="59"/>
        <v>-12.373846974435711</v>
      </c>
      <c r="M243" s="42">
        <f t="shared" si="60"/>
        <v>21.613299979479901</v>
      </c>
      <c r="N243" s="6">
        <f t="shared" si="54"/>
        <v>-3.5026462384797125E-7</v>
      </c>
      <c r="O243" s="4">
        <f>SUM($N$41:N243)*0.1+$N$8</f>
        <v>1.3847803194177902E-6</v>
      </c>
      <c r="P243" s="4">
        <f>SUM($O$41:O243)+0</f>
        <v>3.7631110706897478E-4</v>
      </c>
      <c r="Q243" s="6">
        <f t="shared" si="55"/>
        <v>-2.5335100513189306E-7</v>
      </c>
      <c r="R243" s="4">
        <f>SUM($Q$41:Q243)*0.1+$T$8</f>
        <v>2.4280686428109799E-7</v>
      </c>
      <c r="S243" s="4">
        <f>SUM($R$41:R243)+0</f>
        <v>4.6083398344661653E-4</v>
      </c>
      <c r="T243">
        <f t="shared" si="61"/>
        <v>1.4059060090876832E-6</v>
      </c>
      <c r="U243">
        <f t="shared" si="62"/>
        <v>5.9496051096081474E-4</v>
      </c>
      <c r="W243" s="1"/>
    </row>
    <row r="244" spans="1:23" x14ac:dyDescent="0.25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2">
        <f t="shared" si="57"/>
        <v>434.49986341254618</v>
      </c>
      <c r="K244">
        <f t="shared" si="58"/>
        <v>2.781313552714908</v>
      </c>
      <c r="L244">
        <f t="shared" si="59"/>
        <v>-12.373846974435711</v>
      </c>
      <c r="M244" s="42">
        <f t="shared" si="60"/>
        <v>21.611847952425798</v>
      </c>
      <c r="N244" s="6">
        <f t="shared" si="54"/>
        <v>-3.4885226649374553E-7</v>
      </c>
      <c r="O244" s="4">
        <f>SUM($N$41:N244)*0.1+$N$8</f>
        <v>1.3498950927684158E-6</v>
      </c>
      <c r="P244" s="4">
        <f>SUM($O$41:O244)+0</f>
        <v>3.7766100216174317E-4</v>
      </c>
      <c r="Q244" s="6">
        <f t="shared" si="55"/>
        <v>-2.523294284982967E-7</v>
      </c>
      <c r="R244" s="4">
        <f>SUM($Q$41:Q244)*0.1+$T$8</f>
        <v>2.1757392143126809E-7</v>
      </c>
      <c r="S244" s="4">
        <f>SUM($R$41:R244)+0</f>
        <v>4.6105155736804779E-4</v>
      </c>
      <c r="T244">
        <f t="shared" si="61"/>
        <v>1.367316778499858E-6</v>
      </c>
      <c r="U244">
        <f t="shared" si="62"/>
        <v>5.9598353257897519E-4</v>
      </c>
      <c r="W244" s="1"/>
    </row>
    <row r="245" spans="1:23" x14ac:dyDescent="0.25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2">
        <f t="shared" si="57"/>
        <v>434.49986341254618</v>
      </c>
      <c r="K245">
        <f t="shared" si="58"/>
        <v>2.7700531739589769</v>
      </c>
      <c r="L245">
        <f t="shared" si="59"/>
        <v>-12.373846974435711</v>
      </c>
      <c r="M245" s="42">
        <f t="shared" si="60"/>
        <v>21.610401695174843</v>
      </c>
      <c r="N245" s="6">
        <f t="shared" si="54"/>
        <v>-3.4743990913951981E-7</v>
      </c>
      <c r="O245" s="4">
        <f>SUM($N$41:N245)*0.1+$N$8</f>
        <v>1.3151511018544636E-6</v>
      </c>
      <c r="P245" s="4">
        <f>SUM($O$41:O245)+0</f>
        <v>3.7897615326359761E-4</v>
      </c>
      <c r="Q245" s="6">
        <f t="shared" si="55"/>
        <v>-2.5130785186470034E-7</v>
      </c>
      <c r="R245" s="4">
        <f>SUM($Q$41:Q245)*0.1+$T$8</f>
        <v>1.9244313624479786E-7</v>
      </c>
      <c r="S245" s="4">
        <f>SUM($R$41:R245)+0</f>
        <v>4.612440005042926E-4</v>
      </c>
      <c r="T245">
        <f t="shared" si="61"/>
        <v>1.3291564172048163E-6</v>
      </c>
      <c r="U245">
        <f t="shared" si="62"/>
        <v>5.9696645864208957E-4</v>
      </c>
      <c r="W245" s="1"/>
    </row>
    <row r="246" spans="1:23" x14ac:dyDescent="0.25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2">
        <f t="shared" si="57"/>
        <v>434.49986341254618</v>
      </c>
      <c r="K246">
        <f t="shared" si="58"/>
        <v>2.7587927952030462</v>
      </c>
      <c r="L246">
        <f t="shared" si="59"/>
        <v>-12.373846974435711</v>
      </c>
      <c r="M246" s="42">
        <f t="shared" si="60"/>
        <v>21.608961208885532</v>
      </c>
      <c r="N246" s="6">
        <f t="shared" si="54"/>
        <v>-3.4602755178529414E-7</v>
      </c>
      <c r="O246" s="4">
        <f>SUM($N$41:N246)*0.1+$N$8</f>
        <v>1.2805483466759343E-6</v>
      </c>
      <c r="P246" s="4">
        <f>SUM($O$41:O246)+0</f>
        <v>3.8025670161027355E-4</v>
      </c>
      <c r="Q246" s="6">
        <f t="shared" si="55"/>
        <v>-2.5028627523110398E-7</v>
      </c>
      <c r="R246" s="4">
        <f>SUM($Q$41:Q246)*0.1+$T$8</f>
        <v>1.674145087216873E-7</v>
      </c>
      <c r="S246" s="4">
        <f>SUM($R$41:R246)+0</f>
        <v>4.614114150130143E-4</v>
      </c>
      <c r="T246">
        <f t="shared" si="61"/>
        <v>1.2914455799239055E-6</v>
      </c>
      <c r="U246">
        <f t="shared" si="62"/>
        <v>5.9790940201993545E-4</v>
      </c>
      <c r="W246" s="1"/>
    </row>
    <row r="247" spans="1:23" x14ac:dyDescent="0.25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2">
        <f t="shared" si="57"/>
        <v>434.49986341254618</v>
      </c>
      <c r="K247">
        <f t="shared" si="58"/>
        <v>2.7475324164471151</v>
      </c>
      <c r="L247">
        <f t="shared" si="59"/>
        <v>-12.373846974435711</v>
      </c>
      <c r="M247" s="42">
        <f t="shared" si="60"/>
        <v>21.607526494712051</v>
      </c>
      <c r="N247" s="6">
        <f t="shared" si="54"/>
        <v>-3.4461519443106836E-7</v>
      </c>
      <c r="O247" s="4">
        <f>SUM($N$41:N247)*0.1+$N$8</f>
        <v>1.2460868272328275E-6</v>
      </c>
      <c r="P247" s="4">
        <f>SUM($O$41:O247)+0</f>
        <v>3.815027884375064E-4</v>
      </c>
      <c r="Q247" s="6">
        <f t="shared" si="55"/>
        <v>-2.4926469859750767E-7</v>
      </c>
      <c r="R247" s="4">
        <f>SUM($Q$41:Q247)*0.1+$T$8</f>
        <v>1.4248803886193642E-7</v>
      </c>
      <c r="S247" s="4">
        <f>SUM($R$41:R247)+0</f>
        <v>4.6155390305187624E-4</v>
      </c>
      <c r="T247">
        <f t="shared" si="61"/>
        <v>1.2542070093177982E-6</v>
      </c>
      <c r="U247">
        <f t="shared" si="62"/>
        <v>5.9881247733160469E-4</v>
      </c>
      <c r="W247" s="1"/>
    </row>
    <row r="248" spans="1:23" x14ac:dyDescent="0.25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2">
        <f t="shared" si="57"/>
        <v>434.49986341254618</v>
      </c>
      <c r="K248">
        <f t="shared" si="58"/>
        <v>2.736272037691184</v>
      </c>
      <c r="L248">
        <f t="shared" si="59"/>
        <v>-12.373846974435711</v>
      </c>
      <c r="M248" s="42">
        <f t="shared" si="60"/>
        <v>21.606097553804254</v>
      </c>
      <c r="N248" s="6">
        <f t="shared" si="54"/>
        <v>-3.4320283707684269E-7</v>
      </c>
      <c r="O248" s="4">
        <f>SUM($N$41:N248)*0.1+$N$8</f>
        <v>1.2117665435251433E-6</v>
      </c>
      <c r="P248" s="4">
        <f>SUM($O$41:O248)+0</f>
        <v>3.8271455498103154E-4</v>
      </c>
      <c r="Q248" s="6">
        <f t="shared" si="55"/>
        <v>-2.4824312196391126E-7</v>
      </c>
      <c r="R248" s="4">
        <f>SUM($Q$41:Q248)*0.1+$T$8</f>
        <v>1.1766372666554563E-7</v>
      </c>
      <c r="S248" s="4">
        <f>SUM($R$41:R248)+0</f>
        <v>4.6167156677854178E-4</v>
      </c>
      <c r="T248">
        <f t="shared" si="61"/>
        <v>1.2174657730629217E-6</v>
      </c>
      <c r="U248">
        <f t="shared" si="62"/>
        <v>5.9967580088417986E-4</v>
      </c>
      <c r="W248" s="1"/>
    </row>
    <row r="249" spans="1:23" x14ac:dyDescent="0.25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2">
        <f t="shared" si="57"/>
        <v>434.49986341254618</v>
      </c>
      <c r="K249">
        <f t="shared" si="58"/>
        <v>2.7250116589352533</v>
      </c>
      <c r="L249">
        <f t="shared" si="59"/>
        <v>-12.373846974435711</v>
      </c>
      <c r="M249" s="42">
        <f t="shared" si="60"/>
        <v>21.604674387307682</v>
      </c>
      <c r="N249" s="6">
        <f t="shared" si="54"/>
        <v>-3.4179047972261697E-7</v>
      </c>
      <c r="O249" s="4">
        <f>SUM($N$41:N249)*0.1+$N$8</f>
        <v>1.1775874955528815E-6</v>
      </c>
      <c r="P249" s="4">
        <f>SUM($O$41:O249)+0</f>
        <v>3.8389214247658445E-4</v>
      </c>
      <c r="Q249" s="6">
        <f t="shared" si="55"/>
        <v>-2.4722154533031496E-7</v>
      </c>
      <c r="R249" s="4">
        <f>SUM($Q$41:Q249)*0.1+$T$8</f>
        <v>9.2941572132514515E-8</v>
      </c>
      <c r="S249" s="4">
        <f>SUM($R$41:R249)+0</f>
        <v>4.6176450835067431E-4</v>
      </c>
      <c r="T249">
        <f t="shared" si="61"/>
        <v>1.1812495272011629E-6</v>
      </c>
      <c r="U249">
        <f t="shared" si="62"/>
        <v>6.0049949061394064E-4</v>
      </c>
      <c r="W249" s="1"/>
    </row>
    <row r="250" spans="1:23" x14ac:dyDescent="0.25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2">
        <f t="shared" si="57"/>
        <v>434.49986341254618</v>
      </c>
      <c r="K250">
        <f t="shared" si="58"/>
        <v>2.7137512801793222</v>
      </c>
      <c r="L250">
        <f t="shared" si="59"/>
        <v>-12.373846974435711</v>
      </c>
      <c r="M250" s="42">
        <f t="shared" si="60"/>
        <v>21.603256996363541</v>
      </c>
      <c r="N250" s="6">
        <f t="shared" si="54"/>
        <v>-3.4037812236839125E-7</v>
      </c>
      <c r="O250" s="4">
        <f>SUM($N$41:N250)*0.1+$N$8</f>
        <v>1.1435496833160425E-6</v>
      </c>
      <c r="P250" s="4">
        <f>SUM($O$41:O250)+0</f>
        <v>3.8503569215990051E-4</v>
      </c>
      <c r="Q250" s="6">
        <f t="shared" si="55"/>
        <v>-2.4619996869671854E-7</v>
      </c>
      <c r="R250" s="4">
        <f>SUM($Q$41:Q250)*0.1+$T$8</f>
        <v>6.832157526284265E-8</v>
      </c>
      <c r="S250" s="4">
        <f>SUM($R$41:R250)+0</f>
        <v>4.6183282992593713E-4</v>
      </c>
      <c r="T250">
        <f t="shared" si="61"/>
        <v>1.1455888074953496E-6</v>
      </c>
      <c r="U250">
        <f t="shared" si="62"/>
        <v>6.0128366602998061E-4</v>
      </c>
      <c r="W250" s="1"/>
    </row>
    <row r="251" spans="1:23" x14ac:dyDescent="0.25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2">
        <f t="shared" si="57"/>
        <v>434.49986341254618</v>
      </c>
      <c r="K251">
        <f t="shared" si="58"/>
        <v>2.7024909014233915</v>
      </c>
      <c r="L251">
        <f t="shared" si="59"/>
        <v>-12.373846974435711</v>
      </c>
      <c r="M251" s="42">
        <f t="shared" si="60"/>
        <v>21.601845382108717</v>
      </c>
      <c r="N251" s="6">
        <f t="shared" si="54"/>
        <v>-3.3896576501416553E-7</v>
      </c>
      <c r="O251" s="4">
        <f>SUM($N$41:N251)*0.1+$N$8</f>
        <v>1.109653106814626E-6</v>
      </c>
      <c r="P251" s="4">
        <f>SUM($O$41:O251)+0</f>
        <v>3.8614534526671513E-4</v>
      </c>
      <c r="Q251" s="6">
        <f t="shared" si="55"/>
        <v>-2.4517839206312224E-7</v>
      </c>
      <c r="R251" s="4">
        <f>SUM($Q$41:Q251)*0.1+$T$8</f>
        <v>4.3803736056530881E-8</v>
      </c>
      <c r="S251" s="4">
        <f>SUM($R$41:R251)+0</f>
        <v>4.6187663366199365E-4</v>
      </c>
      <c r="T251">
        <f t="shared" si="61"/>
        <v>1.1105173500472029E-6</v>
      </c>
      <c r="U251">
        <f t="shared" si="62"/>
        <v>6.0202844816012327E-4</v>
      </c>
      <c r="W251" s="1"/>
    </row>
    <row r="252" spans="1:23" x14ac:dyDescent="0.25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2">
        <f t="shared" si="57"/>
        <v>434.49986341254618</v>
      </c>
      <c r="K252">
        <f t="shared" si="58"/>
        <v>2.69123052266746</v>
      </c>
      <c r="L252">
        <f t="shared" si="59"/>
        <v>-12.373846974435711</v>
      </c>
      <c r="M252" s="42">
        <f t="shared" si="60"/>
        <v>21.600439545675741</v>
      </c>
      <c r="N252" s="6">
        <f t="shared" si="54"/>
        <v>-3.3755340765993981E-7</v>
      </c>
      <c r="O252" s="4">
        <f>SUM($N$41:N252)*0.1+$N$8</f>
        <v>1.0758977660486319E-6</v>
      </c>
      <c r="P252" s="4">
        <f>SUM($O$41:O252)+0</f>
        <v>3.8722124303276377E-4</v>
      </c>
      <c r="Q252" s="6">
        <f t="shared" si="55"/>
        <v>-2.4415681542952588E-7</v>
      </c>
      <c r="R252" s="4">
        <f>SUM($Q$41:Q252)*0.1+$T$8</f>
        <v>1.9388054513578362E-8</v>
      </c>
      <c r="S252" s="4">
        <f>SUM($R$41:R252)+0</f>
        <v>4.6189602171650722E-4</v>
      </c>
      <c r="T252">
        <f t="shared" si="61"/>
        <v>1.0760724416349757E-6</v>
      </c>
      <c r="U252">
        <f t="shared" si="62"/>
        <v>6.0273395949902704E-4</v>
      </c>
      <c r="W252" s="1"/>
    </row>
    <row r="253" spans="1:23" x14ac:dyDescent="0.25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2">
        <f t="shared" si="57"/>
        <v>434.49986341254618</v>
      </c>
      <c r="K253">
        <f t="shared" si="58"/>
        <v>2.6799701439115293</v>
      </c>
      <c r="L253">
        <f t="shared" si="59"/>
        <v>-12.373846974435711</v>
      </c>
      <c r="M253" s="42">
        <f t="shared" si="60"/>
        <v>21.599039488192819</v>
      </c>
      <c r="N253" s="6">
        <f t="shared" si="54"/>
        <v>-3.3614105030571419E-7</v>
      </c>
      <c r="O253" s="4">
        <f>SUM($N$41:N253)*0.1+$N$8</f>
        <v>1.0422836610180605E-6</v>
      </c>
      <c r="P253" s="4">
        <f>SUM($O$41:O253)+0</f>
        <v>3.8826352669378182E-4</v>
      </c>
      <c r="Q253" s="6">
        <f t="shared" si="55"/>
        <v>-2.4313523879592952E-7</v>
      </c>
      <c r="R253" s="4">
        <f>SUM($Q$41:Q253)*0.1+$T$8</f>
        <v>-4.925469366014484E-9</v>
      </c>
      <c r="S253" s="4">
        <f>SUM($R$41:R253)+0</f>
        <v>4.618910962471412E-4</v>
      </c>
      <c r="T253">
        <f t="shared" si="61"/>
        <v>1.0422952989789827E-6</v>
      </c>
      <c r="U253">
        <f t="shared" si="62"/>
        <v>6.0340032395838077E-4</v>
      </c>
      <c r="W253" s="1"/>
    </row>
    <row r="254" spans="1:23" x14ac:dyDescent="0.25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2">
        <f t="shared" si="57"/>
        <v>434.49986341254618</v>
      </c>
      <c r="K254">
        <f t="shared" si="58"/>
        <v>2.6687097651555987</v>
      </c>
      <c r="L254">
        <f t="shared" si="59"/>
        <v>-12.373846974435711</v>
      </c>
      <c r="M254" s="42">
        <f t="shared" si="60"/>
        <v>21.597645210783799</v>
      </c>
      <c r="N254" s="6">
        <f t="shared" si="54"/>
        <v>-3.3472869295148847E-7</v>
      </c>
      <c r="O254" s="4">
        <f>SUM($N$41:N254)*0.1+$N$8</f>
        <v>1.0088107917229115E-6</v>
      </c>
      <c r="P254" s="4">
        <f>SUM($O$41:O254)+0</f>
        <v>3.8927233748550473E-4</v>
      </c>
      <c r="Q254" s="6">
        <f t="shared" si="55"/>
        <v>-2.4211366216233316E-7</v>
      </c>
      <c r="R254" s="4">
        <f>SUM($Q$41:Q254)*0.1+$T$8</f>
        <v>-2.9136835582247657E-8</v>
      </c>
      <c r="S254" s="4">
        <f>SUM($R$41:R254)+0</f>
        <v>4.6186195941155898E-4</v>
      </c>
      <c r="T254">
        <f t="shared" si="61"/>
        <v>1.0092314742834543E-6</v>
      </c>
      <c r="U254">
        <f t="shared" si="62"/>
        <v>6.0402766681908967E-4</v>
      </c>
      <c r="W254" s="1"/>
    </row>
    <row r="255" spans="1:23" x14ac:dyDescent="0.25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2">
        <f t="shared" si="57"/>
        <v>434.49986341254618</v>
      </c>
      <c r="K255">
        <f t="shared" si="58"/>
        <v>2.6574493863996671</v>
      </c>
      <c r="L255">
        <f t="shared" si="59"/>
        <v>-12.373846974435711</v>
      </c>
      <c r="M255" s="42">
        <f t="shared" si="60"/>
        <v>21.596256714568185</v>
      </c>
      <c r="N255" s="6">
        <f t="shared" si="54"/>
        <v>-3.3331633559726275E-7</v>
      </c>
      <c r="O255" s="4">
        <f>SUM($N$41:N255)*0.1+$N$8</f>
        <v>9.7547915816318536E-7</v>
      </c>
      <c r="P255" s="4">
        <f>SUM($O$41:O255)+0</f>
        <v>3.9024781664366792E-4</v>
      </c>
      <c r="Q255" s="6">
        <f t="shared" si="55"/>
        <v>-2.410920855287368E-7</v>
      </c>
      <c r="R255" s="4">
        <f>SUM($Q$41:Q255)*0.1+$T$8</f>
        <v>-5.3246044135121581E-8</v>
      </c>
      <c r="S255" s="4">
        <f>SUM($R$41:R255)+0</f>
        <v>4.6180871336742386E-4</v>
      </c>
      <c r="T255">
        <f t="shared" si="61"/>
        <v>9.7693128173213694E-7</v>
      </c>
      <c r="U255">
        <f t="shared" si="62"/>
        <v>6.0461611468536406E-4</v>
      </c>
      <c r="W255" s="1"/>
    </row>
    <row r="256" spans="1:23" x14ac:dyDescent="0.25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2">
        <f t="shared" si="57"/>
        <v>434.49986341254618</v>
      </c>
      <c r="K256">
        <f t="shared" si="58"/>
        <v>2.6461890076437364</v>
      </c>
      <c r="L256">
        <f t="shared" si="59"/>
        <v>-12.373846974435711</v>
      </c>
      <c r="M256" s="42">
        <f t="shared" si="60"/>
        <v>21.594874000661129</v>
      </c>
      <c r="N256" s="6">
        <f t="shared" si="54"/>
        <v>-3.3190397824303702E-7</v>
      </c>
      <c r="O256" s="4">
        <f>SUM($N$41:N256)*0.1+$N$8</f>
        <v>9.4228876033888174E-7</v>
      </c>
      <c r="P256" s="4">
        <f>SUM($O$41:O256)+0</f>
        <v>3.9119010540400678E-4</v>
      </c>
      <c r="Q256" s="6">
        <f t="shared" si="55"/>
        <v>-2.4007050889514044E-7</v>
      </c>
      <c r="R256" s="4">
        <f>SUM($Q$41:Q256)*0.1+$T$8</f>
        <v>-7.7253095024635408E-8</v>
      </c>
      <c r="S256" s="4">
        <f>SUM($R$41:R256)+0</f>
        <v>4.6173146027239924E-4</v>
      </c>
      <c r="T256">
        <f t="shared" si="61"/>
        <v>9.4545023589392151E-7</v>
      </c>
      <c r="U256">
        <f t="shared" si="62"/>
        <v>6.0516579544062142E-4</v>
      </c>
      <c r="W256" s="1"/>
    </row>
    <row r="257" spans="1:23" x14ac:dyDescent="0.25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2">
        <f t="shared" si="57"/>
        <v>434.49986341254618</v>
      </c>
      <c r="K257">
        <f t="shared" si="58"/>
        <v>2.6349286288878053</v>
      </c>
      <c r="L257">
        <f t="shared" si="59"/>
        <v>-12.373846974435711</v>
      </c>
      <c r="M257" s="42">
        <f t="shared" si="60"/>
        <v>21.59349707017342</v>
      </c>
      <c r="N257" s="6">
        <f t="shared" si="54"/>
        <v>-3.304916208888113E-7</v>
      </c>
      <c r="O257" s="4">
        <f>SUM($N$41:N257)*0.1+$N$8</f>
        <v>9.0923959825000059E-7</v>
      </c>
      <c r="P257" s="4">
        <f>SUM($O$41:O257)+0</f>
        <v>3.9209934500225677E-4</v>
      </c>
      <c r="Q257" s="6">
        <f t="shared" si="55"/>
        <v>-2.3904893226154408E-7</v>
      </c>
      <c r="R257" s="4">
        <f>SUM($Q$41:Q257)*0.1+$T$8</f>
        <v>-1.0115798825078999E-7</v>
      </c>
      <c r="S257" s="4">
        <f>SUM($R$41:R257)+0</f>
        <v>4.6163030228414843E-4</v>
      </c>
      <c r="T257">
        <f t="shared" si="61"/>
        <v>9.148494879556797E-7</v>
      </c>
      <c r="U257">
        <f t="shared" si="62"/>
        <v>6.0567683820512161E-4</v>
      </c>
      <c r="W257" s="1"/>
    </row>
    <row r="258" spans="1:23" x14ac:dyDescent="0.25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2">
        <f t="shared" si="57"/>
        <v>434.49986341254618</v>
      </c>
      <c r="K258">
        <f t="shared" si="58"/>
        <v>2.6236682501318747</v>
      </c>
      <c r="L258">
        <f t="shared" si="59"/>
        <v>-12.373846974435711</v>
      </c>
      <c r="M258" s="42">
        <f t="shared" si="60"/>
        <v>21.592125924211484</v>
      </c>
      <c r="N258" s="6">
        <f t="shared" si="54"/>
        <v>-3.2907926353458563E-7</v>
      </c>
      <c r="O258" s="4">
        <f>SUM($N$41:N258)*0.1+$N$8</f>
        <v>8.7633167189654212E-7</v>
      </c>
      <c r="P258" s="4">
        <f>SUM($O$41:O258)+0</f>
        <v>3.9297567667415334E-4</v>
      </c>
      <c r="Q258" s="6">
        <f t="shared" si="55"/>
        <v>-2.3802735562794773E-7</v>
      </c>
      <c r="R258" s="4">
        <f>SUM($Q$41:Q258)*0.1+$T$8</f>
        <v>-1.2496072381358489E-7</v>
      </c>
      <c r="S258" s="4">
        <f>SUM($R$41:R258)+0</f>
        <v>4.6150534156033483E-4</v>
      </c>
      <c r="T258">
        <f t="shared" si="61"/>
        <v>8.8519623907075195E-7</v>
      </c>
      <c r="U258">
        <f t="shared" si="62"/>
        <v>6.0614937329525468E-4</v>
      </c>
      <c r="W258" s="1"/>
    </row>
    <row r="259" spans="1:23" x14ac:dyDescent="0.25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2">
        <f t="shared" si="57"/>
        <v>434.49986341254618</v>
      </c>
      <c r="K259">
        <f t="shared" si="58"/>
        <v>2.612407871375944</v>
      </c>
      <c r="L259">
        <f t="shared" si="59"/>
        <v>-12.373846974435711</v>
      </c>
      <c r="M259" s="42">
        <f t="shared" si="60"/>
        <v>21.590760563877375</v>
      </c>
      <c r="N259" s="6">
        <f t="shared" si="54"/>
        <v>-3.2766690618035986E-7</v>
      </c>
      <c r="O259" s="4">
        <f>SUM($N$41:N259)*0.1+$N$8</f>
        <v>8.43564981278506E-7</v>
      </c>
      <c r="P259" s="4">
        <f>SUM($O$41:O259)+0</f>
        <v>3.9381924165543184E-4</v>
      </c>
      <c r="Q259" s="6">
        <f t="shared" si="55"/>
        <v>-2.3700577899435139E-7</v>
      </c>
      <c r="R259" s="4">
        <f>SUM($Q$41:Q259)*0.1+$T$8</f>
        <v>-1.4866130171302012E-7</v>
      </c>
      <c r="S259" s="4">
        <f>SUM($R$41:R259)+0</f>
        <v>4.6135668025862179E-4</v>
      </c>
      <c r="T259">
        <f t="shared" si="61"/>
        <v>8.5656410166806303E-7</v>
      </c>
      <c r="U259">
        <f t="shared" si="62"/>
        <v>6.0658353218441031E-4</v>
      </c>
      <c r="W259" s="1"/>
    </row>
    <row r="260" spans="1:23" x14ac:dyDescent="0.25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2">
        <f t="shared" si="57"/>
        <v>434.49986341254618</v>
      </c>
      <c r="K260">
        <f t="shared" si="58"/>
        <v>2.6011474926200129</v>
      </c>
      <c r="L260">
        <f t="shared" si="59"/>
        <v>-12.373846974435711</v>
      </c>
      <c r="M260" s="42">
        <f t="shared" si="60"/>
        <v>21.589400990268786</v>
      </c>
      <c r="N260" s="6">
        <f t="shared" si="54"/>
        <v>-3.2625454882613419E-7</v>
      </c>
      <c r="O260" s="4">
        <f>SUM($N$41:N260)*0.1+$N$8</f>
        <v>8.1093952639589257E-7</v>
      </c>
      <c r="P260" s="4">
        <f>SUM($O$41:O260)+0</f>
        <v>3.9463018118182771E-4</v>
      </c>
      <c r="Q260" s="6">
        <f t="shared" si="55"/>
        <v>-2.3598420236075501E-7</v>
      </c>
      <c r="R260" s="4">
        <f>SUM($Q$41:Q260)*0.1+$T$8</f>
        <v>-1.7225972194909611E-7</v>
      </c>
      <c r="S260" s="4">
        <f>SUM($R$41:R260)+0</f>
        <v>4.6118442053667271E-4</v>
      </c>
      <c r="T260">
        <f t="shared" si="61"/>
        <v>8.2903336921813613E-7</v>
      </c>
      <c r="U260">
        <f t="shared" si="62"/>
        <v>6.069794474653559E-4</v>
      </c>
      <c r="W260" s="1"/>
    </row>
    <row r="261" spans="1:23" x14ac:dyDescent="0.25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2">
        <f t="shared" si="57"/>
        <v>434.49986341254618</v>
      </c>
      <c r="K261">
        <f t="shared" si="58"/>
        <v>2.5898871138640818</v>
      </c>
      <c r="L261">
        <f t="shared" si="59"/>
        <v>-12.373846974435711</v>
      </c>
      <c r="M261" s="42">
        <f t="shared" si="60"/>
        <v>21.588047204479025</v>
      </c>
      <c r="N261" s="6">
        <f t="shared" si="54"/>
        <v>-3.2484219147190847E-7</v>
      </c>
      <c r="O261" s="4">
        <f>SUM($N$41:N261)*0.1+$N$8</f>
        <v>7.784553072487017E-7</v>
      </c>
      <c r="P261" s="4">
        <f>SUM($O$41:O261)+0</f>
        <v>3.9540863648907643E-4</v>
      </c>
      <c r="Q261" s="6">
        <f t="shared" si="55"/>
        <v>-2.349626257271586E-7</v>
      </c>
      <c r="R261" s="4">
        <f>SUM($Q$41:Q261)*0.1+$T$8</f>
        <v>-1.9575598452181199E-7</v>
      </c>
      <c r="S261" s="4">
        <f>SUM($R$41:R261)+0</f>
        <v>4.609886645521509E-4</v>
      </c>
      <c r="T261">
        <f t="shared" si="61"/>
        <v>8.0269114288110496E-7</v>
      </c>
      <c r="U261">
        <f t="shared" si="62"/>
        <v>6.0733725281405723E-4</v>
      </c>
      <c r="W261" s="1"/>
    </row>
    <row r="262" spans="1:23" x14ac:dyDescent="0.25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2">
        <f t="shared" si="57"/>
        <v>434.49986341254618</v>
      </c>
      <c r="K262">
        <f t="shared" si="58"/>
        <v>2.5786267351081502</v>
      </c>
      <c r="L262">
        <f t="shared" si="59"/>
        <v>-12.373846974435711</v>
      </c>
      <c r="M262" s="42">
        <f t="shared" si="60"/>
        <v>21.586699207597022</v>
      </c>
      <c r="N262" s="6">
        <f t="shared" si="54"/>
        <v>-3.2342983411768275E-7</v>
      </c>
      <c r="O262" s="4">
        <f>SUM($N$41:N262)*0.1+$N$8</f>
        <v>7.4611232383693352E-7</v>
      </c>
      <c r="P262" s="4">
        <f>SUM($O$41:O262)+0</f>
        <v>3.9615474881291338E-4</v>
      </c>
      <c r="Q262" s="6">
        <f t="shared" si="55"/>
        <v>-2.3394104909356226E-7</v>
      </c>
      <c r="R262" s="4">
        <f>SUM($Q$41:Q262)*0.1+$T$8</f>
        <v>-2.1915008943116863E-7</v>
      </c>
      <c r="S262" s="4">
        <f>SUM($R$41:R262)+0</f>
        <v>4.6076951446271975E-4</v>
      </c>
      <c r="T262">
        <f t="shared" si="61"/>
        <v>7.7763125032308107E-7</v>
      </c>
      <c r="U262">
        <f t="shared" si="62"/>
        <v>6.0765708295487924E-4</v>
      </c>
      <c r="W262" s="1"/>
    </row>
    <row r="263" spans="1:23" x14ac:dyDescent="0.25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2">
        <f t="shared" si="57"/>
        <v>434.49986341254618</v>
      </c>
      <c r="K263">
        <f t="shared" si="58"/>
        <v>2.56736635635222</v>
      </c>
      <c r="L263">
        <f t="shared" si="59"/>
        <v>-12.373846974435711</v>
      </c>
      <c r="M263" s="42">
        <f t="shared" si="60"/>
        <v>21.585357000707326</v>
      </c>
      <c r="N263" s="6">
        <f t="shared" si="54"/>
        <v>-3.2201747676345702E-7</v>
      </c>
      <c r="O263" s="4">
        <f>SUM($N$41:N263)*0.1+$N$8</f>
        <v>7.139105761605878E-7</v>
      </c>
      <c r="P263" s="4">
        <f>SUM($O$41:O263)+0</f>
        <v>3.9686865938907398E-4</v>
      </c>
      <c r="Q263" s="6">
        <f t="shared" si="55"/>
        <v>-2.3291947245996596E-7</v>
      </c>
      <c r="R263" s="4">
        <f>SUM($Q$41:Q263)*0.1+$T$8</f>
        <v>-2.4244203667716517E-7</v>
      </c>
      <c r="S263" s="4">
        <f>SUM($R$41:R263)+0</f>
        <v>4.6052707242604256E-4</v>
      </c>
      <c r="T263">
        <f t="shared" si="61"/>
        <v>7.5395387916112895E-7</v>
      </c>
      <c r="U263">
        <f t="shared" si="62"/>
        <v>6.0793907362710479E-4</v>
      </c>
      <c r="W263" s="1"/>
    </row>
    <row r="264" spans="1:23" x14ac:dyDescent="0.25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2">
        <f t="shared" si="57"/>
        <v>434.49986341254618</v>
      </c>
      <c r="K264">
        <f t="shared" si="58"/>
        <v>2.5561059775962889</v>
      </c>
      <c r="L264">
        <f t="shared" si="59"/>
        <v>-12.373846974435711</v>
      </c>
      <c r="M264" s="42">
        <f t="shared" si="60"/>
        <v>21.584020584890084</v>
      </c>
      <c r="N264" s="6">
        <f t="shared" si="54"/>
        <v>-3.2060511940923136E-7</v>
      </c>
      <c r="O264" s="4">
        <f>SUM($N$41:N264)*0.1+$N$8</f>
        <v>6.8185006421966455E-7</v>
      </c>
      <c r="P264" s="4">
        <f>SUM($O$41:O264)+0</f>
        <v>3.9755050945329367E-4</v>
      </c>
      <c r="Q264" s="6">
        <f t="shared" si="55"/>
        <v>-2.3189789582636957E-7</v>
      </c>
      <c r="R264" s="4">
        <f>SUM($Q$41:Q264)*0.1+$T$8</f>
        <v>-2.6563182625980161E-7</v>
      </c>
      <c r="S264" s="4">
        <f>SUM($R$41:R264)+0</f>
        <v>4.6026144059978274E-4</v>
      </c>
      <c r="T264">
        <f t="shared" si="61"/>
        <v>7.3176483736134664E-7</v>
      </c>
      <c r="U264">
        <f t="shared" si="62"/>
        <v>6.0818336155271516E-4</v>
      </c>
      <c r="W264" s="1"/>
    </row>
    <row r="265" spans="1:23" x14ac:dyDescent="0.25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2">
        <f t="shared" si="57"/>
        <v>434.49986341254618</v>
      </c>
      <c r="K265">
        <f t="shared" si="58"/>
        <v>2.5448455988403578</v>
      </c>
      <c r="L265">
        <f t="shared" si="59"/>
        <v>-12.373846974435711</v>
      </c>
      <c r="M265" s="42">
        <f t="shared" si="60"/>
        <v>21.582689961221067</v>
      </c>
      <c r="N265" s="6">
        <f t="shared" si="54"/>
        <v>-3.1919276205500563E-7</v>
      </c>
      <c r="O265" s="4">
        <f>SUM($N$41:N265)*0.1+$N$8</f>
        <v>6.4993078801416408E-7</v>
      </c>
      <c r="P265" s="4">
        <f>SUM($O$41:O265)+0</f>
        <v>3.9820044024130785E-4</v>
      </c>
      <c r="Q265" s="6">
        <f t="shared" si="55"/>
        <v>-2.3087631919277319E-7</v>
      </c>
      <c r="R265" s="4">
        <f>SUM($Q$41:Q265)*0.1+$T$8</f>
        <v>-2.8871945817907881E-7</v>
      </c>
      <c r="S265" s="4">
        <f>SUM($R$41:R265)+0</f>
        <v>4.5997272114160363E-4</v>
      </c>
      <c r="T265">
        <f t="shared" si="61"/>
        <v>7.1117434904524859E-7</v>
      </c>
      <c r="U265">
        <f t="shared" si="62"/>
        <v>6.0839008440537786E-4</v>
      </c>
      <c r="W265" s="1"/>
    </row>
    <row r="266" spans="1:23" x14ac:dyDescent="0.25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2">
        <f t="shared" si="57"/>
        <v>434.49986341254618</v>
      </c>
      <c r="K266">
        <f t="shared" si="58"/>
        <v>2.5335852200844271</v>
      </c>
      <c r="L266">
        <f t="shared" si="59"/>
        <v>-12.373846974435711</v>
      </c>
      <c r="M266" s="42">
        <f t="shared" si="60"/>
        <v>21.581365130771633</v>
      </c>
      <c r="N266" s="6">
        <f t="shared" si="54"/>
        <v>-3.1778040470077986E-7</v>
      </c>
      <c r="O266" s="4">
        <f>SUM($N$41:N266)*0.1+$N$8</f>
        <v>6.1815274754408597E-7</v>
      </c>
      <c r="P266" s="4">
        <f>SUM($O$41:O266)+0</f>
        <v>3.9881859298885193E-4</v>
      </c>
      <c r="Q266" s="6">
        <f t="shared" si="55"/>
        <v>-2.2985474255917685E-7</v>
      </c>
      <c r="R266" s="4">
        <f>SUM($Q$41:Q266)*0.1+$T$8</f>
        <v>-3.1170493243499633E-7</v>
      </c>
      <c r="S266" s="4">
        <f>SUM($R$41:R266)+0</f>
        <v>4.5966101620916865E-4</v>
      </c>
      <c r="T266">
        <f t="shared" si="61"/>
        <v>6.92295301298953E-7</v>
      </c>
      <c r="U266">
        <f t="shared" si="62"/>
        <v>6.0855938078058832E-4</v>
      </c>
      <c r="W266" s="1"/>
    </row>
    <row r="267" spans="1:23" x14ac:dyDescent="0.25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2">
        <f t="shared" si="57"/>
        <v>434.49986341254618</v>
      </c>
      <c r="K267">
        <f t="shared" si="58"/>
        <v>2.522324841328496</v>
      </c>
      <c r="L267">
        <f t="shared" si="59"/>
        <v>-12.373846974435711</v>
      </c>
      <c r="M267" s="42">
        <f t="shared" si="60"/>
        <v>21.580046094608747</v>
      </c>
      <c r="N267" s="6">
        <f t="shared" si="54"/>
        <v>-3.1636804734655419E-7</v>
      </c>
      <c r="O267" s="4">
        <f>SUM($N$41:N267)*0.1+$N$8</f>
        <v>5.8651594280943065E-7</v>
      </c>
      <c r="P267" s="4">
        <f>SUM($O$41:O267)+0</f>
        <v>3.9940510893166135E-4</v>
      </c>
      <c r="Q267" s="6">
        <f t="shared" si="55"/>
        <v>-2.2883316592558049E-7</v>
      </c>
      <c r="R267" s="4">
        <f>SUM($Q$41:Q267)*0.1+$T$8</f>
        <v>-3.3458824902755418E-7</v>
      </c>
      <c r="S267" s="4">
        <f>SUM($R$41:R267)+0</f>
        <v>4.5932642796014109E-4</v>
      </c>
      <c r="T267">
        <f t="shared" si="61"/>
        <v>6.7524088113573213E-7</v>
      </c>
      <c r="U267">
        <f t="shared" si="62"/>
        <v>6.0869139016691783E-4</v>
      </c>
      <c r="W267" s="1"/>
    </row>
    <row r="268" spans="1:23" x14ac:dyDescent="0.25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2">
        <f t="shared" si="57"/>
        <v>434.49986341254618</v>
      </c>
      <c r="K268">
        <f t="shared" si="58"/>
        <v>2.5110644625725649</v>
      </c>
      <c r="L268">
        <f t="shared" si="59"/>
        <v>-12.373846974435711</v>
      </c>
      <c r="M268" s="42">
        <f t="shared" si="60"/>
        <v>21.578732853794968</v>
      </c>
      <c r="N268" s="6">
        <f t="shared" si="54"/>
        <v>-3.1495568999232847E-7</v>
      </c>
      <c r="O268" s="4">
        <f>SUM($N$41:N268)*0.1+$N$8</f>
        <v>5.5502037381019769E-7</v>
      </c>
      <c r="P268" s="4">
        <f>SUM($O$41:O268)+0</f>
        <v>3.9996012930547153E-4</v>
      </c>
      <c r="Q268" s="6">
        <f t="shared" si="55"/>
        <v>-2.2781158929198414E-7</v>
      </c>
      <c r="R268" s="4">
        <f>SUM($Q$41:Q268)*0.1+$T$8</f>
        <v>-3.5736940795675277E-7</v>
      </c>
      <c r="S268" s="4">
        <f>SUM($R$41:R268)+0</f>
        <v>4.5896905855218436E-4</v>
      </c>
      <c r="T268">
        <f t="shared" si="61"/>
        <v>6.6012158659429673E-7</v>
      </c>
      <c r="U268">
        <f t="shared" si="62"/>
        <v>6.0878625291831937E-4</v>
      </c>
      <c r="W268" s="1"/>
    </row>
    <row r="269" spans="1:23" x14ac:dyDescent="0.25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2">
        <f t="shared" si="57"/>
        <v>434.49986341254618</v>
      </c>
      <c r="K269">
        <f t="shared" si="58"/>
        <v>2.4998040838166338</v>
      </c>
      <c r="L269">
        <f t="shared" si="59"/>
        <v>-12.373846974435711</v>
      </c>
      <c r="M269" s="42">
        <f t="shared" si="60"/>
        <v>21.577425409388436</v>
      </c>
      <c r="N269" s="6">
        <f t="shared" si="54"/>
        <v>-3.1354333263810275E-7</v>
      </c>
      <c r="O269" s="4">
        <f>SUM($N$41:N269)*0.1+$N$8</f>
        <v>5.236660405463873E-7</v>
      </c>
      <c r="P269" s="4">
        <f>SUM($O$41:O269)+0</f>
        <v>4.0048379534601792E-4</v>
      </c>
      <c r="Q269" s="6">
        <f t="shared" si="55"/>
        <v>-2.2679001265838775E-7</v>
      </c>
      <c r="R269" s="4">
        <f>SUM($Q$41:Q269)*0.1+$T$8</f>
        <v>-3.8004840922259128E-7</v>
      </c>
      <c r="S269" s="4">
        <f>SUM($R$41:R269)+0</f>
        <v>4.5858901014296174E-4</v>
      </c>
      <c r="T269">
        <f t="shared" si="61"/>
        <v>6.4704166432630341E-7</v>
      </c>
      <c r="U269">
        <f t="shared" si="62"/>
        <v>6.0884411022744782E-4</v>
      </c>
      <c r="W269" s="1"/>
    </row>
    <row r="270" spans="1:23" x14ac:dyDescent="0.25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2">
        <f t="shared" si="57"/>
        <v>434.49986341254618</v>
      </c>
      <c r="K270">
        <f t="shared" si="58"/>
        <v>2.4885437050607031</v>
      </c>
      <c r="L270">
        <f t="shared" si="59"/>
        <v>-12.373846974435711</v>
      </c>
      <c r="M270" s="42">
        <f t="shared" si="60"/>
        <v>21.57612376244289</v>
      </c>
      <c r="N270" s="6">
        <f t="shared" si="54"/>
        <v>-3.1213097528387702E-7</v>
      </c>
      <c r="O270" s="4">
        <f>SUM($N$41:N270)*0.1+$N$8</f>
        <v>4.9245294301799969E-7</v>
      </c>
      <c r="P270" s="4">
        <f>SUM($O$41:O270)+0</f>
        <v>4.0097624828903591E-4</v>
      </c>
      <c r="Q270" s="6">
        <f t="shared" si="55"/>
        <v>-2.2576843602479142E-7</v>
      </c>
      <c r="R270" s="4">
        <f>SUM($Q$41:Q270)*0.1+$T$8</f>
        <v>-4.0262525282507053E-7</v>
      </c>
      <c r="S270" s="4">
        <f>SUM($R$41:R270)+0</f>
        <v>4.5818638489013666E-4</v>
      </c>
      <c r="T270">
        <f t="shared" si="61"/>
        <v>6.3609511497852359E-7</v>
      </c>
      <c r="U270">
        <f t="shared" si="62"/>
        <v>6.0886510409995001E-4</v>
      </c>
      <c r="W270" s="1"/>
    </row>
    <row r="271" spans="1:23" x14ac:dyDescent="0.25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2">
        <f t="shared" si="57"/>
        <v>434.49986341254618</v>
      </c>
      <c r="K271">
        <f t="shared" si="58"/>
        <v>2.4772833263047715</v>
      </c>
      <c r="L271">
        <f t="shared" si="59"/>
        <v>-12.373846974435711</v>
      </c>
      <c r="M271" s="42">
        <f t="shared" si="60"/>
        <v>21.574827914007635</v>
      </c>
      <c r="N271" s="6">
        <f t="shared" si="54"/>
        <v>-3.1071861792965135E-7</v>
      </c>
      <c r="O271" s="4">
        <f>SUM($N$41:N271)*0.1+$N$8</f>
        <v>4.6138108122503444E-7</v>
      </c>
      <c r="P271" s="4">
        <f>SUM($O$41:O271)+0</f>
        <v>4.0143762937026097E-4</v>
      </c>
      <c r="Q271" s="6">
        <f t="shared" si="55"/>
        <v>-2.2474685939119508E-7</v>
      </c>
      <c r="R271" s="4">
        <f>SUM($Q$41:Q271)*0.1+$T$8</f>
        <v>-4.2509993876419011E-7</v>
      </c>
      <c r="S271" s="4">
        <f>SUM($R$41:R271)+0</f>
        <v>4.5776128495137244E-4</v>
      </c>
      <c r="T271">
        <f t="shared" si="61"/>
        <v>6.2736150666876272E-7</v>
      </c>
      <c r="U271">
        <f t="shared" si="62"/>
        <v>6.0884937732968623E-4</v>
      </c>
      <c r="W271" s="1"/>
    </row>
    <row r="272" spans="1:23" x14ac:dyDescent="0.25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2">
        <f t="shared" si="57"/>
        <v>434.49986341254618</v>
      </c>
      <c r="K272">
        <f t="shared" si="58"/>
        <v>2.4660229475488413</v>
      </c>
      <c r="L272">
        <f t="shared" si="59"/>
        <v>-12.373846974435711</v>
      </c>
      <c r="M272" s="42">
        <f t="shared" si="60"/>
        <v>21.57353786512757</v>
      </c>
      <c r="N272" s="6">
        <f t="shared" si="54"/>
        <v>-3.0930626057542563E-7</v>
      </c>
      <c r="O272" s="4">
        <f>SUM($N$41:N272)*0.1+$N$8</f>
        <v>4.3045045516749198E-7</v>
      </c>
      <c r="P272" s="4">
        <f>SUM($O$41:O272)+0</f>
        <v>4.0186807982542849E-4</v>
      </c>
      <c r="Q272" s="6">
        <f t="shared" si="55"/>
        <v>-2.2372528275759873E-7</v>
      </c>
      <c r="R272" s="4">
        <f>SUM($Q$41:Q272)*0.1+$T$8</f>
        <v>-4.4747246703995002E-7</v>
      </c>
      <c r="S272" s="4">
        <f>SUM($R$41:R272)+0</f>
        <v>4.5731381248433252E-4</v>
      </c>
      <c r="T272">
        <f t="shared" si="61"/>
        <v>6.2090192712917248E-7</v>
      </c>
      <c r="U272">
        <f t="shared" si="62"/>
        <v>6.087970734748421E-4</v>
      </c>
      <c r="W272" s="1"/>
    </row>
    <row r="273" spans="1:23" x14ac:dyDescent="0.25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2">
        <f t="shared" si="57"/>
        <v>434.49986341254618</v>
      </c>
      <c r="K273">
        <f t="shared" si="58"/>
        <v>2.4547625687929102</v>
      </c>
      <c r="L273">
        <f t="shared" si="59"/>
        <v>-12.373846974435711</v>
      </c>
      <c r="M273" s="42">
        <f t="shared" si="60"/>
        <v>21.572253616843149</v>
      </c>
      <c r="N273" s="6">
        <f t="shared" si="54"/>
        <v>-3.0789390322119991E-7</v>
      </c>
      <c r="O273" s="4">
        <f>SUM($N$41:N273)*0.1+$N$8</f>
        <v>3.9966106484537188E-7</v>
      </c>
      <c r="P273" s="4">
        <f>SUM($O$41:O273)+0</f>
        <v>4.0226774089027387E-4</v>
      </c>
      <c r="Q273" s="6">
        <f t="shared" si="55"/>
        <v>-2.2270370612400231E-7</v>
      </c>
      <c r="R273" s="4">
        <f>SUM($Q$41:Q273)*0.1+$T$8</f>
        <v>-4.6974283765235067E-7</v>
      </c>
      <c r="S273" s="4">
        <f>SUM($R$41:R273)+0</f>
        <v>4.5684406964668017E-4</v>
      </c>
      <c r="T273">
        <f t="shared" si="61"/>
        <v>6.1675546230172878E-7</v>
      </c>
      <c r="U273">
        <f t="shared" si="62"/>
        <v>6.0870833683489604E-4</v>
      </c>
      <c r="W273" s="1"/>
    </row>
    <row r="274" spans="1:23" x14ac:dyDescent="0.25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2">
        <f t="shared" si="57"/>
        <v>434.49986341254618</v>
      </c>
      <c r="K274">
        <f t="shared" si="58"/>
        <v>2.4435021900369791</v>
      </c>
      <c r="L274">
        <f t="shared" si="59"/>
        <v>-12.373846974435711</v>
      </c>
      <c r="M274" s="42">
        <f t="shared" si="60"/>
        <v>21.570975170190405</v>
      </c>
      <c r="N274" s="6">
        <f t="shared" si="54"/>
        <v>-3.0648154586697419E-7</v>
      </c>
      <c r="O274" s="4">
        <f>SUM($N$41:N274)*0.1+$N$8</f>
        <v>3.6901291025867456E-7</v>
      </c>
      <c r="P274" s="4">
        <f>SUM($O$41:O274)+0</f>
        <v>4.0263675380053257E-4</v>
      </c>
      <c r="Q274" s="6">
        <f t="shared" si="55"/>
        <v>-2.2168212949040601E-7</v>
      </c>
      <c r="R274" s="4">
        <f>SUM($Q$41:Q274)*0.1+$T$8</f>
        <v>-4.9191105060139123E-7</v>
      </c>
      <c r="S274" s="4">
        <f>SUM($R$41:R274)+0</f>
        <v>4.563521585960788E-4</v>
      </c>
      <c r="T274">
        <f t="shared" si="61"/>
        <v>6.1493658993536979E-7</v>
      </c>
      <c r="U274">
        <f t="shared" si="62"/>
        <v>6.0858331242840639E-4</v>
      </c>
      <c r="W274" s="1"/>
    </row>
    <row r="275" spans="1:23" x14ac:dyDescent="0.25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2">
        <f t="shared" si="57"/>
        <v>434.49986341254618</v>
      </c>
      <c r="K275">
        <f t="shared" si="58"/>
        <v>2.432241811281048</v>
      </c>
      <c r="L275">
        <f t="shared" si="59"/>
        <v>-12.373846974435711</v>
      </c>
      <c r="M275" s="42">
        <f t="shared" si="60"/>
        <v>21.569702526200938</v>
      </c>
      <c r="N275" s="6">
        <f t="shared" si="54"/>
        <v>-3.0506918851274847E-7</v>
      </c>
      <c r="O275" s="4">
        <f>SUM($N$41:N275)*0.1+$N$8</f>
        <v>3.385059914073996E-7</v>
      </c>
      <c r="P275" s="4">
        <f>SUM($O$41:O275)+0</f>
        <v>4.0297525979193999E-4</v>
      </c>
      <c r="Q275" s="6">
        <f t="shared" si="55"/>
        <v>-2.206605528568096E-7</v>
      </c>
      <c r="R275" s="4">
        <f>SUM($Q$41:Q275)*0.1+$T$8</f>
        <v>-5.1397710588707255E-7</v>
      </c>
      <c r="S275" s="4">
        <f>SUM($R$41:R275)+0</f>
        <v>4.5583818149019171E-4</v>
      </c>
      <c r="T275">
        <f t="shared" si="61"/>
        <v>6.1543380764689674E-7</v>
      </c>
      <c r="U275">
        <f t="shared" si="62"/>
        <v>6.0842214597158319E-4</v>
      </c>
      <c r="W275" s="1"/>
    </row>
    <row r="276" spans="1:23" x14ac:dyDescent="0.25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2">
        <f t="shared" si="57"/>
        <v>434.49986341254618</v>
      </c>
      <c r="K276">
        <f t="shared" si="58"/>
        <v>2.4209814325251169</v>
      </c>
      <c r="L276">
        <f t="shared" si="59"/>
        <v>-12.373846974435711</v>
      </c>
      <c r="M276" s="42">
        <f t="shared" si="60"/>
        <v>21.568435685901907</v>
      </c>
      <c r="N276" s="6">
        <f t="shared" si="54"/>
        <v>-3.0365683115852275E-7</v>
      </c>
      <c r="O276" s="4">
        <f>SUM($N$41:N276)*0.1+$N$8</f>
        <v>3.0814030829154743E-7</v>
      </c>
      <c r="P276" s="4">
        <f>SUM($O$41:O276)+0</f>
        <v>4.0328340010023153E-4</v>
      </c>
      <c r="Q276" s="6">
        <f t="shared" si="55"/>
        <v>-2.1963897622321326E-7</v>
      </c>
      <c r="R276" s="4">
        <f>SUM($Q$41:Q276)*0.1+$T$8</f>
        <v>-5.3594100350939419E-7</v>
      </c>
      <c r="S276" s="4">
        <f>SUM($R$41:R276)+0</f>
        <v>4.5530224048668231E-4</v>
      </c>
      <c r="T276">
        <f t="shared" si="61"/>
        <v>6.1820968031620664E-7</v>
      </c>
      <c r="U276">
        <f t="shared" si="62"/>
        <v>6.0822498385761504E-4</v>
      </c>
      <c r="W276" s="1"/>
    </row>
    <row r="277" spans="1:23" x14ac:dyDescent="0.25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2">
        <f t="shared" si="57"/>
        <v>434.49986341254618</v>
      </c>
      <c r="K277">
        <f t="shared" si="58"/>
        <v>2.4097210537691862</v>
      </c>
      <c r="L277">
        <f t="shared" si="59"/>
        <v>-12.373846974435711</v>
      </c>
      <c r="M277" s="42">
        <f t="shared" si="60"/>
        <v>21.567174650316019</v>
      </c>
      <c r="N277" s="6">
        <f t="shared" si="54"/>
        <v>-3.0224447380429702E-7</v>
      </c>
      <c r="O277" s="4">
        <f>SUM($N$41:N277)*0.1+$N$8</f>
        <v>2.7791586091111761E-7</v>
      </c>
      <c r="P277" s="4">
        <f>SUM($O$41:O277)+0</f>
        <v>4.0356131596114265E-4</v>
      </c>
      <c r="Q277" s="6">
        <f t="shared" si="55"/>
        <v>-2.1861739958961696E-7</v>
      </c>
      <c r="R277" s="4">
        <f>SUM($Q$41:Q277)*0.1+$T$8</f>
        <v>-5.5780274346835573E-7</v>
      </c>
      <c r="S277" s="4">
        <f>SUM($R$41:R277)+0</f>
        <v>4.5474443774321395E-4</v>
      </c>
      <c r="T277">
        <f t="shared" si="61"/>
        <v>6.2320231575852791E-7</v>
      </c>
      <c r="U277">
        <f t="shared" si="62"/>
        <v>6.079919731367191E-4</v>
      </c>
      <c r="W277" s="1"/>
    </row>
    <row r="278" spans="1:23" x14ac:dyDescent="0.25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2">
        <f t="shared" si="57"/>
        <v>434.49986341254618</v>
      </c>
      <c r="K278">
        <f t="shared" si="58"/>
        <v>2.3984606750132551</v>
      </c>
      <c r="L278">
        <f t="shared" si="59"/>
        <v>-12.373846974435711</v>
      </c>
      <c r="M278" s="42">
        <f t="shared" si="60"/>
        <v>21.565919420461547</v>
      </c>
      <c r="N278" s="6">
        <f t="shared" si="54"/>
        <v>-3.0083211645007135E-7</v>
      </c>
      <c r="O278" s="4">
        <f>SUM($N$41:N278)*0.1+$N$8</f>
        <v>2.4783264926611058E-7</v>
      </c>
      <c r="P278" s="4">
        <f>SUM($O$41:O278)+0</f>
        <v>4.0380914861040874E-4</v>
      </c>
      <c r="Q278" s="6">
        <f t="shared" si="55"/>
        <v>-2.1759582295602057E-7</v>
      </c>
      <c r="R278" s="4">
        <f>SUM($Q$41:Q278)*0.1+$T$8</f>
        <v>-5.7956232576395717E-7</v>
      </c>
      <c r="S278" s="4">
        <f>SUM($R$41:R278)+0</f>
        <v>4.5416487541744997E-4</v>
      </c>
      <c r="T278">
        <f t="shared" si="61"/>
        <v>6.3032809828468395E-7</v>
      </c>
      <c r="U278">
        <f t="shared" si="62"/>
        <v>6.0772326149688481E-4</v>
      </c>
      <c r="W278" s="1"/>
    </row>
    <row r="279" spans="1:23" x14ac:dyDescent="0.25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2">
        <f t="shared" si="57"/>
        <v>434.49986341254618</v>
      </c>
      <c r="K279">
        <f t="shared" si="58"/>
        <v>2.387200296257324</v>
      </c>
      <c r="L279">
        <f t="shared" si="59"/>
        <v>-12.373846974435711</v>
      </c>
      <c r="M279" s="42">
        <f t="shared" si="60"/>
        <v>21.564669997352301</v>
      </c>
      <c r="N279" s="6">
        <f t="shared" si="54"/>
        <v>-2.9941975909584563E-7</v>
      </c>
      <c r="O279" s="4">
        <f>SUM($N$41:N279)*0.1+$N$8</f>
        <v>2.1789067335652592E-7</v>
      </c>
      <c r="P279" s="4">
        <f>SUM($O$41:O279)+0</f>
        <v>4.0402703928376526E-4</v>
      </c>
      <c r="Q279" s="6">
        <f t="shared" si="55"/>
        <v>-2.1657424632242419E-7</v>
      </c>
      <c r="R279" s="4">
        <f>SUM($Q$41:Q279)*0.1+$T$8</f>
        <v>-6.0121975039619937E-7</v>
      </c>
      <c r="S279" s="4">
        <f>SUM($R$41:R279)+0</f>
        <v>4.5356365566705378E-4</v>
      </c>
      <c r="T279">
        <f t="shared" si="61"/>
        <v>6.3948536637066886E-7</v>
      </c>
      <c r="U279">
        <f t="shared" si="62"/>
        <v>6.0741899724528448E-4</v>
      </c>
      <c r="W279" s="1"/>
    </row>
    <row r="280" spans="1:23" x14ac:dyDescent="0.25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2">
        <f t="shared" si="57"/>
        <v>434.49986341254618</v>
      </c>
      <c r="K280">
        <f t="shared" si="58"/>
        <v>2.3759399175013933</v>
      </c>
      <c r="L280">
        <f t="shared" si="59"/>
        <v>-12.373846974435711</v>
      </c>
      <c r="M280" s="42">
        <f t="shared" si="60"/>
        <v>21.563426381997644</v>
      </c>
      <c r="N280" s="6">
        <f t="shared" si="54"/>
        <v>-2.9800740174161996E-7</v>
      </c>
      <c r="O280" s="4">
        <f>SUM($N$41:N280)*0.1+$N$8</f>
        <v>1.8808993318236403E-7</v>
      </c>
      <c r="P280" s="4">
        <f>SUM($O$41:O280)+0</f>
        <v>4.0421512921694761E-4</v>
      </c>
      <c r="Q280" s="6">
        <f t="shared" si="55"/>
        <v>-2.1555266968882777E-7</v>
      </c>
      <c r="R280" s="4">
        <f>SUM($Q$41:Q280)*0.1+$T$8</f>
        <v>-6.2277501736508232E-7</v>
      </c>
      <c r="S280" s="4">
        <f>SUM($R$41:R280)+0</f>
        <v>4.5294088064968868E-4</v>
      </c>
      <c r="T280">
        <f t="shared" si="61"/>
        <v>6.5055864087615094E-7</v>
      </c>
      <c r="U280">
        <f t="shared" si="62"/>
        <v>6.0707932929032358E-4</v>
      </c>
      <c r="W280" s="1"/>
    </row>
    <row r="281" spans="1:23" x14ac:dyDescent="0.25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2">
        <f t="shared" si="57"/>
        <v>434.49986341254618</v>
      </c>
      <c r="K281">
        <f t="shared" si="58"/>
        <v>2.3646795387454622</v>
      </c>
      <c r="L281">
        <f t="shared" si="59"/>
        <v>-12.373846974435711</v>
      </c>
      <c r="M281" s="42">
        <f t="shared" si="60"/>
        <v>21.562188575402473</v>
      </c>
      <c r="N281" s="6">
        <f t="shared" si="54"/>
        <v>-2.9659504438739424E-7</v>
      </c>
      <c r="O281" s="4">
        <f>SUM($N$41:N281)*0.1+$N$8</f>
        <v>1.5843042874362451E-7</v>
      </c>
      <c r="P281" s="4">
        <f>SUM($O$41:O281)+0</f>
        <v>4.0437355964569125E-4</v>
      </c>
      <c r="Q281" s="6">
        <f t="shared" si="55"/>
        <v>-2.1453109305523149E-7</v>
      </c>
      <c r="R281" s="4">
        <f>SUM($Q$41:Q281)*0.1+$T$8</f>
        <v>-6.4422812667060517E-7</v>
      </c>
      <c r="S281" s="4">
        <f>SUM($R$41:R281)+0</f>
        <v>4.5229665252301808E-4</v>
      </c>
      <c r="T281">
        <f t="shared" si="61"/>
        <v>6.6342300227336557E-7</v>
      </c>
      <c r="U281">
        <f t="shared" si="62"/>
        <v>6.0670440712430563E-4</v>
      </c>
      <c r="W281" s="1"/>
    </row>
    <row r="282" spans="1:23" x14ac:dyDescent="0.25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2">
        <f t="shared" si="57"/>
        <v>434.49986341254618</v>
      </c>
      <c r="K282">
        <f t="shared" si="58"/>
        <v>2.3534191599895316</v>
      </c>
      <c r="L282">
        <f t="shared" si="59"/>
        <v>-12.373846974435711</v>
      </c>
      <c r="M282" s="42">
        <f t="shared" si="60"/>
        <v>21.560956578567225</v>
      </c>
      <c r="N282" s="6">
        <f t="shared" si="54"/>
        <v>-2.9518268703316852E-7</v>
      </c>
      <c r="O282" s="4">
        <f>SUM($N$41:N282)*0.1+$N$8</f>
        <v>1.2891216004030776E-7</v>
      </c>
      <c r="P282" s="4">
        <f>SUM($O$41:O282)+0</f>
        <v>4.0450247180573158E-4</v>
      </c>
      <c r="Q282" s="6">
        <f t="shared" si="55"/>
        <v>-2.1350951642163514E-7</v>
      </c>
      <c r="R282" s="4">
        <f>SUM($Q$41:Q282)*0.1+$T$8</f>
        <v>-6.6557907831276877E-7</v>
      </c>
      <c r="S282" s="4">
        <f>SUM($R$41:R282)+0</f>
        <v>4.5163107344470531E-4</v>
      </c>
      <c r="T282">
        <f t="shared" si="61"/>
        <v>6.7794826830218596E-7</v>
      </c>
      <c r="U282">
        <f t="shared" si="62"/>
        <v>6.0629438080668648E-4</v>
      </c>
      <c r="W282" s="1"/>
    </row>
    <row r="283" spans="1:23" x14ac:dyDescent="0.25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2">
        <f t="shared" si="57"/>
        <v>434.49986341254618</v>
      </c>
      <c r="K283">
        <f t="shared" si="58"/>
        <v>2.3421587812336</v>
      </c>
      <c r="L283">
        <f t="shared" si="59"/>
        <v>-12.373846974435711</v>
      </c>
      <c r="M283" s="42">
        <f t="shared" si="60"/>
        <v>21.559730392487868</v>
      </c>
      <c r="N283" s="6">
        <f t="shared" si="54"/>
        <v>-2.937703296789428E-7</v>
      </c>
      <c r="O283" s="4">
        <f>SUM($N$41:N283)*0.1+$N$8</f>
        <v>9.9535127072413384E-8</v>
      </c>
      <c r="P283" s="4">
        <f>SUM($O$41:O283)+0</f>
        <v>4.0460200693280399E-4</v>
      </c>
      <c r="Q283" s="6">
        <f t="shared" si="55"/>
        <v>-2.1248793978803875E-7</v>
      </c>
      <c r="R283" s="4">
        <f>SUM($Q$41:Q283)*0.1+$T$8</f>
        <v>-6.8682787229157227E-7</v>
      </c>
      <c r="S283" s="4">
        <f>SUM($R$41:R283)+0</f>
        <v>4.5094424557241375E-4</v>
      </c>
      <c r="T283">
        <f t="shared" si="61"/>
        <v>6.9400271446002989E-7</v>
      </c>
      <c r="U283">
        <f t="shared" si="62"/>
        <v>6.0584940094789738E-4</v>
      </c>
      <c r="W283" s="1"/>
    </row>
    <row r="284" spans="1:23" x14ac:dyDescent="0.25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2">
        <f t="shared" si="57"/>
        <v>434.49986341254618</v>
      </c>
      <c r="K284">
        <f t="shared" si="58"/>
        <v>2.3308984024776693</v>
      </c>
      <c r="L284">
        <f t="shared" si="59"/>
        <v>-12.373846974435711</v>
      </c>
      <c r="M284" s="42">
        <f t="shared" si="60"/>
        <v>21.558510018155904</v>
      </c>
      <c r="N284" s="6">
        <f t="shared" si="54"/>
        <v>-2.9235797232471708E-7</v>
      </c>
      <c r="O284" s="4">
        <f>SUM($N$41:N284)*0.1+$N$8</f>
        <v>7.0299329839942E-8</v>
      </c>
      <c r="P284" s="4">
        <f>SUM($O$41:O284)+0</f>
        <v>4.0467230626264395E-4</v>
      </c>
      <c r="Q284" s="6">
        <f t="shared" si="55"/>
        <v>-2.1146636315444244E-7</v>
      </c>
      <c r="R284" s="4">
        <f>SUM($Q$41:Q284)*0.1+$T$8</f>
        <v>-7.0797450860701653E-7</v>
      </c>
      <c r="S284" s="4">
        <f>SUM($R$41:R284)+0</f>
        <v>4.5023627106380673E-4</v>
      </c>
      <c r="T284">
        <f t="shared" si="61"/>
        <v>7.1145618319984511E-7</v>
      </c>
      <c r="U284">
        <f t="shared" si="62"/>
        <v>6.0536961869371076E-4</v>
      </c>
      <c r="W284" s="1"/>
    </row>
    <row r="285" spans="1:23" x14ac:dyDescent="0.25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2">
        <f t="shared" si="57"/>
        <v>434.49986341254618</v>
      </c>
      <c r="K285">
        <f t="shared" si="58"/>
        <v>2.3196380237217378</v>
      </c>
      <c r="L285">
        <f t="shared" si="59"/>
        <v>-12.373846974435711</v>
      </c>
      <c r="M285" s="42">
        <f t="shared" si="60"/>
        <v>21.557295456558347</v>
      </c>
      <c r="N285" s="6">
        <f t="shared" si="54"/>
        <v>-2.9094561497049135E-7</v>
      </c>
      <c r="O285" s="4">
        <f>SUM($N$41:N285)*0.1+$N$8</f>
        <v>4.1204768342892764E-8</v>
      </c>
      <c r="P285" s="4">
        <f>SUM($O$41:O285)+0</f>
        <v>4.0471351103098685E-4</v>
      </c>
      <c r="Q285" s="6">
        <f t="shared" si="55"/>
        <v>-2.1044478652084603E-7</v>
      </c>
      <c r="R285" s="4">
        <f>SUM($Q$41:Q285)*0.1+$T$8</f>
        <v>-7.2901898725910153E-7</v>
      </c>
      <c r="S285" s="4">
        <f>SUM($R$41:R285)+0</f>
        <v>4.495072520765476E-4</v>
      </c>
      <c r="T285">
        <f t="shared" si="61"/>
        <v>7.3018252287936709E-7</v>
      </c>
      <c r="U285">
        <f t="shared" si="62"/>
        <v>6.0485518571013147E-4</v>
      </c>
      <c r="W285" s="1"/>
    </row>
    <row r="286" spans="1:23" x14ac:dyDescent="0.25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2">
        <f t="shared" si="57"/>
        <v>434.49986341254618</v>
      </c>
      <c r="K286">
        <f t="shared" si="58"/>
        <v>2.3083776449658076</v>
      </c>
      <c r="L286">
        <f t="shared" si="59"/>
        <v>-12.373846974435711</v>
      </c>
      <c r="M286" s="42">
        <f t="shared" si="60"/>
        <v>21.556086708677746</v>
      </c>
      <c r="N286" s="6">
        <f t="shared" si="54"/>
        <v>-2.8953325761626568E-7</v>
      </c>
      <c r="O286" s="4">
        <f>SUM($N$41:N286)*0.1+$N$8</f>
        <v>1.22514425812661E-8</v>
      </c>
      <c r="P286" s="4">
        <f>SUM($O$41:O286)+0</f>
        <v>4.047257624735681E-4</v>
      </c>
      <c r="Q286" s="6">
        <f t="shared" si="55"/>
        <v>-2.0942320988724967E-7</v>
      </c>
      <c r="R286" s="4">
        <f>SUM($Q$41:Q286)*0.1+$T$8</f>
        <v>-7.4996130824782644E-7</v>
      </c>
      <c r="S286" s="4">
        <f>SUM($R$41:R286)+0</f>
        <v>4.4875729076829978E-4</v>
      </c>
      <c r="T286">
        <f t="shared" si="61"/>
        <v>7.5006137196506358E-7</v>
      </c>
      <c r="U286">
        <f t="shared" si="62"/>
        <v>6.0430625416879103E-4</v>
      </c>
      <c r="W286" s="1"/>
    </row>
    <row r="287" spans="1:23" x14ac:dyDescent="0.25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2">
        <f t="shared" si="57"/>
        <v>434.49986341254618</v>
      </c>
      <c r="K287">
        <f t="shared" si="58"/>
        <v>2.2971172662098764</v>
      </c>
      <c r="L287">
        <f t="shared" si="59"/>
        <v>-12.373846974435711</v>
      </c>
      <c r="M287" s="42">
        <f t="shared" si="60"/>
        <v>21.554883775492158</v>
      </c>
      <c r="N287" s="6">
        <f t="shared" si="54"/>
        <v>-2.8812090026203996E-7</v>
      </c>
      <c r="O287" s="4">
        <f>SUM($N$41:N287)*0.1+$N$8</f>
        <v>-1.656064744493778E-8</v>
      </c>
      <c r="P287" s="4">
        <f>SUM($O$41:O287)+0</f>
        <v>4.0470920182612315E-4</v>
      </c>
      <c r="Q287" s="6">
        <f t="shared" si="55"/>
        <v>-2.0840163325365331E-7</v>
      </c>
      <c r="R287" s="4">
        <f>SUM($Q$41:Q287)*0.1+$T$8</f>
        <v>-7.708014715731921E-7</v>
      </c>
      <c r="S287" s="4">
        <f>SUM($R$41:R287)+0</f>
        <v>4.4798648929672661E-4</v>
      </c>
      <c r="T287">
        <f t="shared" si="61"/>
        <v>7.7097935356479815E-7</v>
      </c>
      <c r="U287">
        <f t="shared" si="62"/>
        <v>6.0372297673282559E-4</v>
      </c>
      <c r="W287" s="1"/>
    </row>
    <row r="288" spans="1:23" x14ac:dyDescent="0.25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2">
        <f t="shared" si="57"/>
        <v>434.49986341254618</v>
      </c>
      <c r="K288">
        <f t="shared" si="58"/>
        <v>2.2858568874539453</v>
      </c>
      <c r="L288">
        <f t="shared" si="59"/>
        <v>-12.373846974435711</v>
      </c>
      <c r="M288" s="42">
        <f t="shared" si="60"/>
        <v>21.553686657975152</v>
      </c>
      <c r="N288" s="6">
        <f t="shared" si="54"/>
        <v>-2.8670854290781424E-7</v>
      </c>
      <c r="O288" s="4">
        <f>SUM($N$41:N288)*0.1+$N$8</f>
        <v>-4.5231501735719088E-8</v>
      </c>
      <c r="P288" s="4">
        <f>SUM($O$41:O288)+0</f>
        <v>4.0466397032438745E-4</v>
      </c>
      <c r="Q288" s="6">
        <f t="shared" si="55"/>
        <v>-2.0738005662005701E-7</v>
      </c>
      <c r="R288" s="4">
        <f>SUM($Q$41:Q288)*0.1+$T$8</f>
        <v>-7.9153947723519766E-7</v>
      </c>
      <c r="S288" s="4">
        <f>SUM($R$41:R288)+0</f>
        <v>4.4719494981949138E-4</v>
      </c>
      <c r="T288">
        <f t="shared" si="61"/>
        <v>7.928307718366123E-7</v>
      </c>
      <c r="U288">
        <f t="shared" si="62"/>
        <v>6.0310550654322018E-4</v>
      </c>
      <c r="W288" s="1"/>
    </row>
    <row r="289" spans="1:23" x14ac:dyDescent="0.25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2">
        <f t="shared" si="57"/>
        <v>434.49986341254618</v>
      </c>
      <c r="K289">
        <f t="shared" si="58"/>
        <v>2.2745965086980142</v>
      </c>
      <c r="L289">
        <f t="shared" si="59"/>
        <v>-12.373846974435711</v>
      </c>
      <c r="M289" s="42">
        <f t="shared" si="60"/>
        <v>21.552495357095815</v>
      </c>
      <c r="N289" s="6">
        <f t="shared" si="54"/>
        <v>-2.8529618555358852E-7</v>
      </c>
      <c r="O289" s="4">
        <f>SUM($N$41:N289)*0.1+$N$8</f>
        <v>-7.3761120291078246E-8</v>
      </c>
      <c r="P289" s="4">
        <f>SUM($O$41:O289)+0</f>
        <v>4.0459020920409635E-4</v>
      </c>
      <c r="Q289" s="6">
        <f t="shared" si="55"/>
        <v>-2.0635847998646062E-7</v>
      </c>
      <c r="R289" s="4">
        <f>SUM($Q$41:Q289)*0.1+$T$8</f>
        <v>-8.1217532523384398E-7</v>
      </c>
      <c r="S289" s="4">
        <f>SUM($R$41:R289)+0</f>
        <v>4.4638277449425751E-4</v>
      </c>
      <c r="T289">
        <f t="shared" si="61"/>
        <v>8.155179101560524E-7</v>
      </c>
      <c r="U289">
        <f t="shared" si="62"/>
        <v>6.024539972056004E-4</v>
      </c>
      <c r="W289" s="1"/>
    </row>
    <row r="290" spans="1:23" x14ac:dyDescent="0.25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2">
        <f t="shared" si="57"/>
        <v>434.49986341254618</v>
      </c>
      <c r="K290">
        <f t="shared" si="58"/>
        <v>2.2633361299420831</v>
      </c>
      <c r="L290">
        <f t="shared" si="59"/>
        <v>-12.373846974435711</v>
      </c>
      <c r="M290" s="42">
        <f t="shared" si="60"/>
        <v>21.551309873818731</v>
      </c>
      <c r="N290" s="6">
        <f t="shared" si="54"/>
        <v>-2.838838281993628E-7</v>
      </c>
      <c r="O290" s="4">
        <f>SUM($N$41:N290)*0.1+$N$8</f>
        <v>-1.0214950311101441E-7</v>
      </c>
      <c r="P290" s="4">
        <f>SUM($O$41:O290)+0</f>
        <v>4.0448805970098536E-4</v>
      </c>
      <c r="Q290" s="6">
        <f t="shared" si="55"/>
        <v>-2.0533690335286426E-7</v>
      </c>
      <c r="R290" s="4">
        <f>SUM($Q$41:Q290)*0.1+$T$8</f>
        <v>-8.3270901556913104E-7</v>
      </c>
      <c r="S290" s="4">
        <f>SUM($R$41:R290)+0</f>
        <v>4.455500654786884E-4</v>
      </c>
      <c r="T290">
        <f t="shared" si="61"/>
        <v>8.3895102693538584E-7</v>
      </c>
      <c r="U290">
        <f t="shared" si="62"/>
        <v>6.017686027774558E-4</v>
      </c>
      <c r="W290" s="1"/>
    </row>
    <row r="291" spans="1:23" x14ac:dyDescent="0.25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2">
        <f t="shared" si="57"/>
        <v>434.49986341254618</v>
      </c>
      <c r="K291">
        <f t="shared" si="58"/>
        <v>2.2520757511861524</v>
      </c>
      <c r="L291">
        <f t="shared" si="59"/>
        <v>-12.373846974435711</v>
      </c>
      <c r="M291" s="42">
        <f t="shared" si="60"/>
        <v>21.550130209103983</v>
      </c>
      <c r="N291" s="6">
        <f t="shared" si="54"/>
        <v>-2.8247147084513713E-7</v>
      </c>
      <c r="O291" s="4">
        <f>SUM($N$41:N291)*0.1+$N$8</f>
        <v>-1.3039665019552821E-7</v>
      </c>
      <c r="P291" s="4">
        <f>SUM($O$41:O291)+0</f>
        <v>4.0435766305078983E-4</v>
      </c>
      <c r="Q291" s="6">
        <f t="shared" si="55"/>
        <v>-2.0431532671926785E-7</v>
      </c>
      <c r="R291" s="4">
        <f>SUM($Q$41:Q291)*0.1+$T$8</f>
        <v>-8.5314054824105716E-7</v>
      </c>
      <c r="S291" s="4">
        <f>SUM($R$41:R291)+0</f>
        <v>4.4469692493044735E-4</v>
      </c>
      <c r="T291">
        <f t="shared" si="61"/>
        <v>8.6304813390405207E-7</v>
      </c>
      <c r="U291">
        <f t="shared" si="62"/>
        <v>6.0104947775577676E-4</v>
      </c>
      <c r="W291" s="1"/>
    </row>
    <row r="292" spans="1:23" x14ac:dyDescent="0.25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2">
        <f t="shared" si="57"/>
        <v>434.49986341254618</v>
      </c>
      <c r="K292">
        <f t="shared" si="58"/>
        <v>2.2408153724302218</v>
      </c>
      <c r="L292">
        <f t="shared" si="59"/>
        <v>-12.373846974435711</v>
      </c>
      <c r="M292" s="42">
        <f t="shared" si="60"/>
        <v>21.548956363907163</v>
      </c>
      <c r="N292" s="6">
        <f t="shared" si="54"/>
        <v>-2.8105911349091141E-7</v>
      </c>
      <c r="O292" s="4">
        <f>SUM($N$41:N292)*0.1+$N$8</f>
        <v>-1.5850256154461902E-7</v>
      </c>
      <c r="P292" s="4">
        <f>SUM($O$41:O292)+0</f>
        <v>4.0419916048924521E-4</v>
      </c>
      <c r="Q292" s="6">
        <f t="shared" si="55"/>
        <v>-2.0329375008567157E-7</v>
      </c>
      <c r="R292" s="4">
        <f>SUM($Q$41:Q292)*0.1+$T$8</f>
        <v>-8.7346992324962403E-7</v>
      </c>
      <c r="S292" s="4">
        <f>SUM($R$41:R292)+0</f>
        <v>4.438234550071977E-4</v>
      </c>
      <c r="T292">
        <f t="shared" si="61"/>
        <v>8.8773462748611414E-7</v>
      </c>
      <c r="U292">
        <f t="shared" si="62"/>
        <v>6.0029677706509191E-4</v>
      </c>
      <c r="W292" s="1"/>
    </row>
    <row r="293" spans="1:23" x14ac:dyDescent="0.25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2">
        <f t="shared" si="57"/>
        <v>434.49986341254618</v>
      </c>
      <c r="K293">
        <f t="shared" si="58"/>
        <v>2.2295549936742907</v>
      </c>
      <c r="L293">
        <f t="shared" si="59"/>
        <v>-12.373846974435711</v>
      </c>
      <c r="M293" s="42">
        <f t="shared" si="60"/>
        <v>21.547788339179345</v>
      </c>
      <c r="N293" s="6">
        <f t="shared" si="54"/>
        <v>-2.7964675613668568E-7</v>
      </c>
      <c r="O293" s="4">
        <f>SUM($N$41:N293)*0.1+$N$8</f>
        <v>-1.8646723715828768E-7</v>
      </c>
      <c r="P293" s="4">
        <f>SUM($O$41:O293)+0</f>
        <v>4.040126932520869E-4</v>
      </c>
      <c r="Q293" s="6">
        <f t="shared" si="55"/>
        <v>-2.0227217345207519E-7</v>
      </c>
      <c r="R293" s="4">
        <f>SUM($Q$41:Q293)*0.1+$T$8</f>
        <v>-8.9369714059483166E-7</v>
      </c>
      <c r="S293" s="4">
        <f>SUM($R$41:R293)+0</f>
        <v>4.4292975786660286E-4</v>
      </c>
      <c r="T293">
        <f t="shared" si="61"/>
        <v>9.1294282933863023E-7</v>
      </c>
      <c r="U293">
        <f t="shared" si="62"/>
        <v>5.9951065604588909E-4</v>
      </c>
      <c r="W293" s="1"/>
    </row>
    <row r="294" spans="1:23" x14ac:dyDescent="0.25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2">
        <f t="shared" si="57"/>
        <v>434.49986341254618</v>
      </c>
      <c r="K294">
        <f t="shared" si="58"/>
        <v>2.2182946149183596</v>
      </c>
      <c r="L294">
        <f t="shared" si="59"/>
        <v>-12.373846974435711</v>
      </c>
      <c r="M294" s="42">
        <f t="shared" si="60"/>
        <v>21.546626135867101</v>
      </c>
      <c r="N294" s="6">
        <f t="shared" si="54"/>
        <v>-2.7823439878245996E-7</v>
      </c>
      <c r="O294" s="4">
        <f>SUM($N$41:N294)*0.1+$N$8</f>
        <v>-2.1429067703653376E-7</v>
      </c>
      <c r="P294" s="4">
        <f>SUM($O$41:O294)+0</f>
        <v>4.0379840257505036E-4</v>
      </c>
      <c r="Q294" s="6">
        <f t="shared" si="55"/>
        <v>-2.012505968184788E-7</v>
      </c>
      <c r="R294" s="4">
        <f>SUM($Q$41:Q294)*0.1+$T$8</f>
        <v>-9.1382220027667918E-7</v>
      </c>
      <c r="S294" s="4">
        <f>SUM($R$41:R294)+0</f>
        <v>4.4201593566632619E-4</v>
      </c>
      <c r="T294">
        <f t="shared" si="61"/>
        <v>9.3861147871911681E-7</v>
      </c>
      <c r="U294">
        <f t="shared" si="62"/>
        <v>5.9869127044340665E-4</v>
      </c>
      <c r="W294" s="1"/>
    </row>
    <row r="295" spans="1:23" x14ac:dyDescent="0.25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2">
        <f t="shared" si="57"/>
        <v>434.49986341254618</v>
      </c>
      <c r="K295">
        <f t="shared" si="58"/>
        <v>2.2070342361624289</v>
      </c>
      <c r="L295">
        <f t="shared" si="59"/>
        <v>-12.373846974435711</v>
      </c>
      <c r="M295" s="42">
        <f t="shared" si="60"/>
        <v>21.545469754912482</v>
      </c>
      <c r="N295" s="6">
        <f t="shared" si="54"/>
        <v>-2.7682204142823424E-7</v>
      </c>
      <c r="O295" s="4">
        <f>SUM($N$41:N295)*0.1+$N$8</f>
        <v>-2.4197288117935685E-7</v>
      </c>
      <c r="P295" s="4">
        <f>SUM($O$41:O295)+0</f>
        <v>4.0355642969387099E-4</v>
      </c>
      <c r="Q295" s="6">
        <f t="shared" si="55"/>
        <v>-2.002290201848825E-7</v>
      </c>
      <c r="R295" s="4">
        <f>SUM($Q$41:Q295)*0.1+$T$8</f>
        <v>-9.3384510229516746E-7</v>
      </c>
      <c r="S295" s="4">
        <f>SUM($R$41:R295)+0</f>
        <v>4.4108209056403102E-4</v>
      </c>
      <c r="T295">
        <f t="shared" si="61"/>
        <v>9.6468520788229712E-7</v>
      </c>
      <c r="U295">
        <f t="shared" si="62"/>
        <v>5.9783877639678102E-4</v>
      </c>
      <c r="W295" s="1"/>
    </row>
    <row r="296" spans="1:23" x14ac:dyDescent="0.25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2">
        <f t="shared" si="57"/>
        <v>434.49986341254618</v>
      </c>
      <c r="K296">
        <f t="shared" si="58"/>
        <v>2.1957738574064978</v>
      </c>
      <c r="L296">
        <f t="shared" si="59"/>
        <v>-12.373846974435711</v>
      </c>
      <c r="M296" s="42">
        <f t="shared" si="60"/>
        <v>21.544319197253024</v>
      </c>
      <c r="N296" s="6">
        <f t="shared" si="54"/>
        <v>-2.7540968407400852E-7</v>
      </c>
      <c r="O296" s="4">
        <f>SUM($N$41:N296)*0.1+$N$8</f>
        <v>-2.695138495867578E-7</v>
      </c>
      <c r="P296" s="4">
        <f>SUM($O$41:O296)+0</f>
        <v>4.0328691584428424E-4</v>
      </c>
      <c r="Q296" s="6">
        <f t="shared" si="55"/>
        <v>-1.9920744355128611E-7</v>
      </c>
      <c r="R296" s="4">
        <f>SUM($Q$41:Q296)*0.1+$T$8</f>
        <v>-9.5376584665029564E-7</v>
      </c>
      <c r="S296" s="4">
        <f>SUM($R$41:R296)+0</f>
        <v>4.4012832471738072E-4</v>
      </c>
      <c r="T296">
        <f t="shared" si="61"/>
        <v>9.9111402237867091E-7</v>
      </c>
      <c r="U296">
        <f t="shared" si="62"/>
        <v>5.9695333042853772E-4</v>
      </c>
      <c r="W296" s="1"/>
    </row>
    <row r="297" spans="1:23" x14ac:dyDescent="0.25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2">
        <f t="shared" si="57"/>
        <v>434.49986341254618</v>
      </c>
      <c r="K297">
        <f t="shared" si="58"/>
        <v>2.1845134786505667</v>
      </c>
      <c r="L297">
        <f t="shared" si="59"/>
        <v>-12.373846974435711</v>
      </c>
      <c r="M297" s="42">
        <f t="shared" si="60"/>
        <v>21.543174463821749</v>
      </c>
      <c r="N297" s="6">
        <f t="shared" ref="N297:N360" si="70">-G297/($G$18*$B$28)</f>
        <v>-2.7399732671978285E-7</v>
      </c>
      <c r="O297" s="4">
        <f>SUM($N$41:N297)*0.1+$N$8</f>
        <v>-2.9691358225873638E-7</v>
      </c>
      <c r="P297" s="4">
        <f>SUM($O$41:O297)+0</f>
        <v>4.0299000226202552E-4</v>
      </c>
      <c r="Q297" s="6">
        <f t="shared" ref="Q297:Q360" si="71">-H297/($G$18*$B$28)</f>
        <v>-1.9818586691768975E-7</v>
      </c>
      <c r="R297" s="4">
        <f>SUM($Q$41:Q297)*0.1+$T$8</f>
        <v>-9.7358443334206457E-7</v>
      </c>
      <c r="S297" s="4">
        <f>SUM($R$41:R297)+0</f>
        <v>4.3915474028403864E-4</v>
      </c>
      <c r="T297">
        <f t="shared" si="61"/>
        <v>1.0178528008389545E-6</v>
      </c>
      <c r="U297">
        <f t="shared" si="62"/>
        <v>5.9603508943441308E-4</v>
      </c>
      <c r="W297" s="1"/>
    </row>
    <row r="298" spans="1:23" x14ac:dyDescent="0.25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2">
        <f t="shared" ref="J298:J361" si="73">SQRT(D298*D298+E298*E298)</f>
        <v>434.49986341254618</v>
      </c>
      <c r="K298">
        <f t="shared" ref="K298:K361" si="74">32*I298/(PI()*$G$11^3)</f>
        <v>2.1732530998946356</v>
      </c>
      <c r="L298">
        <f t="shared" ref="L298:L361" si="75">16*F298/(PI()*$G$11^3)*$G$22</f>
        <v>-12.373846974435711</v>
      </c>
      <c r="M298" s="42">
        <f t="shared" ref="M298:M361" si="76">SQRT(K298^2+3*L298^2)</f>
        <v>21.542035555547137</v>
      </c>
      <c r="N298" s="6">
        <f t="shared" si="70"/>
        <v>-2.7258496936555713E-7</v>
      </c>
      <c r="O298" s="4">
        <f>SUM($N$41:N298)*0.1+$N$8</f>
        <v>-3.2417207919529175E-7</v>
      </c>
      <c r="P298" s="4">
        <f>SUM($O$41:O298)+0</f>
        <v>4.0266583018283022E-4</v>
      </c>
      <c r="Q298" s="6">
        <f t="shared" si="71"/>
        <v>-1.9716429028409337E-7</v>
      </c>
      <c r="R298" s="4">
        <f>SUM($Q$41:Q298)*0.1+$T$8</f>
        <v>-9.9330086237047425E-7</v>
      </c>
      <c r="S298" s="4">
        <f>SUM($R$41:R298)+0</f>
        <v>4.3816143942166817E-4</v>
      </c>
      <c r="T298">
        <f t="shared" ref="T298:T361" si="77">SQRT(SUMSQ(O298,R298))</f>
        <v>1.0448608233232435E-6</v>
      </c>
      <c r="U298">
        <f t="shared" ref="U298:U361" si="78">SQRT(SUMSQ(S298,P298))</f>
        <v>5.9508421067349456E-4</v>
      </c>
      <c r="W298" s="1"/>
    </row>
    <row r="299" spans="1:23" x14ac:dyDescent="0.25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2">
        <f t="shared" si="73"/>
        <v>434.49986341254618</v>
      </c>
      <c r="K299">
        <f t="shared" si="74"/>
        <v>2.1619927211387044</v>
      </c>
      <c r="L299">
        <f t="shared" si="75"/>
        <v>-12.373846974435711</v>
      </c>
      <c r="M299" s="42">
        <f t="shared" si="76"/>
        <v>21.540902473353157</v>
      </c>
      <c r="N299" s="6">
        <f t="shared" si="70"/>
        <v>-2.7117261201133141E-7</v>
      </c>
      <c r="O299" s="4">
        <f>SUM($N$41:N299)*0.1+$N$8</f>
        <v>-3.5128934039642519E-7</v>
      </c>
      <c r="P299" s="4">
        <f>SUM($O$41:O299)+0</f>
        <v>4.023145408424338E-4</v>
      </c>
      <c r="Q299" s="6">
        <f t="shared" si="71"/>
        <v>-1.9614271365049709E-7</v>
      </c>
      <c r="R299" s="4">
        <f>SUM($Q$41:Q299)*0.1+$T$8</f>
        <v>-1.0129151337355238E-6</v>
      </c>
      <c r="S299" s="4">
        <f>SUM($R$41:R299)+0</f>
        <v>4.3714852428793267E-4</v>
      </c>
      <c r="T299">
        <f t="shared" si="77"/>
        <v>1.0721013332827311E-6</v>
      </c>
      <c r="U299">
        <f t="shared" si="78"/>
        <v>5.9410085175866866E-4</v>
      </c>
      <c r="W299" s="1"/>
    </row>
    <row r="300" spans="1:23" x14ac:dyDescent="0.25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2">
        <f t="shared" si="73"/>
        <v>434.49986341254618</v>
      </c>
      <c r="K300">
        <f t="shared" si="74"/>
        <v>2.1507323423827738</v>
      </c>
      <c r="L300">
        <f t="shared" si="75"/>
        <v>-12.373846974435711</v>
      </c>
      <c r="M300" s="42">
        <f t="shared" si="76"/>
        <v>21.539775218159235</v>
      </c>
      <c r="N300" s="6">
        <f t="shared" si="70"/>
        <v>-2.6976025465710568E-7</v>
      </c>
      <c r="O300" s="4">
        <f>SUM($N$41:N300)*0.1+$N$8</f>
        <v>-3.7826536586213584E-7</v>
      </c>
      <c r="P300" s="4">
        <f>SUM($O$41:O300)+0</f>
        <v>4.0193627547657166E-4</v>
      </c>
      <c r="Q300" s="6">
        <f t="shared" si="71"/>
        <v>-1.9512113701690067E-7</v>
      </c>
      <c r="R300" s="4">
        <f>SUM($Q$41:Q300)*0.1+$T$8</f>
        <v>-1.0324272474372142E-6</v>
      </c>
      <c r="S300" s="4">
        <f>SUM($R$41:R300)+0</f>
        <v>4.3611609704049544E-4</v>
      </c>
      <c r="T300">
        <f t="shared" si="77"/>
        <v>1.0995411353203655E-6</v>
      </c>
      <c r="U300">
        <f t="shared" si="78"/>
        <v>5.9308517064736443E-4</v>
      </c>
      <c r="W300" s="1"/>
    </row>
    <row r="301" spans="1:23" x14ac:dyDescent="0.25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2">
        <f t="shared" si="73"/>
        <v>434.49986341254618</v>
      </c>
      <c r="K301">
        <f t="shared" si="74"/>
        <v>2.1394719636268427</v>
      </c>
      <c r="L301">
        <f t="shared" si="75"/>
        <v>-12.373846974435711</v>
      </c>
      <c r="M301" s="42">
        <f t="shared" si="76"/>
        <v>21.538653790880264</v>
      </c>
      <c r="N301" s="6">
        <f t="shared" si="70"/>
        <v>-2.6834789730287996E-7</v>
      </c>
      <c r="O301" s="4">
        <f>SUM($N$41:N301)*0.1+$N$8</f>
        <v>-4.0510015559242371E-7</v>
      </c>
      <c r="P301" s="4">
        <f>SUM($O$41:O301)+0</f>
        <v>4.0153117532097925E-4</v>
      </c>
      <c r="Q301" s="6">
        <f t="shared" si="71"/>
        <v>-1.9409956038330429E-7</v>
      </c>
      <c r="R301" s="4">
        <f>SUM($Q$41:Q301)*0.1+$T$8</f>
        <v>-1.0518372034755444E-6</v>
      </c>
      <c r="S301" s="4">
        <f>SUM($R$41:R301)+0</f>
        <v>4.3506425983701988E-4</v>
      </c>
      <c r="T301">
        <f t="shared" si="77"/>
        <v>1.1271502289740528E-6</v>
      </c>
      <c r="U301">
        <f t="shared" si="78"/>
        <v>5.9203732563258287E-4</v>
      </c>
      <c r="W301" s="1"/>
    </row>
    <row r="302" spans="1:23" x14ac:dyDescent="0.25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2">
        <f t="shared" si="73"/>
        <v>434.49986341254618</v>
      </c>
      <c r="K302">
        <f t="shared" si="74"/>
        <v>2.1282115848709116</v>
      </c>
      <c r="L302">
        <f t="shared" si="75"/>
        <v>-12.373846974435711</v>
      </c>
      <c r="M302" s="42">
        <f t="shared" si="76"/>
        <v>21.537538192426595</v>
      </c>
      <c r="N302" s="6">
        <f t="shared" si="70"/>
        <v>-2.6693553994865424E-7</v>
      </c>
      <c r="O302" s="4">
        <f>SUM($N$41:N302)*0.1+$N$8</f>
        <v>-4.3179370958728922E-7</v>
      </c>
      <c r="P302" s="4">
        <f>SUM($O$41:O302)+0</f>
        <v>4.0109938161139198E-4</v>
      </c>
      <c r="Q302" s="6">
        <f t="shared" si="71"/>
        <v>-1.9307798374970793E-7</v>
      </c>
      <c r="R302" s="4">
        <f>SUM($Q$41:Q302)*0.1+$T$8</f>
        <v>-1.0711450018505154E-6</v>
      </c>
      <c r="S302" s="4">
        <f>SUM($R$41:R302)+0</f>
        <v>4.3399311483516934E-4</v>
      </c>
      <c r="T302">
        <f t="shared" si="77"/>
        <v>1.154901477455325E-6</v>
      </c>
      <c r="U302">
        <f t="shared" si="78"/>
        <v>5.9095747533420171E-4</v>
      </c>
      <c r="W302" s="1"/>
    </row>
    <row r="303" spans="1:23" x14ac:dyDescent="0.25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2">
        <f t="shared" si="73"/>
        <v>434.49986341254618</v>
      </c>
      <c r="K303">
        <f t="shared" si="74"/>
        <v>2.1169512061149809</v>
      </c>
      <c r="L303">
        <f t="shared" si="75"/>
        <v>-12.373846974435711</v>
      </c>
      <c r="M303" s="42">
        <f t="shared" si="76"/>
        <v>21.536428423704034</v>
      </c>
      <c r="N303" s="6">
        <f t="shared" si="70"/>
        <v>-2.6552318259442852E-7</v>
      </c>
      <c r="O303" s="4">
        <f>SUM($N$41:N303)*0.1+$N$8</f>
        <v>-4.5834602784673195E-7</v>
      </c>
      <c r="P303" s="4">
        <f>SUM($O$41:O303)+0</f>
        <v>4.0064103558354525E-4</v>
      </c>
      <c r="Q303" s="6">
        <f t="shared" si="71"/>
        <v>-1.9205640711611162E-7</v>
      </c>
      <c r="R303" s="4">
        <f>SUM($Q$41:Q303)*0.1+$T$8</f>
        <v>-1.0903506425621271E-6</v>
      </c>
      <c r="S303" s="4">
        <f>SUM($R$41:R303)+0</f>
        <v>4.3290276419260724E-4</v>
      </c>
      <c r="T303">
        <f t="shared" si="77"/>
        <v>1.1827703094762402E-6</v>
      </c>
      <c r="U303">
        <f t="shared" si="78"/>
        <v>5.8984577869054518E-4</v>
      </c>
      <c r="W303" s="1"/>
    </row>
    <row r="304" spans="1:23" x14ac:dyDescent="0.25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2">
        <f t="shared" si="73"/>
        <v>434.49986341254618</v>
      </c>
      <c r="K304">
        <f t="shared" si="74"/>
        <v>2.1056908273590498</v>
      </c>
      <c r="L304">
        <f t="shared" si="75"/>
        <v>-12.373846974435711</v>
      </c>
      <c r="M304" s="42">
        <f t="shared" si="76"/>
        <v>21.535324485613852</v>
      </c>
      <c r="N304" s="6">
        <f t="shared" si="70"/>
        <v>-2.6411082524020285E-7</v>
      </c>
      <c r="O304" s="4">
        <f>SUM($N$41:N304)*0.1+$N$8</f>
        <v>-4.8475711037075231E-7</v>
      </c>
      <c r="P304" s="4">
        <f>SUM($O$41:O304)+0</f>
        <v>4.0015627847317451E-4</v>
      </c>
      <c r="Q304" s="6">
        <f t="shared" si="71"/>
        <v>-1.9103483048251526E-7</v>
      </c>
      <c r="R304" s="4">
        <f>SUM($Q$41:Q304)*0.1+$T$8</f>
        <v>-1.1094541256103788E-6</v>
      </c>
      <c r="S304" s="4">
        <f>SUM($R$41:R304)+0</f>
        <v>4.3179331006699685E-4</v>
      </c>
      <c r="T304">
        <f t="shared" si="77"/>
        <v>1.2107344518468498E-6</v>
      </c>
      <c r="U304">
        <f t="shared" si="78"/>
        <v>5.8870239495021129E-4</v>
      </c>
      <c r="W304" s="1"/>
    </row>
    <row r="305" spans="1:23" x14ac:dyDescent="0.25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2">
        <f t="shared" si="73"/>
        <v>434.49986341254618</v>
      </c>
      <c r="K305">
        <f t="shared" si="74"/>
        <v>2.0944304486031187</v>
      </c>
      <c r="L305">
        <f t="shared" si="75"/>
        <v>-12.373846974435711</v>
      </c>
      <c r="M305" s="42">
        <f t="shared" si="76"/>
        <v>21.53422637905275</v>
      </c>
      <c r="N305" s="6">
        <f t="shared" si="70"/>
        <v>-2.6269846788597713E-7</v>
      </c>
      <c r="O305" s="4">
        <f>SUM($N$41:N305)*0.1+$N$8</f>
        <v>-5.1102695715935031E-7</v>
      </c>
      <c r="P305" s="4">
        <f>SUM($O$41:O305)+0</f>
        <v>3.9964525151601517E-4</v>
      </c>
      <c r="Q305" s="6">
        <f t="shared" si="71"/>
        <v>-1.9001325384891885E-7</v>
      </c>
      <c r="R305" s="4">
        <f>SUM($Q$41:Q305)*0.1+$T$8</f>
        <v>-1.1284554509952703E-6</v>
      </c>
      <c r="S305" s="4">
        <f>SUM($R$41:R305)+0</f>
        <v>4.3066485461600159E-4</v>
      </c>
      <c r="T305">
        <f t="shared" si="77"/>
        <v>1.2387736903181644E-6</v>
      </c>
      <c r="U305">
        <f t="shared" si="78"/>
        <v>5.8752748366414391E-4</v>
      </c>
      <c r="W305" s="1"/>
    </row>
    <row r="306" spans="1:23" x14ac:dyDescent="0.25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2">
        <f t="shared" si="73"/>
        <v>434.49986341254618</v>
      </c>
      <c r="K306">
        <f t="shared" si="74"/>
        <v>2.083170069847188</v>
      </c>
      <c r="L306">
        <f t="shared" si="75"/>
        <v>-12.373846974435711</v>
      </c>
      <c r="M306" s="42">
        <f t="shared" si="76"/>
        <v>21.533134104912889</v>
      </c>
      <c r="N306" s="6">
        <f t="shared" si="70"/>
        <v>-2.6128611053175146E-7</v>
      </c>
      <c r="O306" s="4">
        <f>SUM($N$41:N306)*0.1+$N$8</f>
        <v>-5.3715556821252511E-7</v>
      </c>
      <c r="P306" s="4">
        <f>SUM($O$41:O306)+0</f>
        <v>3.9910809594780267E-4</v>
      </c>
      <c r="Q306" s="6">
        <f t="shared" si="71"/>
        <v>-1.8899167721532255E-7</v>
      </c>
      <c r="R306" s="4">
        <f>SUM($Q$41:Q306)*0.1+$T$8</f>
        <v>-1.1473546187168026E-6</v>
      </c>
      <c r="S306" s="4">
        <f>SUM($R$41:R306)+0</f>
        <v>4.2951749999728481E-4</v>
      </c>
      <c r="T306">
        <f t="shared" si="77"/>
        <v>1.2668696561021976E-6</v>
      </c>
      <c r="U306">
        <f t="shared" si="78"/>
        <v>5.8632120467794614E-4</v>
      </c>
      <c r="W306" s="1"/>
    </row>
    <row r="307" spans="1:23" x14ac:dyDescent="0.25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2">
        <f t="shared" si="73"/>
        <v>434.49986341254618</v>
      </c>
      <c r="K307">
        <f t="shared" si="74"/>
        <v>2.0719096910912573</v>
      </c>
      <c r="L307">
        <f t="shared" si="75"/>
        <v>-12.373846974435711</v>
      </c>
      <c r="M307" s="42">
        <f t="shared" si="76"/>
        <v>21.532047664081865</v>
      </c>
      <c r="N307" s="6">
        <f t="shared" si="70"/>
        <v>-2.5987375317752574E-7</v>
      </c>
      <c r="O307" s="4">
        <f>SUM($N$41:N307)*0.1+$N$8</f>
        <v>-5.6314294353027797E-7</v>
      </c>
      <c r="P307" s="4">
        <f>SUM($O$41:O307)+0</f>
        <v>3.9854495300427236E-4</v>
      </c>
      <c r="Q307" s="6">
        <f t="shared" si="71"/>
        <v>-1.8797010058172619E-7</v>
      </c>
      <c r="R307" s="4">
        <f>SUM($Q$41:Q307)*0.1+$T$8</f>
        <v>-1.1661516287749748E-6</v>
      </c>
      <c r="S307" s="4">
        <f>SUM($R$41:R307)+0</f>
        <v>4.2835134836850981E-4</v>
      </c>
      <c r="T307">
        <f t="shared" si="77"/>
        <v>1.2950056355639817E-6</v>
      </c>
      <c r="U307">
        <f t="shared" si="78"/>
        <v>5.8508371812442204E-4</v>
      </c>
      <c r="W307" s="1"/>
    </row>
    <row r="308" spans="1:23" x14ac:dyDescent="0.25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2">
        <f t="shared" si="73"/>
        <v>434.49986341254618</v>
      </c>
      <c r="K308">
        <f t="shared" si="74"/>
        <v>2.0606493123353258</v>
      </c>
      <c r="L308">
        <f t="shared" si="75"/>
        <v>-12.373846974435711</v>
      </c>
      <c r="M308" s="42">
        <f t="shared" si="76"/>
        <v>21.530967057442716</v>
      </c>
      <c r="N308" s="6">
        <f t="shared" si="70"/>
        <v>-2.5846139582330001E-7</v>
      </c>
      <c r="O308" s="4">
        <f>SUM($N$41:N308)*0.1+$N$8</f>
        <v>-5.8898908311260804E-7</v>
      </c>
      <c r="P308" s="4">
        <f>SUM($O$41:O308)+0</f>
        <v>3.9795596392115976E-4</v>
      </c>
      <c r="Q308" s="6">
        <f t="shared" si="71"/>
        <v>-1.869485239481298E-7</v>
      </c>
      <c r="R308" s="4">
        <f>SUM($Q$41:Q308)*0.1+$T$8</f>
        <v>-1.1848464811697878E-6</v>
      </c>
      <c r="S308" s="4">
        <f>SUM($R$41:R308)+0</f>
        <v>4.2716650188734005E-4</v>
      </c>
      <c r="T308">
        <f t="shared" si="77"/>
        <v>1.3231664007093964E-6</v>
      </c>
      <c r="U308">
        <f t="shared" si="78"/>
        <v>5.8381518441634104E-4</v>
      </c>
      <c r="W308" s="1"/>
    </row>
    <row r="309" spans="1:23" x14ac:dyDescent="0.25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2">
        <f t="shared" si="73"/>
        <v>434.49986341254618</v>
      </c>
      <c r="K309">
        <f t="shared" si="74"/>
        <v>2.0493889335793951</v>
      </c>
      <c r="L309">
        <f t="shared" si="75"/>
        <v>-12.373846974435711</v>
      </c>
      <c r="M309" s="42">
        <f t="shared" si="76"/>
        <v>21.529892285873917</v>
      </c>
      <c r="N309" s="6">
        <f t="shared" si="70"/>
        <v>-2.5704903846907429E-7</v>
      </c>
      <c r="O309" s="4">
        <f>SUM($N$41:N309)*0.1+$N$8</f>
        <v>-6.1469398695951534E-7</v>
      </c>
      <c r="P309" s="4">
        <f>SUM($O$41:O309)+0</f>
        <v>3.9734126993420027E-4</v>
      </c>
      <c r="Q309" s="6">
        <f t="shared" si="71"/>
        <v>-1.8592694731453344E-7</v>
      </c>
      <c r="R309" s="4">
        <f>SUM($Q$41:Q309)*0.1+$T$8</f>
        <v>-1.2034391759012406E-6</v>
      </c>
      <c r="S309" s="4">
        <f>SUM($R$41:R309)+0</f>
        <v>4.2596306271143881E-4</v>
      </c>
      <c r="T309">
        <f t="shared" si="77"/>
        <v>1.3513380582585698E-6</v>
      </c>
      <c r="U309">
        <f t="shared" si="78"/>
        <v>5.8251576423941711E-4</v>
      </c>
      <c r="W309" s="1"/>
    </row>
    <row r="310" spans="1:23" x14ac:dyDescent="0.25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2">
        <f t="shared" si="73"/>
        <v>434.49986341254618</v>
      </c>
      <c r="K310">
        <f t="shared" si="74"/>
        <v>2.038128554823464</v>
      </c>
      <c r="L310">
        <f t="shared" si="75"/>
        <v>-12.373846974435711</v>
      </c>
      <c r="M310" s="42">
        <f t="shared" si="76"/>
        <v>21.528823350249365</v>
      </c>
      <c r="N310" s="6">
        <f t="shared" si="70"/>
        <v>-2.5563668111484857E-7</v>
      </c>
      <c r="O310" s="4">
        <f>SUM($N$41:N310)*0.1+$N$8</f>
        <v>-6.4025765507100027E-7</v>
      </c>
      <c r="P310" s="4">
        <f>SUM($O$41:O310)+0</f>
        <v>3.9670101227912927E-4</v>
      </c>
      <c r="Q310" s="6">
        <f t="shared" si="71"/>
        <v>-1.8490537068093711E-7</v>
      </c>
      <c r="R310" s="4">
        <f>SUM($Q$41:Q310)*0.1+$T$8</f>
        <v>-1.2219297129693342E-6</v>
      </c>
      <c r="S310" s="4">
        <f>SUM($R$41:R310)+0</f>
        <v>4.2474113299846946E-4</v>
      </c>
      <c r="T310">
        <f t="shared" si="77"/>
        <v>1.3795079152778847E-6</v>
      </c>
      <c r="U310">
        <f t="shared" si="78"/>
        <v>5.8118561854549478E-4</v>
      </c>
      <c r="W310" s="1"/>
    </row>
    <row r="311" spans="1:23" x14ac:dyDescent="0.25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2">
        <f t="shared" si="73"/>
        <v>434.49986341254618</v>
      </c>
      <c r="K311">
        <f t="shared" si="74"/>
        <v>2.0268681760675333</v>
      </c>
      <c r="L311">
        <f t="shared" si="75"/>
        <v>-12.373846974435711</v>
      </c>
      <c r="M311" s="42">
        <f t="shared" si="76"/>
        <v>21.527760251438391</v>
      </c>
      <c r="N311" s="6">
        <f t="shared" si="70"/>
        <v>-2.5422432376062285E-7</v>
      </c>
      <c r="O311" s="4">
        <f>SUM($N$41:N311)*0.1+$N$8</f>
        <v>-6.6568008744706242E-7</v>
      </c>
      <c r="P311" s="4">
        <f>SUM($O$41:O311)+0</f>
        <v>3.9603533219168219E-4</v>
      </c>
      <c r="Q311" s="6">
        <f t="shared" si="71"/>
        <v>-1.8388379404734075E-7</v>
      </c>
      <c r="R311" s="4">
        <f>SUM($Q$41:Q311)*0.1+$T$8</f>
        <v>-1.2403180923740686E-6</v>
      </c>
      <c r="S311" s="4">
        <f>SUM($R$41:R311)+0</f>
        <v>4.235008149060954E-4</v>
      </c>
      <c r="T311">
        <f t="shared" si="77"/>
        <v>1.4076643595310556E-6</v>
      </c>
      <c r="U311">
        <f t="shared" si="78"/>
        <v>5.7982490854593591E-4</v>
      </c>
      <c r="W311" s="1"/>
    </row>
    <row r="312" spans="1:23" x14ac:dyDescent="0.25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2">
        <f t="shared" si="73"/>
        <v>434.49986341254618</v>
      </c>
      <c r="K312">
        <f t="shared" si="74"/>
        <v>2.0156077973116022</v>
      </c>
      <c r="L312">
        <f t="shared" si="75"/>
        <v>-12.373846974435711</v>
      </c>
      <c r="M312" s="42">
        <f t="shared" si="76"/>
        <v>21.526702990305758</v>
      </c>
      <c r="N312" s="6">
        <f t="shared" si="70"/>
        <v>-2.5281196640639718E-7</v>
      </c>
      <c r="O312" s="4">
        <f>SUM($N$41:N312)*0.1+$N$8</f>
        <v>-6.909612840877022E-7</v>
      </c>
      <c r="P312" s="4">
        <f>SUM($O$41:O312)+0</f>
        <v>3.9534437090759446E-4</v>
      </c>
      <c r="Q312" s="6">
        <f t="shared" si="71"/>
        <v>-1.8286221741374437E-7</v>
      </c>
      <c r="R312" s="4">
        <f>SUM($Q$41:Q312)*0.1+$T$8</f>
        <v>-1.2586043141154428E-6</v>
      </c>
      <c r="S312" s="4">
        <f>SUM($R$41:R312)+0</f>
        <v>4.2224221059197997E-4</v>
      </c>
      <c r="T312">
        <f t="shared" si="77"/>
        <v>1.4357967528930168E-6</v>
      </c>
      <c r="U312">
        <f t="shared" si="78"/>
        <v>5.7843379570519872E-4</v>
      </c>
      <c r="W312" s="1"/>
    </row>
    <row r="313" spans="1:23" x14ac:dyDescent="0.25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2">
        <f t="shared" si="73"/>
        <v>434.49986341254618</v>
      </c>
      <c r="K313">
        <f t="shared" si="74"/>
        <v>2.0043474185556711</v>
      </c>
      <c r="L313">
        <f t="shared" si="75"/>
        <v>-12.373846974435711</v>
      </c>
      <c r="M313" s="42">
        <f t="shared" si="76"/>
        <v>21.525651567711634</v>
      </c>
      <c r="N313" s="6">
        <f t="shared" si="70"/>
        <v>-2.5139960905217146E-7</v>
      </c>
      <c r="O313" s="4">
        <f>SUM($N$41:N313)*0.1+$N$8</f>
        <v>-7.1610124499291963E-7</v>
      </c>
      <c r="P313" s="4">
        <f>SUM($O$41:O313)+0</f>
        <v>3.9462826966260155E-4</v>
      </c>
      <c r="Q313" s="6">
        <f t="shared" si="71"/>
        <v>-1.8184064078014803E-7</v>
      </c>
      <c r="R313" s="4">
        <f>SUM($Q$41:Q313)*0.1+$T$8</f>
        <v>-1.2767883781934579E-6</v>
      </c>
      <c r="S313" s="4">
        <f>SUM($R$41:R313)+0</f>
        <v>4.2096542221378654E-4</v>
      </c>
      <c r="T313">
        <f t="shared" si="77"/>
        <v>1.463895336344197E-6</v>
      </c>
      <c r="U313">
        <f t="shared" si="78"/>
        <v>5.7701244173460463E-4</v>
      </c>
      <c r="W313" s="1"/>
    </row>
    <row r="314" spans="1:23" x14ac:dyDescent="0.25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2">
        <f t="shared" si="73"/>
        <v>434.49986341254618</v>
      </c>
      <c r="K314">
        <f t="shared" si="74"/>
        <v>1.9930870397997404</v>
      </c>
      <c r="L314">
        <f t="shared" si="75"/>
        <v>-12.373846974435711</v>
      </c>
      <c r="M314" s="42">
        <f t="shared" si="76"/>
        <v>21.524605984511613</v>
      </c>
      <c r="N314" s="6">
        <f t="shared" si="70"/>
        <v>-2.4998725169794574E-7</v>
      </c>
      <c r="O314" s="4">
        <f>SUM($N$41:N314)*0.1+$N$8</f>
        <v>-7.4109997016271385E-7</v>
      </c>
      <c r="P314" s="4">
        <f>SUM($O$41:O314)+0</f>
        <v>3.9388716969243886E-4</v>
      </c>
      <c r="Q314" s="6">
        <f t="shared" si="71"/>
        <v>-1.8081906414655168E-7</v>
      </c>
      <c r="R314" s="4">
        <f>SUM($Q$41:Q314)*0.1+$T$8</f>
        <v>-1.2948702846081128E-6</v>
      </c>
      <c r="S314" s="4">
        <f>SUM($R$41:R314)+0</f>
        <v>4.1967055192917844E-4</v>
      </c>
      <c r="T314">
        <f t="shared" si="77"/>
        <v>1.491951145224357E-6</v>
      </c>
      <c r="U314">
        <f t="shared" si="78"/>
        <v>5.7556100858628483E-4</v>
      </c>
      <c r="W314" s="1"/>
    </row>
    <row r="315" spans="1:23" x14ac:dyDescent="0.25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2">
        <f t="shared" si="73"/>
        <v>434.49986341254618</v>
      </c>
      <c r="K315">
        <f t="shared" si="74"/>
        <v>1.9818266610438091</v>
      </c>
      <c r="L315">
        <f t="shared" si="75"/>
        <v>-12.373846974435711</v>
      </c>
      <c r="M315" s="42">
        <f t="shared" si="76"/>
        <v>21.523566241556708</v>
      </c>
      <c r="N315" s="6">
        <f t="shared" si="70"/>
        <v>-2.4857489434372001E-7</v>
      </c>
      <c r="O315" s="4">
        <f>SUM($N$41:N315)*0.1+$N$8</f>
        <v>-7.6595745959708613E-7</v>
      </c>
      <c r="P315" s="4">
        <f>SUM($O$41:O315)+0</f>
        <v>3.9312121223284178E-4</v>
      </c>
      <c r="Q315" s="6">
        <f t="shared" si="71"/>
        <v>-1.7979748751295529E-7</v>
      </c>
      <c r="R315" s="4">
        <f>SUM($Q$41:Q315)*0.1+$T$8</f>
        <v>-1.3128500333594084E-6</v>
      </c>
      <c r="S315" s="4">
        <f>SUM($R$41:R315)+0</f>
        <v>4.1835770189581903E-4</v>
      </c>
      <c r="T315">
        <f t="shared" si="77"/>
        <v>1.5199559335731486E-6</v>
      </c>
      <c r="U315">
        <f t="shared" si="78"/>
        <v>5.7407965844730115E-4</v>
      </c>
      <c r="W315" s="1"/>
    </row>
    <row r="316" spans="1:23" x14ac:dyDescent="0.25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2">
        <f t="shared" si="73"/>
        <v>434.49986341254618</v>
      </c>
      <c r="K316">
        <f t="shared" si="74"/>
        <v>1.9705662822878782</v>
      </c>
      <c r="L316">
        <f t="shared" si="75"/>
        <v>-12.373846974435711</v>
      </c>
      <c r="M316" s="42">
        <f t="shared" si="76"/>
        <v>21.522532339693331</v>
      </c>
      <c r="N316" s="6">
        <f t="shared" si="70"/>
        <v>-2.4716253698949435E-7</v>
      </c>
      <c r="O316" s="4">
        <f>SUM($N$41:N316)*0.1+$N$8</f>
        <v>-7.9067371329603563E-7</v>
      </c>
      <c r="P316" s="4">
        <f>SUM($O$41:O316)+0</f>
        <v>3.9233053851954572E-4</v>
      </c>
      <c r="Q316" s="6">
        <f t="shared" si="71"/>
        <v>-1.7877591087935893E-7</v>
      </c>
      <c r="R316" s="4">
        <f>SUM($Q$41:Q316)*0.1+$T$8</f>
        <v>-1.3307276244473448E-6</v>
      </c>
      <c r="S316" s="4">
        <f>SUM($R$41:R316)+0</f>
        <v>4.1702697427137167E-4</v>
      </c>
      <c r="T316">
        <f t="shared" si="77"/>
        <v>1.5479021065185663E-6</v>
      </c>
      <c r="U316">
        <f t="shared" si="78"/>
        <v>5.7256855373393671E-4</v>
      </c>
      <c r="W316" s="1"/>
    </row>
    <row r="317" spans="1:23" x14ac:dyDescent="0.25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2">
        <f t="shared" si="73"/>
        <v>434.49986341254618</v>
      </c>
      <c r="K317">
        <f t="shared" si="74"/>
        <v>1.9593059035319476</v>
      </c>
      <c r="L317">
        <f t="shared" si="75"/>
        <v>-12.373846974435711</v>
      </c>
      <c r="M317" s="42">
        <f t="shared" si="76"/>
        <v>21.521504279763313</v>
      </c>
      <c r="N317" s="6">
        <f t="shared" si="70"/>
        <v>-2.4575017963526862E-7</v>
      </c>
      <c r="O317" s="4">
        <f>SUM($N$41:N317)*0.1+$N$8</f>
        <v>-8.1524873125956234E-7</v>
      </c>
      <c r="P317" s="4">
        <f>SUM($O$41:O317)+0</f>
        <v>3.9151528978828614E-4</v>
      </c>
      <c r="Q317" s="6">
        <f t="shared" si="71"/>
        <v>-1.7775433424576262E-7</v>
      </c>
      <c r="R317" s="4">
        <f>SUM($Q$41:Q317)*0.1+$T$8</f>
        <v>-1.3485030578719212E-6</v>
      </c>
      <c r="S317" s="4">
        <f>SUM($R$41:R317)+0</f>
        <v>4.1567847121349975E-4</v>
      </c>
      <c r="T317">
        <f t="shared" si="77"/>
        <v>1.575782659794887E-6</v>
      </c>
      <c r="U317">
        <f t="shared" si="78"/>
        <v>5.7102785708614782E-4</v>
      </c>
      <c r="W317" s="1"/>
    </row>
    <row r="318" spans="1:23" x14ac:dyDescent="0.25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2">
        <f t="shared" si="73"/>
        <v>434.49986341254618</v>
      </c>
      <c r="K318">
        <f t="shared" si="74"/>
        <v>1.9480455247760164</v>
      </c>
      <c r="L318">
        <f t="shared" si="75"/>
        <v>-12.373846974435711</v>
      </c>
      <c r="M318" s="42">
        <f t="shared" si="76"/>
        <v>21.520482062603879</v>
      </c>
      <c r="N318" s="6">
        <f t="shared" si="70"/>
        <v>-2.443378222810429E-7</v>
      </c>
      <c r="O318" s="4">
        <f>SUM($N$41:N318)*0.1+$N$8</f>
        <v>-8.396825134876667E-7</v>
      </c>
      <c r="P318" s="4">
        <f>SUM($O$41:O318)+0</f>
        <v>3.9067560727479848E-4</v>
      </c>
      <c r="Q318" s="6">
        <f t="shared" si="71"/>
        <v>-1.7673275761216621E-7</v>
      </c>
      <c r="R318" s="4">
        <f>SUM($Q$41:Q318)*0.1+$T$8</f>
        <v>-1.3661763336331382E-6</v>
      </c>
      <c r="S318" s="4">
        <f>SUM($R$41:R318)+0</f>
        <v>4.1431229487986663E-4</v>
      </c>
      <c r="T318">
        <f t="shared" si="77"/>
        <v>1.6035911255791639E-6</v>
      </c>
      <c r="U318">
        <f t="shared" si="78"/>
        <v>5.6945773136217416E-4</v>
      </c>
      <c r="W318" s="1"/>
    </row>
    <row r="319" spans="1:23" x14ac:dyDescent="0.25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2">
        <f t="shared" si="73"/>
        <v>434.49986341254618</v>
      </c>
      <c r="K319">
        <f t="shared" si="74"/>
        <v>1.9367851460200853</v>
      </c>
      <c r="L319">
        <f t="shared" si="75"/>
        <v>-12.373846974435711</v>
      </c>
      <c r="M319" s="42">
        <f t="shared" si="76"/>
        <v>21.51946568904766</v>
      </c>
      <c r="N319" s="6">
        <f t="shared" si="70"/>
        <v>-2.4292546492681718E-7</v>
      </c>
      <c r="O319" s="4">
        <f>SUM($N$41:N319)*0.1+$N$8</f>
        <v>-8.6397505998034826E-7</v>
      </c>
      <c r="P319" s="4">
        <f>SUM($O$41:O319)+0</f>
        <v>3.8981163221481815E-4</v>
      </c>
      <c r="Q319" s="6">
        <f t="shared" si="71"/>
        <v>-1.7571118097856985E-7</v>
      </c>
      <c r="R319" s="4">
        <f>SUM($Q$41:Q319)*0.1+$T$8</f>
        <v>-1.3837474517309952E-6</v>
      </c>
      <c r="S319" s="4">
        <f>SUM($R$41:R319)+0</f>
        <v>4.1292854742813566E-4</v>
      </c>
      <c r="T319">
        <f t="shared" si="77"/>
        <v>1.6313215239308496E-6</v>
      </c>
      <c r="U319">
        <f t="shared" si="78"/>
        <v>5.6785833963330214E-4</v>
      </c>
      <c r="W319" s="1"/>
    </row>
    <row r="320" spans="1:23" x14ac:dyDescent="0.25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2">
        <f t="shared" si="73"/>
        <v>434.49986341254618</v>
      </c>
      <c r="K320">
        <f t="shared" si="74"/>
        <v>1.9255247672641542</v>
      </c>
      <c r="L320">
        <f t="shared" si="75"/>
        <v>-12.373846974435711</v>
      </c>
      <c r="M320" s="42">
        <f t="shared" si="76"/>
        <v>21.518455159922684</v>
      </c>
      <c r="N320" s="6">
        <f t="shared" si="70"/>
        <v>-2.4151310757259146E-7</v>
      </c>
      <c r="O320" s="4">
        <f>SUM($N$41:N320)*0.1+$N$8</f>
        <v>-8.8812637073760747E-7</v>
      </c>
      <c r="P320" s="4">
        <f>SUM($O$41:O320)+0</f>
        <v>3.8892350584408055E-4</v>
      </c>
      <c r="Q320" s="6">
        <f t="shared" si="71"/>
        <v>-1.7468960434497347E-7</v>
      </c>
      <c r="R320" s="4">
        <f>SUM($Q$41:Q320)*0.1+$T$8</f>
        <v>-1.4012164121654921E-6</v>
      </c>
      <c r="S320" s="4">
        <f>SUM($R$41:R320)+0</f>
        <v>4.1152733101597019E-4</v>
      </c>
      <c r="T320">
        <f t="shared" si="77"/>
        <v>1.6589683192036816E-6</v>
      </c>
      <c r="U320">
        <f t="shared" si="78"/>
        <v>5.662298451787741E-4</v>
      </c>
      <c r="W320" s="1"/>
    </row>
    <row r="321" spans="1:23" x14ac:dyDescent="0.25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2">
        <f t="shared" si="73"/>
        <v>434.49986341254618</v>
      </c>
      <c r="K321">
        <f t="shared" si="74"/>
        <v>1.9142643885082233</v>
      </c>
      <c r="L321">
        <f t="shared" si="75"/>
        <v>-12.373846974435711</v>
      </c>
      <c r="M321" s="42">
        <f t="shared" si="76"/>
        <v>21.517450476052367</v>
      </c>
      <c r="N321" s="6">
        <f t="shared" si="70"/>
        <v>-2.4010075021836574E-7</v>
      </c>
      <c r="O321" s="4">
        <f>SUM($N$41:N321)*0.1+$N$8</f>
        <v>-9.121364457594439E-7</v>
      </c>
      <c r="P321" s="4">
        <f>SUM($O$41:O321)+0</f>
        <v>3.8801136939832108E-4</v>
      </c>
      <c r="Q321" s="6">
        <f t="shared" si="71"/>
        <v>-1.7366802771137719E-7</v>
      </c>
      <c r="R321" s="4">
        <f>SUM($Q$41:Q321)*0.1+$T$8</f>
        <v>-1.4185832149366297E-6</v>
      </c>
      <c r="S321" s="4">
        <f>SUM($R$41:R321)+0</f>
        <v>4.1010874780103356E-4</v>
      </c>
      <c r="T321">
        <f t="shared" si="77"/>
        <v>1.6865263808736036E-6</v>
      </c>
      <c r="U321">
        <f t="shared" si="78"/>
        <v>5.645724114808411E-4</v>
      </c>
      <c r="W321" s="1"/>
    </row>
    <row r="322" spans="1:23" x14ac:dyDescent="0.25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2">
        <f t="shared" si="73"/>
        <v>434.49986341254618</v>
      </c>
      <c r="K322">
        <f t="shared" si="74"/>
        <v>1.9030040097522922</v>
      </c>
      <c r="L322">
        <f t="shared" si="75"/>
        <v>-12.373846974435711</v>
      </c>
      <c r="M322" s="42">
        <f t="shared" si="76"/>
        <v>21.516451638255521</v>
      </c>
      <c r="N322" s="6">
        <f t="shared" si="70"/>
        <v>-2.3868839286414001E-7</v>
      </c>
      <c r="O322" s="4">
        <f>SUM($N$41:N322)*0.1+$N$8</f>
        <v>-9.3600528504585796E-7</v>
      </c>
      <c r="P322" s="4">
        <f>SUM($O$41:O322)+0</f>
        <v>3.8707536411327519E-4</v>
      </c>
      <c r="Q322" s="6">
        <f t="shared" si="71"/>
        <v>-1.726464510777808E-7</v>
      </c>
      <c r="R322" s="4">
        <f>SUM($Q$41:Q322)*0.1+$T$8</f>
        <v>-1.4358478600444081E-6</v>
      </c>
      <c r="S322" s="4">
        <f>SUM($R$41:R322)+0</f>
        <v>4.0867289994098914E-4</v>
      </c>
      <c r="T322">
        <f t="shared" si="77"/>
        <v>1.7139909482922842E-6</v>
      </c>
      <c r="U322">
        <f t="shared" si="78"/>
        <v>5.6288620221995342E-4</v>
      </c>
      <c r="W322" s="1"/>
    </row>
    <row r="323" spans="1:23" x14ac:dyDescent="0.25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2">
        <f t="shared" si="73"/>
        <v>434.49986341254618</v>
      </c>
      <c r="K323">
        <f t="shared" si="74"/>
        <v>1.8917436309963616</v>
      </c>
      <c r="L323">
        <f t="shared" si="75"/>
        <v>-12.373846974435711</v>
      </c>
      <c r="M323" s="42">
        <f t="shared" si="76"/>
        <v>21.51545864734635</v>
      </c>
      <c r="N323" s="6">
        <f t="shared" si="70"/>
        <v>-2.3727603550991434E-7</v>
      </c>
      <c r="O323" s="4">
        <f>SUM($N$41:N323)*0.1+$N$8</f>
        <v>-9.5973288859684925E-7</v>
      </c>
      <c r="P323" s="4">
        <f>SUM($O$41:O323)+0</f>
        <v>3.8611563122467835E-4</v>
      </c>
      <c r="Q323" s="6">
        <f t="shared" si="71"/>
        <v>-1.7162487444418444E-7</v>
      </c>
      <c r="R323" s="4">
        <f>SUM($Q$41:Q323)*0.1+$T$8</f>
        <v>-1.4530103474888264E-6</v>
      </c>
      <c r="S323" s="4">
        <f>SUM($R$41:R323)+0</f>
        <v>4.0721988959350032E-4</v>
      </c>
      <c r="T323">
        <f t="shared" si="77"/>
        <v>1.7413575989336746E-6</v>
      </c>
      <c r="U323">
        <f t="shared" si="78"/>
        <v>5.6117138127008436E-4</v>
      </c>
      <c r="W323" s="1"/>
    </row>
    <row r="324" spans="1:23" x14ac:dyDescent="0.25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2">
        <f t="shared" si="73"/>
        <v>434.49986341254618</v>
      </c>
      <c r="K324">
        <f t="shared" si="74"/>
        <v>1.8804832522404309</v>
      </c>
      <c r="L324">
        <f t="shared" si="75"/>
        <v>-12.373846974435711</v>
      </c>
      <c r="M324" s="42">
        <f t="shared" si="76"/>
        <v>21.514471504134423</v>
      </c>
      <c r="N324" s="6">
        <f t="shared" si="70"/>
        <v>-2.3586367815568865E-7</v>
      </c>
      <c r="O324" s="4">
        <f>SUM($N$41:N324)*0.1+$N$8</f>
        <v>-9.8331925641241859E-7</v>
      </c>
      <c r="P324" s="4">
        <f>SUM($O$41:O324)+0</f>
        <v>3.8513231196826594E-4</v>
      </c>
      <c r="Q324" s="6">
        <f t="shared" si="71"/>
        <v>-1.7060329781058811E-7</v>
      </c>
      <c r="R324" s="4">
        <f>SUM($Q$41:Q324)*0.1+$T$8</f>
        <v>-1.4700706772698846E-6</v>
      </c>
      <c r="S324" s="4">
        <f>SUM($R$41:R324)+0</f>
        <v>4.0574981891623046E-4</v>
      </c>
      <c r="T324">
        <f t="shared" si="77"/>
        <v>1.7686222197519202E-6</v>
      </c>
      <c r="U324">
        <f t="shared" si="78"/>
        <v>5.5942811269418303E-4</v>
      </c>
      <c r="W324" s="1"/>
    </row>
    <row r="325" spans="1:23" x14ac:dyDescent="0.25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2">
        <f t="shared" si="73"/>
        <v>434.49986341254618</v>
      </c>
      <c r="K325">
        <f t="shared" si="74"/>
        <v>1.8692228734844998</v>
      </c>
      <c r="L325">
        <f t="shared" si="75"/>
        <v>-12.373846974435711</v>
      </c>
      <c r="M325" s="42">
        <f t="shared" si="76"/>
        <v>21.513490209424717</v>
      </c>
      <c r="N325" s="6">
        <f t="shared" si="70"/>
        <v>-2.3445132080146293E-7</v>
      </c>
      <c r="O325" s="4">
        <f>SUM($N$41:N325)*0.1+$N$8</f>
        <v>-1.0067643884925647E-6</v>
      </c>
      <c r="P325" s="4">
        <f>SUM($O$41:O325)+0</f>
        <v>3.8412554757977338E-4</v>
      </c>
      <c r="Q325" s="6">
        <f t="shared" si="71"/>
        <v>-1.6958172117699173E-7</v>
      </c>
      <c r="R325" s="4">
        <f>SUM($Q$41:Q325)*0.1+$T$8</f>
        <v>-1.4870288493875835E-6</v>
      </c>
      <c r="S325" s="4">
        <f>SUM($R$41:R325)+0</f>
        <v>4.0426279006684285E-4</v>
      </c>
      <c r="T325">
        <f t="shared" si="77"/>
        <v>1.7957809813136368E-6</v>
      </c>
      <c r="U325">
        <f t="shared" si="78"/>
        <v>5.5765656073975228E-4</v>
      </c>
      <c r="W325" s="1"/>
    </row>
    <row r="326" spans="1:23" x14ac:dyDescent="0.25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2">
        <f t="shared" si="73"/>
        <v>434.49986341254618</v>
      </c>
      <c r="K326">
        <f t="shared" si="74"/>
        <v>1.8579624947285687</v>
      </c>
      <c r="L326">
        <f t="shared" si="75"/>
        <v>-12.373846974435711</v>
      </c>
      <c r="M326" s="42">
        <f t="shared" si="76"/>
        <v>21.51251476401756</v>
      </c>
      <c r="N326" s="6">
        <f t="shared" si="70"/>
        <v>-2.3303896344723721E-7</v>
      </c>
      <c r="O326" s="4">
        <f>SUM($N$41:N326)*0.1+$N$8</f>
        <v>-1.0300682848372885E-6</v>
      </c>
      <c r="P326" s="4">
        <f>SUM($O$41:O326)+0</f>
        <v>3.8309547929493611E-4</v>
      </c>
      <c r="Q326" s="6">
        <f t="shared" si="71"/>
        <v>-1.6856014454339537E-7</v>
      </c>
      <c r="R326" s="4">
        <f>SUM($Q$41:Q326)*0.1+$T$8</f>
        <v>-1.5038848638419232E-6</v>
      </c>
      <c r="S326" s="4">
        <f>SUM($R$41:R326)+0</f>
        <v>4.0275890520300096E-4</v>
      </c>
      <c r="T326">
        <f t="shared" si="77"/>
        <v>1.8228303144068219E-6</v>
      </c>
      <c r="U326">
        <f t="shared" si="78"/>
        <v>5.5585688983454792E-4</v>
      </c>
      <c r="W326" s="1"/>
    </row>
    <row r="327" spans="1:23" x14ac:dyDescent="0.25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2">
        <f t="shared" si="73"/>
        <v>434.49986341254618</v>
      </c>
      <c r="K327">
        <f t="shared" si="74"/>
        <v>1.8467021159726373</v>
      </c>
      <c r="L327">
        <f t="shared" si="75"/>
        <v>-12.373846974435711</v>
      </c>
      <c r="M327" s="42">
        <f t="shared" si="76"/>
        <v>21.511545168708668</v>
      </c>
      <c r="N327" s="6">
        <f t="shared" si="70"/>
        <v>-2.3162660609301148E-7</v>
      </c>
      <c r="O327" s="4">
        <f>SUM($N$41:N327)*0.1+$N$8</f>
        <v>-1.0532309454465895E-6</v>
      </c>
      <c r="P327" s="4">
        <f>SUM($O$41:O327)+0</f>
        <v>3.8204224834948955E-4</v>
      </c>
      <c r="Q327" s="6">
        <f t="shared" si="71"/>
        <v>-1.6753856790979898E-7</v>
      </c>
      <c r="R327" s="4">
        <f>SUM($Q$41:Q327)*0.1+$T$8</f>
        <v>-1.5206387206329036E-6</v>
      </c>
      <c r="S327" s="4">
        <f>SUM($R$41:R327)+0</f>
        <v>4.0123826648236807E-4</v>
      </c>
      <c r="T327">
        <f t="shared" si="77"/>
        <v>1.8497668888631321E-6</v>
      </c>
      <c r="U327">
        <f t="shared" si="78"/>
        <v>5.5402926458239445E-4</v>
      </c>
      <c r="W327" s="1"/>
    </row>
    <row r="328" spans="1:23" x14ac:dyDescent="0.25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2">
        <f t="shared" si="73"/>
        <v>434.49986341254618</v>
      </c>
      <c r="K328">
        <f t="shared" si="74"/>
        <v>1.8354417372167067</v>
      </c>
      <c r="L328">
        <f t="shared" si="75"/>
        <v>-12.373846974435711</v>
      </c>
      <c r="M328" s="42">
        <f t="shared" si="76"/>
        <v>21.510581424289128</v>
      </c>
      <c r="N328" s="6">
        <f t="shared" si="70"/>
        <v>-2.3021424873878576E-7</v>
      </c>
      <c r="O328" s="4">
        <f>SUM($N$41:N328)*0.1+$N$8</f>
        <v>-1.0762523703204681E-6</v>
      </c>
      <c r="P328" s="4">
        <f>SUM($O$41:O328)+0</f>
        <v>3.8096599597916907E-4</v>
      </c>
      <c r="Q328" s="6">
        <f t="shared" si="71"/>
        <v>-1.6651699127620268E-7</v>
      </c>
      <c r="R328" s="4">
        <f>SUM($Q$41:Q328)*0.1+$T$8</f>
        <v>-1.5372904197605239E-6</v>
      </c>
      <c r="S328" s="4">
        <f>SUM($R$41:R328)+0</f>
        <v>3.9970097606260754E-4</v>
      </c>
      <c r="T328">
        <f t="shared" si="77"/>
        <v>1.8765875943605494E-6</v>
      </c>
      <c r="U328">
        <f t="shared" si="78"/>
        <v>5.5217384975911473E-4</v>
      </c>
      <c r="W328" s="1"/>
    </row>
    <row r="329" spans="1:23" x14ac:dyDescent="0.25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2">
        <f t="shared" si="73"/>
        <v>434.49986341254618</v>
      </c>
      <c r="K329">
        <f t="shared" si="74"/>
        <v>1.8241813584607756</v>
      </c>
      <c r="L329">
        <f t="shared" si="75"/>
        <v>-12.373846974435711</v>
      </c>
      <c r="M329" s="42">
        <f t="shared" si="76"/>
        <v>21.509623531545394</v>
      </c>
      <c r="N329" s="6">
        <f t="shared" si="70"/>
        <v>-2.2880189138456004E-7</v>
      </c>
      <c r="O329" s="4">
        <f>SUM($N$41:N329)*0.1+$N$8</f>
        <v>-1.099132559458924E-6</v>
      </c>
      <c r="P329" s="4">
        <f>SUM($O$41:O329)+0</f>
        <v>3.7986686341971016E-4</v>
      </c>
      <c r="Q329" s="6">
        <f t="shared" si="71"/>
        <v>-1.6549541464260629E-7</v>
      </c>
      <c r="R329" s="4">
        <f>SUM($Q$41:Q329)*0.1+$T$8</f>
        <v>-1.5538399612247842E-6</v>
      </c>
      <c r="S329" s="4">
        <f>SUM($R$41:R329)+0</f>
        <v>3.9814713610138278E-4</v>
      </c>
      <c r="T329">
        <f t="shared" si="77"/>
        <v>1.9032895230000515E-6</v>
      </c>
      <c r="U329">
        <f t="shared" si="78"/>
        <v>5.502908103085692E-4</v>
      </c>
      <c r="W329" s="1"/>
    </row>
    <row r="330" spans="1:23" x14ac:dyDescent="0.25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2">
        <f t="shared" si="73"/>
        <v>434.49986341254618</v>
      </c>
      <c r="K330">
        <f t="shared" si="74"/>
        <v>1.8129209797048447</v>
      </c>
      <c r="L330">
        <f t="shared" si="75"/>
        <v>-12.373846974435711</v>
      </c>
      <c r="M330" s="42">
        <f t="shared" si="76"/>
        <v>21.508671491259275</v>
      </c>
      <c r="N330" s="6">
        <f t="shared" si="70"/>
        <v>-2.2738953403033437E-7</v>
      </c>
      <c r="O330" s="4">
        <f>SUM($N$41:N330)*0.1+$N$8</f>
        <v>-1.1218715128619575E-6</v>
      </c>
      <c r="P330" s="4">
        <f>SUM($O$41:O330)+0</f>
        <v>3.7874499190684819E-4</v>
      </c>
      <c r="Q330" s="6">
        <f t="shared" si="71"/>
        <v>-1.644738380090099E-7</v>
      </c>
      <c r="R330" s="4">
        <f>SUM($Q$41:Q330)*0.1+$T$8</f>
        <v>-1.5702873450256852E-6</v>
      </c>
      <c r="S330" s="4">
        <f>SUM($R$41:R330)+0</f>
        <v>3.9657684875635707E-4</v>
      </c>
      <c r="T330">
        <f t="shared" si="77"/>
        <v>1.9298699534732887E-6</v>
      </c>
      <c r="U330">
        <f t="shared" si="78"/>
        <v>5.4838031133880164E-4</v>
      </c>
      <c r="W330" s="1"/>
    </row>
    <row r="331" spans="1:23" x14ac:dyDescent="0.25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2">
        <f t="shared" si="73"/>
        <v>434.49986341254618</v>
      </c>
      <c r="K331">
        <f t="shared" si="74"/>
        <v>1.8016606009489138</v>
      </c>
      <c r="L331">
        <f t="shared" si="75"/>
        <v>-12.373846974435711</v>
      </c>
      <c r="M331" s="42">
        <f t="shared" si="76"/>
        <v>21.507725304207952</v>
      </c>
      <c r="N331" s="6">
        <f t="shared" si="70"/>
        <v>-2.2597717667610865E-7</v>
      </c>
      <c r="O331" s="4">
        <f>SUM($N$41:N331)*0.1+$N$8</f>
        <v>-1.1444692305295682E-6</v>
      </c>
      <c r="P331" s="4">
        <f>SUM($O$41:O331)+0</f>
        <v>3.7760052267631864E-4</v>
      </c>
      <c r="Q331" s="6">
        <f t="shared" si="71"/>
        <v>-1.6345226137541355E-7</v>
      </c>
      <c r="R331" s="4">
        <f>SUM($Q$41:Q331)*0.1+$T$8</f>
        <v>-1.5866325711632269E-6</v>
      </c>
      <c r="S331" s="4">
        <f>SUM($R$41:R331)+0</f>
        <v>3.9499021618519384E-4</v>
      </c>
      <c r="T331">
        <f t="shared" si="77"/>
        <v>1.9563263366588341E-6</v>
      </c>
      <c r="U331">
        <f t="shared" si="78"/>
        <v>5.464425181182877E-4</v>
      </c>
      <c r="W331" s="1"/>
    </row>
    <row r="332" spans="1:23" x14ac:dyDescent="0.25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2">
        <f t="shared" si="73"/>
        <v>434.49986341254618</v>
      </c>
      <c r="K332">
        <f t="shared" si="74"/>
        <v>1.7904002221929829</v>
      </c>
      <c r="L332">
        <f t="shared" si="75"/>
        <v>-12.373846974435711</v>
      </c>
      <c r="M332" s="42">
        <f t="shared" si="76"/>
        <v>21.506784971163963</v>
      </c>
      <c r="N332" s="6">
        <f t="shared" si="70"/>
        <v>-2.2456481932188293E-7</v>
      </c>
      <c r="O332" s="4">
        <f>SUM($N$41:N332)*0.1+$N$8</f>
        <v>-1.1669257124617565E-6</v>
      </c>
      <c r="P332" s="4">
        <f>SUM($O$41:O332)+0</f>
        <v>3.7643359696385689E-4</v>
      </c>
      <c r="Q332" s="6">
        <f t="shared" si="71"/>
        <v>-1.6243068474181721E-7</v>
      </c>
      <c r="R332" s="4">
        <f>SUM($Q$41:Q332)*0.1+$T$8</f>
        <v>-1.6028756396374094E-6</v>
      </c>
      <c r="S332" s="4">
        <f>SUM($R$41:R332)+0</f>
        <v>3.9338734054555641E-4</v>
      </c>
      <c r="T332">
        <f t="shared" si="77"/>
        <v>1.9826562825026964E-6</v>
      </c>
      <c r="U332">
        <f t="shared" si="78"/>
        <v>5.4447759607228379E-4</v>
      </c>
      <c r="W332" s="1"/>
    </row>
    <row r="333" spans="1:23" x14ac:dyDescent="0.25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2">
        <f t="shared" si="73"/>
        <v>434.49986341254618</v>
      </c>
      <c r="K333">
        <f t="shared" si="74"/>
        <v>1.779139843437052</v>
      </c>
      <c r="L333">
        <f t="shared" si="75"/>
        <v>-12.373846974435711</v>
      </c>
      <c r="M333" s="42">
        <f t="shared" si="76"/>
        <v>21.505850492895199</v>
      </c>
      <c r="N333" s="6">
        <f t="shared" si="70"/>
        <v>-2.2315246196765721E-7</v>
      </c>
      <c r="O333" s="4">
        <f>SUM($N$41:N333)*0.1+$N$8</f>
        <v>-1.1892409586585225E-6</v>
      </c>
      <c r="P333" s="4">
        <f>SUM($O$41:O333)+0</f>
        <v>3.7524435600519836E-4</v>
      </c>
      <c r="Q333" s="6">
        <f t="shared" si="71"/>
        <v>-1.6140910810822085E-7</v>
      </c>
      <c r="R333" s="4">
        <f>SUM($Q$41:Q333)*0.1+$T$8</f>
        <v>-1.6190165504482318E-6</v>
      </c>
      <c r="S333" s="4">
        <f>SUM($R$41:R333)+0</f>
        <v>3.9176832399510816E-4</v>
      </c>
      <c r="T333">
        <f t="shared" si="77"/>
        <v>2.0088575480546981E-6</v>
      </c>
      <c r="U333">
        <f t="shared" si="78"/>
        <v>5.4248571077927213E-4</v>
      </c>
      <c r="W333" s="1"/>
    </row>
    <row r="334" spans="1:23" x14ac:dyDescent="0.25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2">
        <f t="shared" si="73"/>
        <v>434.49986341254618</v>
      </c>
      <c r="K334">
        <f t="shared" si="74"/>
        <v>1.7678794646811207</v>
      </c>
      <c r="L334">
        <f t="shared" si="75"/>
        <v>-12.373846974435711</v>
      </c>
      <c r="M334" s="42">
        <f t="shared" si="76"/>
        <v>21.5049218701649</v>
      </c>
      <c r="N334" s="6">
        <f t="shared" si="70"/>
        <v>-2.2174010461343148E-7</v>
      </c>
      <c r="O334" s="4">
        <f>SUM($N$41:N334)*0.1+$N$8</f>
        <v>-1.2114149691198657E-6</v>
      </c>
      <c r="P334" s="4">
        <f>SUM($O$41:O334)+0</f>
        <v>3.7403294103607849E-4</v>
      </c>
      <c r="Q334" s="6">
        <f t="shared" si="71"/>
        <v>-1.6038753147462447E-7</v>
      </c>
      <c r="R334" s="4">
        <f>SUM($Q$41:Q334)*0.1+$T$8</f>
        <v>-1.6350553035956933E-6</v>
      </c>
      <c r="S334" s="4">
        <f>SUM($R$41:R334)+0</f>
        <v>3.9013326869151248E-4</v>
      </c>
      <c r="T334">
        <f t="shared" si="77"/>
        <v>2.0349280265464159E-6</v>
      </c>
      <c r="U334">
        <f t="shared" si="78"/>
        <v>5.4046702796749994E-4</v>
      </c>
      <c r="W334" s="1"/>
    </row>
    <row r="335" spans="1:23" x14ac:dyDescent="0.25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2">
        <f t="shared" si="73"/>
        <v>434.49986341254618</v>
      </c>
      <c r="K335">
        <f t="shared" si="74"/>
        <v>1.7566190859251898</v>
      </c>
      <c r="L335">
        <f t="shared" si="75"/>
        <v>-12.373846974435711</v>
      </c>
      <c r="M335" s="42">
        <f t="shared" si="76"/>
        <v>21.503999103731662</v>
      </c>
      <c r="N335" s="6">
        <f t="shared" si="70"/>
        <v>-2.2032774725920576E-7</v>
      </c>
      <c r="O335" s="4">
        <f>SUM($N$41:N335)*0.1+$N$8</f>
        <v>-1.2334477438457861E-6</v>
      </c>
      <c r="P335" s="4">
        <f>SUM($O$41:O335)+0</f>
        <v>3.7279949329223268E-4</v>
      </c>
      <c r="Q335" s="6">
        <f t="shared" si="71"/>
        <v>-1.5936595484102819E-7</v>
      </c>
      <c r="R335" s="4">
        <f>SUM($Q$41:Q335)*0.1+$T$8</f>
        <v>-1.6509918990797963E-6</v>
      </c>
      <c r="S335" s="4">
        <f>SUM($R$41:R335)+0</f>
        <v>3.8848227679243267E-4</v>
      </c>
      <c r="T335">
        <f t="shared" si="77"/>
        <v>2.0608657374087647E-6</v>
      </c>
      <c r="U335">
        <f t="shared" si="78"/>
        <v>5.3842171351160947E-4</v>
      </c>
      <c r="W335" s="1"/>
    </row>
    <row r="336" spans="1:23" x14ac:dyDescent="0.25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2">
        <f t="shared" si="73"/>
        <v>434.49986341254618</v>
      </c>
      <c r="K336">
        <f t="shared" si="74"/>
        <v>1.7453587071692589</v>
      </c>
      <c r="L336">
        <f t="shared" si="75"/>
        <v>-12.373846974435711</v>
      </c>
      <c r="M336" s="42">
        <f t="shared" si="76"/>
        <v>21.503082194349417</v>
      </c>
      <c r="N336" s="6">
        <f t="shared" si="70"/>
        <v>-2.1891538990498009E-7</v>
      </c>
      <c r="O336" s="4">
        <f>SUM($N$41:N336)*0.1+$N$8</f>
        <v>-1.2553392828362837E-6</v>
      </c>
      <c r="P336" s="4">
        <f>SUM($O$41:O336)+0</f>
        <v>3.715441540093964E-4</v>
      </c>
      <c r="Q336" s="6">
        <f t="shared" si="71"/>
        <v>-1.583443782074318E-7</v>
      </c>
      <c r="R336" s="4">
        <f>SUM($Q$41:Q336)*0.1+$T$8</f>
        <v>-1.6668263369005393E-6</v>
      </c>
      <c r="S336" s="4">
        <f>SUM($R$41:R336)+0</f>
        <v>3.8681545045553213E-4</v>
      </c>
      <c r="T336">
        <f t="shared" si="77"/>
        <v>2.0866688171382601E-6</v>
      </c>
      <c r="U336">
        <f t="shared" si="78"/>
        <v>5.3634993342935571E-4</v>
      </c>
      <c r="W336" s="1"/>
    </row>
    <row r="337" spans="1:23" x14ac:dyDescent="0.25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2">
        <f t="shared" si="73"/>
        <v>434.49986341254618</v>
      </c>
      <c r="K337">
        <f t="shared" si="74"/>
        <v>1.7340983284133276</v>
      </c>
      <c r="L337">
        <f t="shared" si="75"/>
        <v>-12.373846974435711</v>
      </c>
      <c r="M337" s="42">
        <f t="shared" si="76"/>
        <v>21.502171142767452</v>
      </c>
      <c r="N337" s="6">
        <f t="shared" si="70"/>
        <v>-2.1750303255075437E-7</v>
      </c>
      <c r="O337" s="4">
        <f>SUM($N$41:N337)*0.1+$N$8</f>
        <v>-1.2770895860913594E-6</v>
      </c>
      <c r="P337" s="4">
        <f>SUM($O$41:O337)+0</f>
        <v>3.7026706442330504E-4</v>
      </c>
      <c r="Q337" s="6">
        <f t="shared" si="71"/>
        <v>-1.5732280157383539E-7</v>
      </c>
      <c r="R337" s="4">
        <f>SUM($Q$41:Q337)*0.1+$T$8</f>
        <v>-1.6825586170579221E-6</v>
      </c>
      <c r="S337" s="4">
        <f>SUM($R$41:R337)+0</f>
        <v>3.8513289183847422E-4</v>
      </c>
      <c r="T337">
        <f t="shared" si="77"/>
        <v>2.1123355109307015E-6</v>
      </c>
      <c r="U337">
        <f t="shared" si="78"/>
        <v>5.3425185387840984E-4</v>
      </c>
      <c r="W337" s="1"/>
    </row>
    <row r="338" spans="1:23" x14ac:dyDescent="0.25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2">
        <f t="shared" si="73"/>
        <v>434.49986341254618</v>
      </c>
      <c r="K338">
        <f t="shared" si="74"/>
        <v>1.7228379496573971</v>
      </c>
      <c r="L338">
        <f t="shared" si="75"/>
        <v>-12.373846974435711</v>
      </c>
      <c r="M338" s="42">
        <f t="shared" si="76"/>
        <v>21.501265949730382</v>
      </c>
      <c r="N338" s="6">
        <f t="shared" si="70"/>
        <v>-2.1609067519652868E-7</v>
      </c>
      <c r="O338" s="4">
        <f>SUM($N$41:N338)*0.1+$N$8</f>
        <v>-1.2986986536110123E-6</v>
      </c>
      <c r="P338" s="4">
        <f>SUM($O$41:O338)+0</f>
        <v>3.68968365769694E-4</v>
      </c>
      <c r="Q338" s="6">
        <f t="shared" si="71"/>
        <v>-1.5630122494023903E-7</v>
      </c>
      <c r="R338" s="4">
        <f>SUM($Q$41:Q338)*0.1+$T$8</f>
        <v>-1.6981887395519466E-6</v>
      </c>
      <c r="S338" s="4">
        <f>SUM($R$41:R338)+0</f>
        <v>3.8343470309892228E-4</v>
      </c>
      <c r="T338">
        <f t="shared" si="77"/>
        <v>2.1378641650095747E-6</v>
      </c>
      <c r="U338">
        <f t="shared" si="78"/>
        <v>5.321276411532457E-4</v>
      </c>
      <c r="W338" s="1"/>
    </row>
    <row r="339" spans="1:23" x14ac:dyDescent="0.25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2">
        <f t="shared" si="73"/>
        <v>434.49986341254618</v>
      </c>
      <c r="K339">
        <f t="shared" si="74"/>
        <v>1.711577570901466</v>
      </c>
      <c r="L339">
        <f t="shared" si="75"/>
        <v>-12.373846974435711</v>
      </c>
      <c r="M339" s="42">
        <f t="shared" si="76"/>
        <v>21.500366615978166</v>
      </c>
      <c r="N339" s="6">
        <f t="shared" si="70"/>
        <v>-2.1467831784230295E-7</v>
      </c>
      <c r="O339" s="4">
        <f>SUM($N$41:N339)*0.1+$N$8</f>
        <v>-1.3201664853952425E-6</v>
      </c>
      <c r="P339" s="4">
        <f>SUM($O$41:O339)+0</f>
        <v>3.6764819928429874E-4</v>
      </c>
      <c r="Q339" s="6">
        <f t="shared" si="71"/>
        <v>-1.5527964830664273E-7</v>
      </c>
      <c r="R339" s="4">
        <f>SUM($Q$41:Q339)*0.1+$T$8</f>
        <v>-1.7137167043826101E-6</v>
      </c>
      <c r="S339" s="4">
        <f>SUM($R$41:R339)+0</f>
        <v>3.8172098639453967E-4</v>
      </c>
      <c r="T339">
        <f t="shared" si="77"/>
        <v>2.1632532195840647E-6</v>
      </c>
      <c r="U339">
        <f t="shared" si="78"/>
        <v>5.2997746168210568E-4</v>
      </c>
      <c r="W339" s="1"/>
    </row>
    <row r="340" spans="1:23" x14ac:dyDescent="0.25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2">
        <f t="shared" si="73"/>
        <v>434.49986341254618</v>
      </c>
      <c r="K340">
        <f t="shared" si="74"/>
        <v>1.7003171921455351</v>
      </c>
      <c r="L340">
        <f t="shared" si="75"/>
        <v>-12.373846974435711</v>
      </c>
      <c r="M340" s="42">
        <f t="shared" si="76"/>
        <v>21.499473142246096</v>
      </c>
      <c r="N340" s="6">
        <f t="shared" si="70"/>
        <v>-2.1326596048807723E-7</v>
      </c>
      <c r="O340" s="4">
        <f>SUM($N$41:N340)*0.1+$N$8</f>
        <v>-1.3414930814440502E-6</v>
      </c>
      <c r="P340" s="4">
        <f>SUM($O$41:O340)+0</f>
        <v>3.6630670620285471E-4</v>
      </c>
      <c r="Q340" s="6">
        <f t="shared" si="71"/>
        <v>-1.5425807167304637E-7</v>
      </c>
      <c r="R340" s="4">
        <f>SUM($Q$41:Q340)*0.1+$T$8</f>
        <v>-1.7291425115499152E-6</v>
      </c>
      <c r="S340" s="4">
        <f>SUM($R$41:R340)+0</f>
        <v>3.7999184388298973E-4</v>
      </c>
      <c r="T340">
        <f t="shared" si="77"/>
        <v>2.1885012023783313E-6</v>
      </c>
      <c r="U340">
        <f t="shared" si="78"/>
        <v>5.2780148202404562E-4</v>
      </c>
      <c r="W340" s="1"/>
    </row>
    <row r="341" spans="1:23" x14ac:dyDescent="0.25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2">
        <f t="shared" si="73"/>
        <v>434.49986341254618</v>
      </c>
      <c r="K341">
        <f t="shared" si="74"/>
        <v>1.6890568133896038</v>
      </c>
      <c r="L341">
        <f t="shared" si="75"/>
        <v>-12.373846974435711</v>
      </c>
      <c r="M341" s="42">
        <f t="shared" si="76"/>
        <v>21.498585529264787</v>
      </c>
      <c r="N341" s="6">
        <f t="shared" si="70"/>
        <v>-2.1185360313385151E-7</v>
      </c>
      <c r="O341" s="4">
        <f>SUM($N$41:N341)*0.1+$N$8</f>
        <v>-1.3626784417574352E-6</v>
      </c>
      <c r="P341" s="4">
        <f>SUM($O$41:O341)+0</f>
        <v>3.6494402776109726E-4</v>
      </c>
      <c r="Q341" s="6">
        <f t="shared" si="71"/>
        <v>-1.5323649503944998E-7</v>
      </c>
      <c r="R341" s="4">
        <f>SUM($Q$41:Q341)*0.1+$T$8</f>
        <v>-1.7444661610538602E-6</v>
      </c>
      <c r="S341" s="4">
        <f>SUM($R$41:R341)+0</f>
        <v>3.7824737772193588E-4</v>
      </c>
      <c r="T341">
        <f t="shared" si="77"/>
        <v>2.2136067226796325E-6</v>
      </c>
      <c r="U341">
        <f t="shared" si="78"/>
        <v>5.2559986886605427E-4</v>
      </c>
      <c r="W341" s="1"/>
    </row>
    <row r="342" spans="1:23" x14ac:dyDescent="0.25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2">
        <f t="shared" si="73"/>
        <v>434.49986341254618</v>
      </c>
      <c r="K342">
        <f t="shared" si="74"/>
        <v>1.6777964346336731</v>
      </c>
      <c r="L342">
        <f t="shared" si="75"/>
        <v>-12.373846974435711</v>
      </c>
      <c r="M342" s="42">
        <f t="shared" si="76"/>
        <v>21.497703777760194</v>
      </c>
      <c r="N342" s="6">
        <f t="shared" si="70"/>
        <v>-2.1044124577962581E-7</v>
      </c>
      <c r="O342" s="4">
        <f>SUM($N$41:N342)*0.1+$N$8</f>
        <v>-1.3837225663353978E-6</v>
      </c>
      <c r="P342" s="4">
        <f>SUM($O$41:O342)+0</f>
        <v>3.6356030519476185E-4</v>
      </c>
      <c r="Q342" s="6">
        <f t="shared" si="71"/>
        <v>-1.5221491840585365E-7</v>
      </c>
      <c r="R342" s="4">
        <f>SUM($Q$41:Q342)*0.1+$T$8</f>
        <v>-1.7596876528944451E-6</v>
      </c>
      <c r="S342" s="4">
        <f>SUM($R$41:R342)+0</f>
        <v>3.7648769006904146E-4</v>
      </c>
      <c r="T342">
        <f t="shared" si="77"/>
        <v>2.2385684658582548E-6</v>
      </c>
      <c r="U342">
        <f t="shared" si="78"/>
        <v>5.2337278902024609E-4</v>
      </c>
      <c r="W342" s="1"/>
    </row>
    <row r="343" spans="1:23" x14ac:dyDescent="0.25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2">
        <f t="shared" si="73"/>
        <v>434.49986341254618</v>
      </c>
      <c r="K343">
        <f t="shared" si="74"/>
        <v>1.666536055877742</v>
      </c>
      <c r="L343">
        <f t="shared" si="75"/>
        <v>-12.373846974435711</v>
      </c>
      <c r="M343" s="42">
        <f t="shared" si="76"/>
        <v>21.496827888453591</v>
      </c>
      <c r="N343" s="6">
        <f t="shared" si="70"/>
        <v>-2.0902888842540009E-7</v>
      </c>
      <c r="O343" s="4">
        <f>SUM($N$41:N343)*0.1+$N$8</f>
        <v>-1.4046254551779377E-6</v>
      </c>
      <c r="P343" s="4">
        <f>SUM($O$41:O343)+0</f>
        <v>3.6215567973958392E-4</v>
      </c>
      <c r="Q343" s="6">
        <f t="shared" si="71"/>
        <v>-1.5119334177225729E-7</v>
      </c>
      <c r="R343" s="4">
        <f>SUM($Q$41:Q343)*0.1+$T$8</f>
        <v>-1.7748069870716717E-6</v>
      </c>
      <c r="S343" s="4">
        <f>SUM($R$41:R343)+0</f>
        <v>3.7471288308196977E-4</v>
      </c>
      <c r="T343">
        <f t="shared" si="77"/>
        <v>2.2633851883168833E-6</v>
      </c>
      <c r="U343">
        <f t="shared" si="78"/>
        <v>5.2112040942112604E-4</v>
      </c>
      <c r="W343" s="1"/>
    </row>
    <row r="344" spans="1:23" x14ac:dyDescent="0.25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2">
        <f t="shared" si="73"/>
        <v>434.49986341254618</v>
      </c>
      <c r="K344">
        <f t="shared" si="74"/>
        <v>1.6552756771218109</v>
      </c>
      <c r="L344">
        <f t="shared" si="75"/>
        <v>-12.373846974435711</v>
      </c>
      <c r="M344" s="42">
        <f t="shared" si="76"/>
        <v>21.495957862061566</v>
      </c>
      <c r="N344" s="6">
        <f t="shared" si="70"/>
        <v>-2.0761653107117437E-7</v>
      </c>
      <c r="O344" s="4">
        <f>SUM($N$41:N344)*0.1+$N$8</f>
        <v>-1.4253871082850556E-6</v>
      </c>
      <c r="P344" s="4">
        <f>SUM($O$41:O344)+0</f>
        <v>3.6073029263129888E-4</v>
      </c>
      <c r="Q344" s="6">
        <f t="shared" si="71"/>
        <v>-1.5017176513866091E-7</v>
      </c>
      <c r="R344" s="4">
        <f>SUM($Q$41:Q344)*0.1+$T$8</f>
        <v>-1.7898241635855372E-6</v>
      </c>
      <c r="S344" s="4">
        <f>SUM($R$41:R344)+0</f>
        <v>3.7292305891838422E-4</v>
      </c>
      <c r="T344">
        <f t="shared" si="77"/>
        <v>2.2880557128312896E-6</v>
      </c>
      <c r="U344">
        <f t="shared" si="78"/>
        <v>5.1884289712292211E-4</v>
      </c>
      <c r="W344" s="1"/>
    </row>
    <row r="345" spans="1:23" x14ac:dyDescent="0.25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2">
        <f t="shared" si="73"/>
        <v>434.49986341254618</v>
      </c>
      <c r="K345">
        <f t="shared" si="74"/>
        <v>1.6440152983658802</v>
      </c>
      <c r="L345">
        <f t="shared" si="75"/>
        <v>-12.373846974435711</v>
      </c>
      <c r="M345" s="42">
        <f t="shared" si="76"/>
        <v>21.495093699296046</v>
      </c>
      <c r="N345" s="6">
        <f t="shared" si="70"/>
        <v>-2.0620417371694867E-7</v>
      </c>
      <c r="O345" s="4">
        <f>SUM($N$41:N345)*0.1+$N$8</f>
        <v>-1.4460075256567503E-6</v>
      </c>
      <c r="P345" s="4">
        <f>SUM($O$41:O345)+0</f>
        <v>3.5928428510564214E-4</v>
      </c>
      <c r="Q345" s="6">
        <f t="shared" si="71"/>
        <v>-1.4915018850506455E-7</v>
      </c>
      <c r="R345" s="4">
        <f>SUM($Q$41:Q345)*0.1+$T$8</f>
        <v>-1.8047391824360444E-6</v>
      </c>
      <c r="S345" s="4">
        <f>SUM($R$41:R345)+0</f>
        <v>3.7111831973594815E-4</v>
      </c>
      <c r="T345">
        <f t="shared" si="77"/>
        <v>2.3125789242479658E-6</v>
      </c>
      <c r="U345">
        <f t="shared" si="78"/>
        <v>5.1654041929698571E-4</v>
      </c>
      <c r="W345" s="1"/>
    </row>
    <row r="346" spans="1:23" x14ac:dyDescent="0.25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2">
        <f t="shared" si="73"/>
        <v>434.49986341254618</v>
      </c>
      <c r="K346">
        <f t="shared" si="74"/>
        <v>1.6327549196099493</v>
      </c>
      <c r="L346">
        <f t="shared" si="75"/>
        <v>-12.373846974435711</v>
      </c>
      <c r="M346" s="42">
        <f t="shared" si="76"/>
        <v>21.494235400864248</v>
      </c>
      <c r="N346" s="6">
        <f t="shared" si="70"/>
        <v>-2.0479181636272295E-7</v>
      </c>
      <c r="O346" s="4">
        <f>SUM($N$41:N346)*0.1+$N$8</f>
        <v>-1.4664867072930222E-6</v>
      </c>
      <c r="P346" s="4">
        <f>SUM($O$41:O346)+0</f>
        <v>3.5781779839834914E-4</v>
      </c>
      <c r="Q346" s="6">
        <f t="shared" si="71"/>
        <v>-1.4812861187146821E-7</v>
      </c>
      <c r="R346" s="4">
        <f>SUM($Q$41:Q346)*0.1+$T$8</f>
        <v>-1.8195520436231915E-6</v>
      </c>
      <c r="S346" s="4">
        <f>SUM($R$41:R346)+0</f>
        <v>3.6929876769232497E-4</v>
      </c>
      <c r="T346">
        <f t="shared" si="77"/>
        <v>2.3369537655076668E-6</v>
      </c>
      <c r="U346">
        <f t="shared" si="78"/>
        <v>5.1421314322925606E-4</v>
      </c>
      <c r="W346" s="1"/>
    </row>
    <row r="347" spans="1:23" x14ac:dyDescent="0.25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2">
        <f t="shared" si="73"/>
        <v>434.49986341254618</v>
      </c>
      <c r="K347">
        <f t="shared" si="74"/>
        <v>1.6214945408540185</v>
      </c>
      <c r="L347">
        <f t="shared" si="75"/>
        <v>-12.373846974435711</v>
      </c>
      <c r="M347" s="42">
        <f t="shared" si="76"/>
        <v>21.49338296746873</v>
      </c>
      <c r="N347" s="6">
        <f t="shared" si="70"/>
        <v>-2.0337945900849723E-7</v>
      </c>
      <c r="O347" s="4">
        <f>SUM($N$41:N347)*0.1+$N$8</f>
        <v>-1.4868246531938721E-6</v>
      </c>
      <c r="P347" s="4">
        <f>SUM($O$41:O347)+0</f>
        <v>3.5633097374515528E-4</v>
      </c>
      <c r="Q347" s="6">
        <f t="shared" si="71"/>
        <v>-1.4710703523787186E-7</v>
      </c>
      <c r="R347" s="4">
        <f>SUM($Q$41:Q347)*0.1+$T$8</f>
        <v>-1.8342627471469785E-6</v>
      </c>
      <c r="S347" s="4">
        <f>SUM($R$41:R347)+0</f>
        <v>3.6746450494517797E-4</v>
      </c>
      <c r="T347">
        <f t="shared" si="77"/>
        <v>2.3611792339668452E-6</v>
      </c>
      <c r="U347">
        <f t="shared" si="78"/>
        <v>5.1186123631778886E-4</v>
      </c>
      <c r="W347" s="1"/>
    </row>
    <row r="348" spans="1:23" x14ac:dyDescent="0.25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2">
        <f t="shared" si="73"/>
        <v>434.49986341254618</v>
      </c>
      <c r="K348">
        <f t="shared" si="74"/>
        <v>1.6102341620980871</v>
      </c>
      <c r="L348">
        <f t="shared" si="75"/>
        <v>-12.373846974435711</v>
      </c>
      <c r="M348" s="42">
        <f t="shared" si="76"/>
        <v>21.492536399807332</v>
      </c>
      <c r="N348" s="6">
        <f t="shared" si="70"/>
        <v>-2.0196710165427151E-7</v>
      </c>
      <c r="O348" s="4">
        <f>SUM($N$41:N348)*0.1+$N$8</f>
        <v>-1.5070213633592993E-6</v>
      </c>
      <c r="P348" s="4">
        <f>SUM($O$41:O348)+0</f>
        <v>3.5482395238179597E-4</v>
      </c>
      <c r="Q348" s="6">
        <f t="shared" si="71"/>
        <v>-1.4608545860427547E-7</v>
      </c>
      <c r="R348" s="4">
        <f>SUM($Q$41:Q348)*0.1+$T$8</f>
        <v>-1.8488712930074062E-6</v>
      </c>
      <c r="S348" s="4">
        <f>SUM($R$41:R348)+0</f>
        <v>3.6561563365217057E-4</v>
      </c>
      <c r="T348">
        <f t="shared" si="77"/>
        <v>2.3852543779916217E-6</v>
      </c>
      <c r="U348">
        <f t="shared" si="78"/>
        <v>5.0948486607034482E-4</v>
      </c>
      <c r="W348" s="1"/>
    </row>
    <row r="349" spans="1:23" x14ac:dyDescent="0.25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2">
        <f t="shared" si="73"/>
        <v>434.49986341254618</v>
      </c>
      <c r="K349">
        <f t="shared" si="74"/>
        <v>1.598973783342156</v>
      </c>
      <c r="L349">
        <f t="shared" si="75"/>
        <v>-12.373846974435711</v>
      </c>
      <c r="M349" s="42">
        <f t="shared" si="76"/>
        <v>21.491695698573228</v>
      </c>
      <c r="N349" s="6">
        <f t="shared" si="70"/>
        <v>-2.0055474430004584E-7</v>
      </c>
      <c r="O349" s="4">
        <f>SUM($N$41:N349)*0.1+$N$8</f>
        <v>-1.5270768377893042E-6</v>
      </c>
      <c r="P349" s="4">
        <f>SUM($O$41:O349)+0</f>
        <v>3.5329687554400667E-4</v>
      </c>
      <c r="Q349" s="6">
        <f t="shared" si="71"/>
        <v>-1.4506388197067908E-7</v>
      </c>
      <c r="R349" s="4">
        <f>SUM($Q$41:Q349)*0.1+$T$8</f>
        <v>-1.8633776812044738E-6</v>
      </c>
      <c r="S349" s="4">
        <f>SUM($R$41:R349)+0</f>
        <v>3.6375225597096611E-4</v>
      </c>
      <c r="T349">
        <f t="shared" si="77"/>
        <v>2.4091782938013415E-6</v>
      </c>
      <c r="U349">
        <f t="shared" si="78"/>
        <v>5.0708420010203887E-4</v>
      </c>
      <c r="W349" s="1"/>
    </row>
    <row r="350" spans="1:23" x14ac:dyDescent="0.25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2">
        <f t="shared" si="73"/>
        <v>434.49986341254618</v>
      </c>
      <c r="K350">
        <f t="shared" si="74"/>
        <v>1.5877134045862253</v>
      </c>
      <c r="L350">
        <f t="shared" si="75"/>
        <v>-12.373846974435711</v>
      </c>
      <c r="M350" s="42">
        <f t="shared" si="76"/>
        <v>21.490860864454877</v>
      </c>
      <c r="N350" s="6">
        <f t="shared" si="70"/>
        <v>-1.9914238694582012E-7</v>
      </c>
      <c r="O350" s="4">
        <f>SUM($N$41:N350)*0.1+$N$8</f>
        <v>-1.5469910764838858E-6</v>
      </c>
      <c r="P350" s="4">
        <f>SUM($O$41:O350)+0</f>
        <v>3.5174988446752276E-4</v>
      </c>
      <c r="Q350" s="6">
        <f t="shared" si="71"/>
        <v>-1.440423053370828E-7</v>
      </c>
      <c r="R350" s="4">
        <f>SUM($Q$41:Q350)*0.1+$T$8</f>
        <v>-1.8777819117381813E-6</v>
      </c>
      <c r="S350" s="4">
        <f>SUM($R$41:R350)+0</f>
        <v>3.6187447405922795E-4</v>
      </c>
      <c r="T350">
        <f t="shared" si="77"/>
        <v>2.4329501225409186E-6</v>
      </c>
      <c r="U350">
        <f t="shared" si="78"/>
        <v>5.0465940613304578E-4</v>
      </c>
      <c r="W350" s="1"/>
    </row>
    <row r="351" spans="1:23" x14ac:dyDescent="0.25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2">
        <f t="shared" si="73"/>
        <v>434.49986341254618</v>
      </c>
      <c r="K351">
        <f t="shared" si="74"/>
        <v>1.5764530258302945</v>
      </c>
      <c r="L351">
        <f t="shared" si="75"/>
        <v>-12.373846974435711</v>
      </c>
      <c r="M351" s="42">
        <f t="shared" si="76"/>
        <v>21.490031898136049</v>
      </c>
      <c r="N351" s="6">
        <f t="shared" si="70"/>
        <v>-1.9773002959159442E-7</v>
      </c>
      <c r="O351" s="4">
        <f>SUM($N$41:N351)*0.1+$N$8</f>
        <v>-1.566764079443045E-6</v>
      </c>
      <c r="P351" s="4">
        <f>SUM($O$41:O351)+0</f>
        <v>3.5018312038807972E-4</v>
      </c>
      <c r="Q351" s="6">
        <f t="shared" si="71"/>
        <v>-1.4302072870348639E-7</v>
      </c>
      <c r="R351" s="4">
        <f>SUM($Q$41:Q351)*0.1+$T$8</f>
        <v>-1.8920839846085305E-6</v>
      </c>
      <c r="S351" s="4">
        <f>SUM($R$41:R351)+0</f>
        <v>3.5998239007461943E-4</v>
      </c>
      <c r="T351">
        <f t="shared" si="77"/>
        <v>2.4565690475631062E-6</v>
      </c>
      <c r="U351">
        <f t="shared" si="78"/>
        <v>5.0221065198636301E-4</v>
      </c>
      <c r="W351" s="1"/>
    </row>
    <row r="352" spans="1:23" x14ac:dyDescent="0.25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2">
        <f t="shared" si="73"/>
        <v>434.49986341254618</v>
      </c>
      <c r="K352">
        <f t="shared" si="74"/>
        <v>1.5651926470743633</v>
      </c>
      <c r="L352">
        <f t="shared" si="75"/>
        <v>-12.373846974435711</v>
      </c>
      <c r="M352" s="42">
        <f t="shared" si="76"/>
        <v>21.489208800295817</v>
      </c>
      <c r="N352" s="6">
        <f t="shared" si="70"/>
        <v>-1.963176722373687E-7</v>
      </c>
      <c r="O352" s="4">
        <f>SUM($N$41:N352)*0.1+$N$8</f>
        <v>-1.5863958466667819E-6</v>
      </c>
      <c r="P352" s="4">
        <f>SUM($O$41:O352)+0</f>
        <v>3.4859672454141293E-4</v>
      </c>
      <c r="Q352" s="6">
        <f t="shared" si="71"/>
        <v>-1.4199915206989001E-7</v>
      </c>
      <c r="R352" s="4">
        <f>SUM($Q$41:Q352)*0.1+$T$8</f>
        <v>-1.9062838998155187E-6</v>
      </c>
      <c r="S352" s="4">
        <f>SUM($R$41:R352)+0</f>
        <v>3.580761061748039E-4</v>
      </c>
      <c r="T352">
        <f t="shared" si="77"/>
        <v>2.4800342919035372E-6</v>
      </c>
      <c r="U352">
        <f t="shared" si="78"/>
        <v>4.9973810558562684E-4</v>
      </c>
      <c r="W352" s="1"/>
    </row>
    <row r="353" spans="1:23" x14ac:dyDescent="0.25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2">
        <f t="shared" si="73"/>
        <v>434.49986341254618</v>
      </c>
      <c r="K353">
        <f t="shared" si="74"/>
        <v>1.5539322683184327</v>
      </c>
      <c r="L353">
        <f t="shared" si="75"/>
        <v>-12.373846974435711</v>
      </c>
      <c r="M353" s="42">
        <f t="shared" si="76"/>
        <v>21.488391571608535</v>
      </c>
      <c r="N353" s="6">
        <f t="shared" si="70"/>
        <v>-1.9490531488314298E-7</v>
      </c>
      <c r="O353" s="4">
        <f>SUM($N$41:N353)*0.1+$N$8</f>
        <v>-1.6058863781550965E-6</v>
      </c>
      <c r="P353" s="4">
        <f>SUM($O$41:O353)+0</f>
        <v>3.4699083816325786E-4</v>
      </c>
      <c r="Q353" s="6">
        <f t="shared" si="71"/>
        <v>-1.4097757543629375E-7</v>
      </c>
      <c r="R353" s="4">
        <f>SUM($Q$41:Q353)*0.1+$T$8</f>
        <v>-1.9203816573591485E-6</v>
      </c>
      <c r="S353" s="4">
        <f>SUM($R$41:R353)+0</f>
        <v>3.5615572451744477E-4</v>
      </c>
      <c r="T353">
        <f t="shared" si="77"/>
        <v>2.5033451159329916E-6</v>
      </c>
      <c r="U353">
        <f t="shared" si="78"/>
        <v>4.9724193495298259E-4</v>
      </c>
      <c r="W353" s="1"/>
    </row>
    <row r="354" spans="1:23" x14ac:dyDescent="0.25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2">
        <f t="shared" si="73"/>
        <v>434.49986341254618</v>
      </c>
      <c r="K354">
        <f t="shared" si="74"/>
        <v>1.5426718895625016</v>
      </c>
      <c r="L354">
        <f t="shared" si="75"/>
        <v>-12.373846974435711</v>
      </c>
      <c r="M354" s="42">
        <f t="shared" si="76"/>
        <v>21.487580212743868</v>
      </c>
      <c r="N354" s="6">
        <f t="shared" si="70"/>
        <v>-1.9349295752891726E-7</v>
      </c>
      <c r="O354" s="4">
        <f>SUM($N$41:N354)*0.1+$N$8</f>
        <v>-1.6252356739079882E-6</v>
      </c>
      <c r="P354" s="4">
        <f>SUM($O$41:O354)+0</f>
        <v>3.4536560248934984E-4</v>
      </c>
      <c r="Q354" s="6">
        <f t="shared" si="71"/>
        <v>-1.3995599880269737E-7</v>
      </c>
      <c r="R354" s="4">
        <f>SUM($Q$41:Q354)*0.1+$T$8</f>
        <v>-1.9343772572394181E-6</v>
      </c>
      <c r="S354" s="4">
        <f>SUM($R$41:R354)+0</f>
        <v>3.5422134726020534E-4</v>
      </c>
      <c r="T354">
        <f t="shared" si="77"/>
        <v>2.5265008151726858E-6</v>
      </c>
      <c r="U354">
        <f t="shared" si="78"/>
        <v>4.9472230820700469E-4</v>
      </c>
      <c r="W354" s="1"/>
    </row>
    <row r="355" spans="1:23" x14ac:dyDescent="0.25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2">
        <f t="shared" si="73"/>
        <v>434.49986341254618</v>
      </c>
      <c r="K355">
        <f t="shared" si="74"/>
        <v>1.5314115108065707</v>
      </c>
      <c r="L355">
        <f t="shared" si="75"/>
        <v>-12.373846974435711</v>
      </c>
      <c r="M355" s="42">
        <f t="shared" si="76"/>
        <v>21.486774724366761</v>
      </c>
      <c r="N355" s="6">
        <f t="shared" si="70"/>
        <v>-1.9208060017469156E-7</v>
      </c>
      <c r="O355" s="4">
        <f>SUM($N$41:N355)*0.1+$N$8</f>
        <v>-1.6444437339254576E-6</v>
      </c>
      <c r="P355" s="4">
        <f>SUM($O$41:O355)+0</f>
        <v>3.437211587554244E-4</v>
      </c>
      <c r="Q355" s="6">
        <f t="shared" si="71"/>
        <v>-1.3893442216910098E-7</v>
      </c>
      <c r="R355" s="4">
        <f>SUM($Q$41:Q355)*0.1+$T$8</f>
        <v>-1.9482706994563277E-6</v>
      </c>
      <c r="S355" s="4">
        <f>SUM($R$41:R355)+0</f>
        <v>3.5227307656074901E-4</v>
      </c>
      <c r="T355">
        <f t="shared" si="77"/>
        <v>2.5495007182597047E-6</v>
      </c>
      <c r="U355">
        <f t="shared" si="78"/>
        <v>4.9217939356066803E-4</v>
      </c>
      <c r="W355" s="1"/>
    </row>
    <row r="356" spans="1:23" x14ac:dyDescent="0.25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2">
        <f t="shared" si="73"/>
        <v>434.49986341254618</v>
      </c>
      <c r="K356">
        <f t="shared" si="74"/>
        <v>1.5201511320506393</v>
      </c>
      <c r="L356">
        <f t="shared" si="75"/>
        <v>-12.373846974435711</v>
      </c>
      <c r="M356" s="42">
        <f t="shared" si="76"/>
        <v>21.485975107137453</v>
      </c>
      <c r="N356" s="6">
        <f t="shared" si="70"/>
        <v>-1.9066824282046584E-7</v>
      </c>
      <c r="O356" s="4">
        <f>SUM($N$41:N356)*0.1+$N$8</f>
        <v>-1.6635105582075042E-6</v>
      </c>
      <c r="P356" s="4">
        <f>SUM($O$41:O356)+0</f>
        <v>3.4205764819721687E-4</v>
      </c>
      <c r="Q356" s="6">
        <f t="shared" si="71"/>
        <v>-1.3791284553550457E-7</v>
      </c>
      <c r="R356" s="4">
        <f>SUM($Q$41:Q356)*0.1+$T$8</f>
        <v>-1.9620619840098789E-6</v>
      </c>
      <c r="S356" s="4">
        <f>SUM($R$41:R356)+0</f>
        <v>3.5031101457673914E-4</v>
      </c>
      <c r="T356">
        <f t="shared" si="77"/>
        <v>2.5723441850507923E-6</v>
      </c>
      <c r="U356">
        <f t="shared" si="78"/>
        <v>4.8961335931936665E-4</v>
      </c>
      <c r="W356" s="1"/>
    </row>
    <row r="357" spans="1:23" x14ac:dyDescent="0.25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2">
        <f t="shared" si="73"/>
        <v>434.49986341254618</v>
      </c>
      <c r="K357">
        <f t="shared" si="74"/>
        <v>1.5088907532947085</v>
      </c>
      <c r="L357">
        <f t="shared" si="75"/>
        <v>-12.373846974435711</v>
      </c>
      <c r="M357" s="42">
        <f t="shared" si="76"/>
        <v>21.485181361711465</v>
      </c>
      <c r="N357" s="6">
        <f t="shared" si="70"/>
        <v>-1.8925588546624014E-7</v>
      </c>
      <c r="O357" s="4">
        <f>SUM($N$41:N357)*0.1+$N$8</f>
        <v>-1.6824361467541281E-6</v>
      </c>
      <c r="P357" s="4">
        <f>SUM($O$41:O357)+0</f>
        <v>3.4037521205046277E-4</v>
      </c>
      <c r="Q357" s="6">
        <f t="shared" si="71"/>
        <v>-1.3689126890190827E-7</v>
      </c>
      <c r="R357" s="4">
        <f>SUM($Q$41:Q357)*0.1+$T$8</f>
        <v>-1.9757511109000692E-6</v>
      </c>
      <c r="S357" s="4">
        <f>SUM($R$41:R357)+0</f>
        <v>3.4833526346583906E-4</v>
      </c>
      <c r="T357">
        <f t="shared" si="77"/>
        <v>2.5950306048537726E-6</v>
      </c>
      <c r="U357">
        <f t="shared" si="78"/>
        <v>4.8702437387898053E-4</v>
      </c>
      <c r="W357" s="1"/>
    </row>
    <row r="358" spans="1:23" x14ac:dyDescent="0.25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2">
        <f t="shared" si="73"/>
        <v>434.49986341254618</v>
      </c>
      <c r="K358">
        <f t="shared" si="74"/>
        <v>1.4976303745387778</v>
      </c>
      <c r="L358">
        <f t="shared" si="75"/>
        <v>-12.373846974435711</v>
      </c>
      <c r="M358" s="42">
        <f t="shared" si="76"/>
        <v>21.484393488739602</v>
      </c>
      <c r="N358" s="6">
        <f t="shared" si="70"/>
        <v>-1.8784352811201442E-7</v>
      </c>
      <c r="O358" s="4">
        <f>SUM($N$41:N358)*0.1+$N$8</f>
        <v>-1.7012204995653295E-6</v>
      </c>
      <c r="P358" s="4">
        <f>SUM($O$41:O358)+0</f>
        <v>3.3867399155089743E-4</v>
      </c>
      <c r="Q358" s="6">
        <f t="shared" si="71"/>
        <v>-1.3586969226831193E-7</v>
      </c>
      <c r="R358" s="4">
        <f>SUM($Q$41:Q358)*0.1+$T$8</f>
        <v>-1.989338080126901E-6</v>
      </c>
      <c r="S358" s="4">
        <f>SUM($R$41:R358)+0</f>
        <v>3.4634592538571214E-4</v>
      </c>
      <c r="T358">
        <f t="shared" si="77"/>
        <v>2.6175593947768012E-6</v>
      </c>
      <c r="U358">
        <f t="shared" si="78"/>
        <v>4.8441260572398674E-4</v>
      </c>
      <c r="W358" s="1"/>
    </row>
    <row r="359" spans="1:23" x14ac:dyDescent="0.25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2">
        <f t="shared" si="73"/>
        <v>434.49986341254618</v>
      </c>
      <c r="K359">
        <f t="shared" si="74"/>
        <v>1.4863699957828467</v>
      </c>
      <c r="L359">
        <f t="shared" si="75"/>
        <v>-12.373846974435711</v>
      </c>
      <c r="M359" s="42">
        <f t="shared" si="76"/>
        <v>21.48361148886795</v>
      </c>
      <c r="N359" s="6">
        <f t="shared" si="70"/>
        <v>-1.864311707577887E-7</v>
      </c>
      <c r="O359" s="4">
        <f>SUM($N$41:N359)*0.1+$N$8</f>
        <v>-1.7198636166411086E-6</v>
      </c>
      <c r="P359" s="4">
        <f>SUM($O$41:O359)+0</f>
        <v>3.3695412793425633E-4</v>
      </c>
      <c r="Q359" s="6">
        <f t="shared" si="71"/>
        <v>-1.3484811563471555E-7</v>
      </c>
      <c r="R359" s="4">
        <f>SUM($Q$41:Q359)*0.1+$T$8</f>
        <v>-2.0028228916903728E-6</v>
      </c>
      <c r="S359" s="4">
        <f>SUM($R$41:R359)+0</f>
        <v>3.4434310249402178E-4</v>
      </c>
      <c r="T359">
        <f t="shared" si="77"/>
        <v>2.639929998186471E-6</v>
      </c>
      <c r="U359">
        <f t="shared" si="78"/>
        <v>4.8177822342561686E-4</v>
      </c>
      <c r="W359" s="1"/>
    </row>
    <row r="360" spans="1:23" x14ac:dyDescent="0.25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2">
        <f t="shared" si="73"/>
        <v>434.49986341254618</v>
      </c>
      <c r="K360">
        <f t="shared" si="74"/>
        <v>1.4751096170269158</v>
      </c>
      <c r="L360">
        <f t="shared" si="75"/>
        <v>-12.373846974435711</v>
      </c>
      <c r="M360" s="42">
        <f t="shared" si="76"/>
        <v>21.48283536273787</v>
      </c>
      <c r="N360" s="6">
        <f t="shared" si="70"/>
        <v>-1.8501881340356298E-7</v>
      </c>
      <c r="O360" s="4">
        <f>SUM($N$41:N360)*0.1+$N$8</f>
        <v>-1.738365497981465E-6</v>
      </c>
      <c r="P360" s="4">
        <f>SUM($O$41:O360)+0</f>
        <v>3.3521576243627485E-4</v>
      </c>
      <c r="Q360" s="6">
        <f t="shared" si="71"/>
        <v>-1.3382653900111921E-7</v>
      </c>
      <c r="R360" s="4">
        <f>SUM($Q$41:Q360)*0.1+$T$8</f>
        <v>-2.0162055455904844E-6</v>
      </c>
      <c r="S360" s="4">
        <f>SUM($R$41:R360)+0</f>
        <v>3.4232689694843127E-4</v>
      </c>
      <c r="T360">
        <f t="shared" si="77"/>
        <v>2.662141883266587E-6</v>
      </c>
      <c r="U360">
        <f t="shared" si="78"/>
        <v>4.7912139564005587E-4</v>
      </c>
      <c r="W360" s="1"/>
    </row>
    <row r="361" spans="1:23" x14ac:dyDescent="0.25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2">
        <f t="shared" si="73"/>
        <v>434.49986341254618</v>
      </c>
      <c r="K361">
        <f t="shared" si="74"/>
        <v>1.4638492382709847</v>
      </c>
      <c r="L361">
        <f t="shared" si="75"/>
        <v>-12.373846974435711</v>
      </c>
      <c r="M361" s="42">
        <f t="shared" si="76"/>
        <v>21.482065110985999</v>
      </c>
      <c r="N361" s="6">
        <f t="shared" ref="N361:N424" si="86">-G361/($G$18*$B$28)</f>
        <v>-1.8360645604933731E-7</v>
      </c>
      <c r="O361" s="4">
        <f>SUM($N$41:N361)*0.1+$N$8</f>
        <v>-1.7567261435863985E-6</v>
      </c>
      <c r="P361" s="4">
        <f>SUM($O$41:O361)+0</f>
        <v>3.3345903629268845E-4</v>
      </c>
      <c r="Q361" s="6">
        <f t="shared" ref="Q361:Q424" si="87">-H361/($G$18*$B$28)</f>
        <v>-1.3280496236752283E-7</v>
      </c>
      <c r="R361" s="4">
        <f>SUM($Q$41:Q361)*0.1+$T$8</f>
        <v>-2.0294860418272377E-6</v>
      </c>
      <c r="S361" s="4">
        <f>SUM($R$41:R361)+0</f>
        <v>3.4029741090660403E-4</v>
      </c>
      <c r="T361">
        <f t="shared" si="77"/>
        <v>2.6841945416700942E-6</v>
      </c>
      <c r="U361">
        <f t="shared" si="78"/>
        <v>4.7644229110668443E-4</v>
      </c>
      <c r="W361" s="1"/>
    </row>
    <row r="362" spans="1:23" x14ac:dyDescent="0.25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2">
        <f t="shared" ref="J362:J425" si="89">SQRT(D362*D362+E362*E362)</f>
        <v>434.49986341254618</v>
      </c>
      <c r="K362">
        <f t="shared" ref="K362:K425" si="90">32*I362/(PI()*$G$11^3)</f>
        <v>1.4525888595150536</v>
      </c>
      <c r="L362">
        <f t="shared" ref="L362:L425" si="91">16*F362/(PI()*$G$11^3)*$G$22</f>
        <v>-12.373846974435711</v>
      </c>
      <c r="M362" s="42">
        <f t="shared" ref="M362:M425" si="92">SQRT(K362^2+3*L362^2)</f>
        <v>21.481300734244254</v>
      </c>
      <c r="N362" s="6">
        <f t="shared" si="86"/>
        <v>-1.8219409869511159E-7</v>
      </c>
      <c r="O362" s="4">
        <f>SUM($N$41:N362)*0.1+$N$8</f>
        <v>-1.7749455534559097E-6</v>
      </c>
      <c r="P362" s="4">
        <f>SUM($O$41:O362)+0</f>
        <v>3.3168409073923254E-4</v>
      </c>
      <c r="Q362" s="6">
        <f t="shared" si="87"/>
        <v>-1.3178338573392644E-7</v>
      </c>
      <c r="R362" s="4">
        <f>SUM($Q$41:Q362)*0.1+$T$8</f>
        <v>-2.04266438040063E-6</v>
      </c>
      <c r="S362" s="4">
        <f>SUM($R$41:R362)+0</f>
        <v>3.3825474652620339E-4</v>
      </c>
      <c r="T362">
        <f t="shared" ref="T362:T425" si="93">SQRT(SUMSQ(O362,R362))</f>
        <v>2.7060874872572755E-6</v>
      </c>
      <c r="U362">
        <f t="shared" ref="U362:U425" si="94">SQRT(SUMSQ(S362,P362))</f>
        <v>4.7374107864636098E-4</v>
      </c>
      <c r="W362" s="1"/>
    </row>
    <row r="363" spans="1:23" x14ac:dyDescent="0.25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2">
        <f t="shared" si="89"/>
        <v>434.49986341254618</v>
      </c>
      <c r="K363">
        <f t="shared" si="90"/>
        <v>1.4413284807591227</v>
      </c>
      <c r="L363">
        <f t="shared" si="91"/>
        <v>-12.373846974435711</v>
      </c>
      <c r="M363" s="42">
        <f t="shared" si="92"/>
        <v>21.480542233139808</v>
      </c>
      <c r="N363" s="6">
        <f t="shared" si="86"/>
        <v>-1.8078174134088589E-7</v>
      </c>
      <c r="O363" s="4">
        <f>SUM($N$41:N363)*0.1+$N$8</f>
        <v>-1.7930237275899981E-6</v>
      </c>
      <c r="P363" s="4">
        <f>SUM($O$41:O363)+0</f>
        <v>3.2989106701164256E-4</v>
      </c>
      <c r="Q363" s="6">
        <f t="shared" si="87"/>
        <v>-1.3076180910033011E-7</v>
      </c>
      <c r="R363" s="4">
        <f>SUM($Q$41:Q363)*0.1+$T$8</f>
        <v>-2.055740561310663E-6</v>
      </c>
      <c r="S363" s="4">
        <f>SUM($R$41:R363)+0</f>
        <v>3.3619900596489272E-4</v>
      </c>
      <c r="T363">
        <f t="shared" si="93"/>
        <v>2.7278202549139142E-6</v>
      </c>
      <c r="U363">
        <f t="shared" si="94"/>
        <v>4.7101792715974411E-4</v>
      </c>
      <c r="W363" s="1"/>
    </row>
    <row r="364" spans="1:23" x14ac:dyDescent="0.25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2">
        <f t="shared" si="89"/>
        <v>434.49986341254618</v>
      </c>
      <c r="K364">
        <f t="shared" si="90"/>
        <v>1.430068102003192</v>
      </c>
      <c r="L364">
        <f t="shared" si="91"/>
        <v>-12.373846974435711</v>
      </c>
      <c r="M364" s="42">
        <f t="shared" si="92"/>
        <v>21.479789608295107</v>
      </c>
      <c r="N364" s="6">
        <f t="shared" si="86"/>
        <v>-1.7936938398666017E-7</v>
      </c>
      <c r="O364" s="4">
        <f>SUM($N$41:N364)*0.1+$N$8</f>
        <v>-1.8109606659886641E-6</v>
      </c>
      <c r="P364" s="4">
        <f>SUM($O$41:O364)+0</f>
        <v>3.2808010634565393E-4</v>
      </c>
      <c r="Q364" s="6">
        <f t="shared" si="87"/>
        <v>-1.2974023246673381E-7</v>
      </c>
      <c r="R364" s="4">
        <f>SUM($Q$41:Q364)*0.1+$T$8</f>
        <v>-2.068714584557336E-6</v>
      </c>
      <c r="S364" s="4">
        <f>SUM($R$41:R364)+0</f>
        <v>3.3413029138033536E-4</v>
      </c>
      <c r="T364">
        <f t="shared" si="93"/>
        <v>2.7493923994436186E-6</v>
      </c>
      <c r="U364">
        <f t="shared" si="94"/>
        <v>4.682730056256536E-4</v>
      </c>
      <c r="W364" s="1"/>
    </row>
    <row r="365" spans="1:23" x14ac:dyDescent="0.25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2">
        <f t="shared" si="89"/>
        <v>434.49986341254618</v>
      </c>
      <c r="K365">
        <f t="shared" si="90"/>
        <v>1.4188077232472609</v>
      </c>
      <c r="L365">
        <f t="shared" si="91"/>
        <v>-12.373846974435711</v>
      </c>
      <c r="M365" s="42">
        <f t="shared" si="92"/>
        <v>21.479042860327869</v>
      </c>
      <c r="N365" s="6">
        <f t="shared" si="86"/>
        <v>-1.7795702663243445E-7</v>
      </c>
      <c r="O365" s="4">
        <f>SUM($N$41:N365)*0.1+$N$8</f>
        <v>-1.8287563686519078E-6</v>
      </c>
      <c r="P365" s="4">
        <f>SUM($O$41:O365)+0</f>
        <v>3.2625134997700203E-4</v>
      </c>
      <c r="Q365" s="6">
        <f t="shared" si="87"/>
        <v>-1.2871865583313739E-7</v>
      </c>
      <c r="R365" s="4">
        <f>SUM($Q$41:Q365)*0.1+$T$8</f>
        <v>-2.0815864501406497E-6</v>
      </c>
      <c r="S365" s="4">
        <f>SUM($R$41:R365)+0</f>
        <v>3.3204870493019472E-4</v>
      </c>
      <c r="T365">
        <f t="shared" si="93"/>
        <v>2.7708034945289903E-6</v>
      </c>
      <c r="U365">
        <f t="shared" si="94"/>
        <v>4.6550648309946855E-4</v>
      </c>
      <c r="W365" s="1"/>
    </row>
    <row r="366" spans="1:23" x14ac:dyDescent="0.25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2">
        <f t="shared" si="89"/>
        <v>434.49986341254618</v>
      </c>
      <c r="K366">
        <f t="shared" si="90"/>
        <v>1.4075473444913298</v>
      </c>
      <c r="L366">
        <f t="shared" si="91"/>
        <v>-12.373846974435711</v>
      </c>
      <c r="M366" s="42">
        <f t="shared" si="92"/>
        <v>21.478301989851062</v>
      </c>
      <c r="N366" s="6">
        <f t="shared" si="86"/>
        <v>-1.7654466927820873E-7</v>
      </c>
      <c r="O366" s="4">
        <f>SUM($N$41:N366)*0.1+$N$8</f>
        <v>-1.8464108355797282E-6</v>
      </c>
      <c r="P366" s="4">
        <f>SUM($O$41:O366)+0</f>
        <v>3.2440493914142232E-4</v>
      </c>
      <c r="Q366" s="6">
        <f t="shared" si="87"/>
        <v>-1.2769707919954101E-7</v>
      </c>
      <c r="R366" s="4">
        <f>SUM($Q$41:Q366)*0.1+$T$8</f>
        <v>-2.0943561580606033E-6</v>
      </c>
      <c r="S366" s="4">
        <f>SUM($R$41:R366)+0</f>
        <v>3.2995434877213409E-4</v>
      </c>
      <c r="T366">
        <f t="shared" si="93"/>
        <v>2.7920531317567365E-6</v>
      </c>
      <c r="U366">
        <f t="shared" si="94"/>
        <v>4.6271852871156242E-4</v>
      </c>
      <c r="W366" s="1"/>
    </row>
    <row r="367" spans="1:23" x14ac:dyDescent="0.25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2">
        <f t="shared" si="89"/>
        <v>434.49986341254618</v>
      </c>
      <c r="K367">
        <f t="shared" si="90"/>
        <v>1.3962869657353985</v>
      </c>
      <c r="L367">
        <f t="shared" si="91"/>
        <v>-12.373846974435711</v>
      </c>
      <c r="M367" s="42">
        <f t="shared" si="92"/>
        <v>21.477566997472923</v>
      </c>
      <c r="N367" s="6">
        <f t="shared" si="86"/>
        <v>-1.75132311923983E-7</v>
      </c>
      <c r="O367" s="4">
        <f>SUM($N$41:N367)*0.1+$N$8</f>
        <v>-1.8639240667721263E-6</v>
      </c>
      <c r="P367" s="4">
        <f>SUM($O$41:O367)+0</f>
        <v>3.2254101507465021E-4</v>
      </c>
      <c r="Q367" s="6">
        <f t="shared" si="87"/>
        <v>-1.2667550256594462E-7</v>
      </c>
      <c r="R367" s="4">
        <f>SUM($Q$41:Q367)*0.1+$T$8</f>
        <v>-2.1070237083171977E-6</v>
      </c>
      <c r="S367" s="4">
        <f>SUM($R$41:R367)+0</f>
        <v>3.2784732506381688E-4</v>
      </c>
      <c r="T367">
        <f t="shared" si="93"/>
        <v>2.8131409197022281E-6</v>
      </c>
      <c r="U367">
        <f t="shared" si="94"/>
        <v>4.5990931166577369E-4</v>
      </c>
      <c r="W367" s="1"/>
    </row>
    <row r="368" spans="1:23" x14ac:dyDescent="0.25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2">
        <f t="shared" si="89"/>
        <v>434.49986341254618</v>
      </c>
      <c r="K368">
        <f t="shared" si="90"/>
        <v>1.385026586979468</v>
      </c>
      <c r="L368">
        <f t="shared" si="91"/>
        <v>-12.373846974435711</v>
      </c>
      <c r="M368" s="42">
        <f t="shared" si="92"/>
        <v>21.476837883796939</v>
      </c>
      <c r="N368" s="6">
        <f t="shared" si="86"/>
        <v>-1.7371995456975731E-7</v>
      </c>
      <c r="O368" s="4">
        <f>SUM($N$41:N368)*0.1+$N$8</f>
        <v>-1.8812960622291021E-6</v>
      </c>
      <c r="P368" s="4">
        <f>SUM($O$41:O368)+0</f>
        <v>3.206597190124211E-4</v>
      </c>
      <c r="Q368" s="6">
        <f t="shared" si="87"/>
        <v>-1.2565392593234837E-7</v>
      </c>
      <c r="R368" s="4">
        <f>SUM($Q$41:Q368)*0.1+$T$8</f>
        <v>-2.1195891009104328E-6</v>
      </c>
      <c r="S368" s="4">
        <f>SUM($R$41:R368)+0</f>
        <v>3.2572773596290644E-4</v>
      </c>
      <c r="T368">
        <f t="shared" si="93"/>
        <v>2.8340664830693408E-6</v>
      </c>
      <c r="U368">
        <f t="shared" si="94"/>
        <v>4.5707900123791043E-4</v>
      </c>
      <c r="W368" s="1"/>
    </row>
    <row r="369" spans="1:23" x14ac:dyDescent="0.25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2">
        <f t="shared" si="89"/>
        <v>434.49986341254618</v>
      </c>
      <c r="K369">
        <f t="shared" si="90"/>
        <v>1.3737662082235369</v>
      </c>
      <c r="L369">
        <f t="shared" si="91"/>
        <v>-12.373846974435711</v>
      </c>
      <c r="M369" s="42">
        <f t="shared" si="92"/>
        <v>21.476114649421863</v>
      </c>
      <c r="N369" s="6">
        <f t="shared" si="86"/>
        <v>-1.7230759721553164E-7</v>
      </c>
      <c r="O369" s="4">
        <f>SUM($N$41:N369)*0.1+$N$8</f>
        <v>-1.8985268219506555E-6</v>
      </c>
      <c r="P369" s="4">
        <f>SUM($O$41:O369)+0</f>
        <v>3.1876119219047044E-4</v>
      </c>
      <c r="Q369" s="6">
        <f t="shared" si="87"/>
        <v>-1.2463234929875198E-7</v>
      </c>
      <c r="R369" s="4">
        <f>SUM($Q$41:Q369)*0.1+$T$8</f>
        <v>-2.1320523358403078E-6</v>
      </c>
      <c r="S369" s="4">
        <f>SUM($R$41:R369)+0</f>
        <v>3.2359568362706612E-4</v>
      </c>
      <c r="T369">
        <f t="shared" si="93"/>
        <v>2.8548294618817721E-6</v>
      </c>
      <c r="U369">
        <f t="shared" si="94"/>
        <v>4.5422776677428949E-4</v>
      </c>
      <c r="W369" s="1"/>
    </row>
    <row r="370" spans="1:23" x14ac:dyDescent="0.25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2">
        <f t="shared" si="89"/>
        <v>434.49986341254618</v>
      </c>
      <c r="K370">
        <f t="shared" si="90"/>
        <v>1.3625058294676058</v>
      </c>
      <c r="L370">
        <f t="shared" si="91"/>
        <v>-12.373846974435711</v>
      </c>
      <c r="M370" s="42">
        <f t="shared" si="92"/>
        <v>21.475397294941686</v>
      </c>
      <c r="N370" s="6">
        <f t="shared" si="86"/>
        <v>-1.7089523986130592E-7</v>
      </c>
      <c r="O370" s="4">
        <f>SUM($N$41:N370)*0.1+$N$8</f>
        <v>-1.9156163459367861E-6</v>
      </c>
      <c r="P370" s="4">
        <f>SUM($O$41:O370)+0</f>
        <v>3.1684557584453363E-4</v>
      </c>
      <c r="Q370" s="6">
        <f t="shared" si="87"/>
        <v>-1.2361077266515557E-7</v>
      </c>
      <c r="R370" s="4">
        <f>SUM($Q$41:Q370)*0.1+$T$8</f>
        <v>-2.1444134131068236E-6</v>
      </c>
      <c r="S370" s="4">
        <f>SUM($R$41:R370)+0</f>
        <v>3.2145127021395928E-4</v>
      </c>
      <c r="T370">
        <f t="shared" si="93"/>
        <v>2.8754295107222956E-6</v>
      </c>
      <c r="U370">
        <f t="shared" si="94"/>
        <v>4.5135577769030719E-4</v>
      </c>
      <c r="W370" s="1"/>
    </row>
    <row r="371" spans="1:23" x14ac:dyDescent="0.25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2">
        <f t="shared" si="89"/>
        <v>434.49986341254618</v>
      </c>
      <c r="K371">
        <f t="shared" si="90"/>
        <v>1.3512454507116751</v>
      </c>
      <c r="L371">
        <f t="shared" si="91"/>
        <v>-12.373846974435711</v>
      </c>
      <c r="M371" s="42">
        <f t="shared" si="92"/>
        <v>21.474685820945655</v>
      </c>
      <c r="N371" s="6">
        <f t="shared" si="86"/>
        <v>-1.6948288250708017E-7</v>
      </c>
      <c r="O371" s="4">
        <f>SUM($N$41:N371)*0.1+$N$8</f>
        <v>-1.9325646341874943E-6</v>
      </c>
      <c r="P371" s="4">
        <f>SUM($O$41:O371)+0</f>
        <v>3.1491301121034613E-4</v>
      </c>
      <c r="Q371" s="6">
        <f t="shared" si="87"/>
        <v>-1.2258919603155927E-7</v>
      </c>
      <c r="R371" s="4">
        <f>SUM($Q$41:Q371)*0.1+$T$8</f>
        <v>-2.1566723327099792E-6</v>
      </c>
      <c r="S371" s="4">
        <f>SUM($R$41:R371)+0</f>
        <v>3.1929459788124931E-4</v>
      </c>
      <c r="T371">
        <f t="shared" si="93"/>
        <v>2.8958662980167001E-6</v>
      </c>
      <c r="U371">
        <f t="shared" si="94"/>
        <v>4.4846320346904301E-4</v>
      </c>
      <c r="W371" s="1"/>
    </row>
    <row r="372" spans="1:23" x14ac:dyDescent="0.25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2">
        <f t="shared" si="89"/>
        <v>434.49986341254618</v>
      </c>
      <c r="K372">
        <f t="shared" si="90"/>
        <v>1.3399850719557442</v>
      </c>
      <c r="L372">
        <f t="shared" si="91"/>
        <v>-12.373846974435711</v>
      </c>
      <c r="M372" s="42">
        <f t="shared" si="92"/>
        <v>21.473980228018274</v>
      </c>
      <c r="N372" s="6">
        <f t="shared" si="86"/>
        <v>-1.6807052515285445E-7</v>
      </c>
      <c r="O372" s="4">
        <f>SUM($N$41:N372)*0.1+$N$8</f>
        <v>-1.9493716867027798E-6</v>
      </c>
      <c r="P372" s="4">
        <f>SUM($O$41:O372)+0</f>
        <v>3.1296363952364333E-4</v>
      </c>
      <c r="Q372" s="6">
        <f t="shared" si="87"/>
        <v>-1.2156761939796293E-7</v>
      </c>
      <c r="R372" s="4">
        <f>SUM($Q$41:Q372)*0.1+$T$8</f>
        <v>-2.1688290946497757E-6</v>
      </c>
      <c r="S372" s="4">
        <f>SUM($R$41:R372)+0</f>
        <v>3.1712576878659951E-4</v>
      </c>
      <c r="T372">
        <f t="shared" si="93"/>
        <v>2.9161395053594066E-6</v>
      </c>
      <c r="U372">
        <f t="shared" si="94"/>
        <v>4.455502136598935E-4</v>
      </c>
      <c r="W372" s="1"/>
    </row>
    <row r="373" spans="1:23" x14ac:dyDescent="0.25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2">
        <f t="shared" si="89"/>
        <v>434.49986341254618</v>
      </c>
      <c r="K373">
        <f t="shared" si="90"/>
        <v>1.3287246931998131</v>
      </c>
      <c r="L373">
        <f t="shared" si="91"/>
        <v>-12.373846974435711</v>
      </c>
      <c r="M373" s="42">
        <f t="shared" si="92"/>
        <v>21.473280516739273</v>
      </c>
      <c r="N373" s="6">
        <f t="shared" si="86"/>
        <v>-1.6665816779862873E-7</v>
      </c>
      <c r="O373" s="4">
        <f>SUM($N$41:N373)*0.1+$N$8</f>
        <v>-1.9660375034826424E-6</v>
      </c>
      <c r="P373" s="4">
        <f>SUM($O$41:O373)+0</f>
        <v>3.109976020201607E-4</v>
      </c>
      <c r="Q373" s="6">
        <f t="shared" si="87"/>
        <v>-1.2054604276436655E-7</v>
      </c>
      <c r="R373" s="4">
        <f>SUM($Q$41:Q373)*0.1+$T$8</f>
        <v>-2.1808836989262128E-6</v>
      </c>
      <c r="S373" s="4">
        <f>SUM($R$41:R373)+0</f>
        <v>3.1494488508767329E-4</v>
      </c>
      <c r="T373">
        <f t="shared" si="93"/>
        <v>2.9362488268779846E-6</v>
      </c>
      <c r="U373">
        <f t="shared" si="94"/>
        <v>4.4261697787723644E-4</v>
      </c>
      <c r="W373" s="1"/>
    </row>
    <row r="374" spans="1:23" x14ac:dyDescent="0.25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2">
        <f t="shared" si="89"/>
        <v>434.49986341254618</v>
      </c>
      <c r="K374">
        <f t="shared" si="90"/>
        <v>1.3174643144438818</v>
      </c>
      <c r="L374">
        <f t="shared" si="91"/>
        <v>-12.373846974435711</v>
      </c>
      <c r="M374" s="42">
        <f t="shared" si="92"/>
        <v>21.472586687683638</v>
      </c>
      <c r="N374" s="6">
        <f t="shared" si="86"/>
        <v>-1.65245810444403E-7</v>
      </c>
      <c r="O374" s="4">
        <f>SUM($N$41:N374)*0.1+$N$8</f>
        <v>-1.9825620845270827E-6</v>
      </c>
      <c r="P374" s="4">
        <f>SUM($O$41:O374)+0</f>
        <v>3.0901503993563363E-4</v>
      </c>
      <c r="Q374" s="6">
        <f t="shared" si="87"/>
        <v>-1.1952446613077016E-7</v>
      </c>
      <c r="R374" s="4">
        <f>SUM($Q$41:Q374)*0.1+$T$8</f>
        <v>-2.1928361455392899E-6</v>
      </c>
      <c r="S374" s="4">
        <f>SUM($R$41:R374)+0</f>
        <v>3.12752048942134E-4</v>
      </c>
      <c r="T374">
        <f t="shared" si="93"/>
        <v>2.9561939686339901E-6</v>
      </c>
      <c r="U374">
        <f t="shared" si="94"/>
        <v>4.3966366579912451E-4</v>
      </c>
      <c r="W374" s="1"/>
    </row>
    <row r="375" spans="1:23" x14ac:dyDescent="0.25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2">
        <f t="shared" si="89"/>
        <v>434.49986341254618</v>
      </c>
      <c r="K375">
        <f t="shared" si="90"/>
        <v>1.3062039356879513</v>
      </c>
      <c r="L375">
        <f t="shared" si="91"/>
        <v>-12.373846974435711</v>
      </c>
      <c r="M375" s="42">
        <f t="shared" si="92"/>
        <v>21.47189874142159</v>
      </c>
      <c r="N375" s="6">
        <f t="shared" si="86"/>
        <v>-1.6383345309017736E-7</v>
      </c>
      <c r="O375" s="4">
        <f>SUM($N$41:N375)*0.1+$N$8</f>
        <v>-1.9989454298361007E-6</v>
      </c>
      <c r="P375" s="4">
        <f>SUM($O$41:O375)+0</f>
        <v>3.0701609450579752E-4</v>
      </c>
      <c r="Q375" s="6">
        <f t="shared" si="87"/>
        <v>-1.1850288949717383E-7</v>
      </c>
      <c r="R375" s="4">
        <f>SUM($Q$41:Q375)*0.1+$T$8</f>
        <v>-2.2046864344890077E-6</v>
      </c>
      <c r="S375" s="4">
        <f>SUM($R$41:R375)+0</f>
        <v>3.1054736250764499E-4</v>
      </c>
      <c r="T375">
        <f t="shared" si="93"/>
        <v>2.9759746480577565E-6</v>
      </c>
      <c r="U375">
        <f t="shared" si="94"/>
        <v>4.3669044716600734E-4</v>
      </c>
      <c r="W375" s="1"/>
    </row>
    <row r="376" spans="1:23" x14ac:dyDescent="0.25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2">
        <f t="shared" si="89"/>
        <v>434.49986341254618</v>
      </c>
      <c r="K376">
        <f t="shared" si="90"/>
        <v>1.2949435569320202</v>
      </c>
      <c r="L376">
        <f t="shared" si="91"/>
        <v>-12.373846974435711</v>
      </c>
      <c r="M376" s="42">
        <f t="shared" si="92"/>
        <v>21.471216678518598</v>
      </c>
      <c r="N376" s="6">
        <f t="shared" si="86"/>
        <v>-1.6242109573595164E-7</v>
      </c>
      <c r="O376" s="4">
        <f>SUM($N$41:N376)*0.1+$N$8</f>
        <v>-2.0151875394096959E-6</v>
      </c>
      <c r="P376" s="4">
        <f>SUM($O$41:O376)+0</f>
        <v>3.0500090696638783E-4</v>
      </c>
      <c r="Q376" s="6">
        <f t="shared" si="87"/>
        <v>-1.1748131286357744E-7</v>
      </c>
      <c r="R376" s="4">
        <f>SUM($Q$41:Q376)*0.1+$T$8</f>
        <v>-2.2164345657753655E-6</v>
      </c>
      <c r="S376" s="4">
        <f>SUM($R$41:R376)+0</f>
        <v>3.0833092794186961E-4</v>
      </c>
      <c r="T376">
        <f t="shared" si="93"/>
        <v>2.9955905934149176E-6</v>
      </c>
      <c r="U376">
        <f t="shared" si="94"/>
        <v>4.3369749177948164E-4</v>
      </c>
      <c r="W376" s="1"/>
    </row>
    <row r="377" spans="1:23" x14ac:dyDescent="0.25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2">
        <f t="shared" si="89"/>
        <v>434.49986341254618</v>
      </c>
      <c r="K377">
        <f t="shared" si="90"/>
        <v>1.2836831781760891</v>
      </c>
      <c r="L377">
        <f t="shared" si="91"/>
        <v>-12.373846974435711</v>
      </c>
      <c r="M377" s="42">
        <f t="shared" si="92"/>
        <v>21.47054049953535</v>
      </c>
      <c r="N377" s="6">
        <f t="shared" si="86"/>
        <v>-1.6100873838172592E-7</v>
      </c>
      <c r="O377" s="4">
        <f>SUM($N$41:N377)*0.1+$N$8</f>
        <v>-2.0312884132478682E-6</v>
      </c>
      <c r="P377" s="4">
        <f>SUM($O$41:O377)+0</f>
        <v>3.0296961855313996E-4</v>
      </c>
      <c r="Q377" s="6">
        <f t="shared" si="87"/>
        <v>-1.1645973622998113E-7</v>
      </c>
      <c r="R377" s="4">
        <f>SUM($Q$41:Q377)*0.1+$T$8</f>
        <v>-2.228080539398364E-6</v>
      </c>
      <c r="S377" s="4">
        <f>SUM($R$41:R377)+0</f>
        <v>3.0610284740247126E-4</v>
      </c>
      <c r="T377">
        <f t="shared" si="93"/>
        <v>3.0150415433026372E-6</v>
      </c>
      <c r="U377">
        <f t="shared" si="94"/>
        <v>4.3068496950106783E-4</v>
      </c>
      <c r="W377" s="1"/>
    </row>
    <row r="378" spans="1:23" x14ac:dyDescent="0.25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2">
        <f t="shared" si="89"/>
        <v>434.49986341254618</v>
      </c>
      <c r="K378">
        <f t="shared" si="90"/>
        <v>1.2724227994201582</v>
      </c>
      <c r="L378">
        <f t="shared" si="91"/>
        <v>-12.373846974435711</v>
      </c>
      <c r="M378" s="42">
        <f t="shared" si="92"/>
        <v>21.469870205027782</v>
      </c>
      <c r="N378" s="6">
        <f t="shared" si="86"/>
        <v>-1.595963810275002E-7</v>
      </c>
      <c r="O378" s="4">
        <f>SUM($N$41:N378)*0.1+$N$8</f>
        <v>-2.0472480513506183E-6</v>
      </c>
      <c r="P378" s="4">
        <f>SUM($O$41:O378)+0</f>
        <v>3.0092237050178937E-4</v>
      </c>
      <c r="Q378" s="6">
        <f t="shared" si="87"/>
        <v>-1.1543815959638473E-7</v>
      </c>
      <c r="R378" s="4">
        <f>SUM($Q$41:Q378)*0.1+$T$8</f>
        <v>-2.2396243553580015E-6</v>
      </c>
      <c r="S378" s="4">
        <f>SUM($R$41:R378)+0</f>
        <v>3.0386322304711325E-4</v>
      </c>
      <c r="T378">
        <f t="shared" si="93"/>
        <v>3.0343272461736306E-6</v>
      </c>
      <c r="U378">
        <f t="shared" si="94"/>
        <v>4.2765305025101353E-4</v>
      </c>
      <c r="W378" s="1"/>
    </row>
    <row r="379" spans="1:23" x14ac:dyDescent="0.25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2">
        <f t="shared" si="89"/>
        <v>434.49986341254618</v>
      </c>
      <c r="K379">
        <f t="shared" si="90"/>
        <v>1.2611624206642273</v>
      </c>
      <c r="L379">
        <f t="shared" si="91"/>
        <v>-12.373846974435711</v>
      </c>
      <c r="M379" s="42">
        <f t="shared" si="92"/>
        <v>21.469205795547051</v>
      </c>
      <c r="N379" s="6">
        <f t="shared" si="86"/>
        <v>-1.5818402367327447E-7</v>
      </c>
      <c r="O379" s="4">
        <f>SUM($N$41:N379)*0.1+$N$8</f>
        <v>-2.0630664537179455E-6</v>
      </c>
      <c r="P379" s="4">
        <f>SUM($O$41:O379)+0</f>
        <v>2.9885930404807145E-4</v>
      </c>
      <c r="Q379" s="6">
        <f t="shared" si="87"/>
        <v>-1.1441658296278841E-7</v>
      </c>
      <c r="R379" s="4">
        <f>SUM($Q$41:Q379)*0.1+$T$8</f>
        <v>-2.2510660136542806E-6</v>
      </c>
      <c r="S379" s="4">
        <f>SUM($R$41:R379)+0</f>
        <v>3.0161215703345897E-4</v>
      </c>
      <c r="T379">
        <f t="shared" si="93"/>
        <v>3.0534474598862372E-6</v>
      </c>
      <c r="U379">
        <f t="shared" si="94"/>
        <v>4.2460190400712234E-4</v>
      </c>
      <c r="W379" s="1"/>
    </row>
    <row r="380" spans="1:23" x14ac:dyDescent="0.25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2">
        <f t="shared" si="89"/>
        <v>434.49986341254618</v>
      </c>
      <c r="K380">
        <f t="shared" si="90"/>
        <v>1.249902041908296</v>
      </c>
      <c r="L380">
        <f t="shared" si="91"/>
        <v>-12.373846974435711</v>
      </c>
      <c r="M380" s="42">
        <f t="shared" si="92"/>
        <v>21.468547271639551</v>
      </c>
      <c r="N380" s="6">
        <f t="shared" si="86"/>
        <v>-1.5677166631904875E-7</v>
      </c>
      <c r="O380" s="4">
        <f>SUM($N$41:N380)*0.1+$N$8</f>
        <v>-2.0787436203498504E-6</v>
      </c>
      <c r="P380" s="4">
        <f>SUM($O$41:O380)+0</f>
        <v>2.9678056042772161E-4</v>
      </c>
      <c r="Q380" s="6">
        <f t="shared" si="87"/>
        <v>-1.1339500632919201E-7</v>
      </c>
      <c r="R380" s="4">
        <f>SUM($Q$41:Q380)*0.1+$T$8</f>
        <v>-2.2624055142871997E-6</v>
      </c>
      <c r="S380" s="4">
        <f>SUM($R$41:R380)+0</f>
        <v>2.9934975151917179E-4</v>
      </c>
      <c r="T380">
        <f t="shared" si="93"/>
        <v>3.0724019512788902E-6</v>
      </c>
      <c r="U380">
        <f t="shared" si="94"/>
        <v>4.2153170080360791E-4</v>
      </c>
      <c r="W380" s="1"/>
    </row>
    <row r="381" spans="1:23" x14ac:dyDescent="0.25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2">
        <f t="shared" si="89"/>
        <v>434.49986341254618</v>
      </c>
      <c r="K381">
        <f t="shared" si="90"/>
        <v>1.2386416631523649</v>
      </c>
      <c r="L381">
        <f t="shared" si="91"/>
        <v>-12.373846974435711</v>
      </c>
      <c r="M381" s="42">
        <f t="shared" si="92"/>
        <v>21.467894633846896</v>
      </c>
      <c r="N381" s="6">
        <f t="shared" si="86"/>
        <v>-1.5535930896482303E-7</v>
      </c>
      <c r="O381" s="4">
        <f>SUM($N$41:N381)*0.1+$N$8</f>
        <v>-2.0942795512463329E-6</v>
      </c>
      <c r="P381" s="4">
        <f>SUM($O$41:O381)+0</f>
        <v>2.9468628087647529E-4</v>
      </c>
      <c r="Q381" s="6">
        <f t="shared" si="87"/>
        <v>-1.1237342969559562E-7</v>
      </c>
      <c r="R381" s="4">
        <f>SUM($Q$41:Q381)*0.1+$T$8</f>
        <v>-2.2736428572567586E-6</v>
      </c>
      <c r="S381" s="4">
        <f>SUM($R$41:R381)+0</f>
        <v>2.9707610866191504E-4</v>
      </c>
      <c r="T381">
        <f t="shared" si="93"/>
        <v>3.0911904957674835E-6</v>
      </c>
      <c r="U381">
        <f t="shared" si="94"/>
        <v>4.1844261072997196E-4</v>
      </c>
      <c r="W381" s="1"/>
    </row>
    <row r="382" spans="1:23" x14ac:dyDescent="0.25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2">
        <f t="shared" si="89"/>
        <v>434.49986341254618</v>
      </c>
      <c r="K382">
        <f t="shared" si="90"/>
        <v>1.2273812843964347</v>
      </c>
      <c r="L382">
        <f t="shared" si="91"/>
        <v>-12.373846974435711</v>
      </c>
      <c r="M382" s="42">
        <f t="shared" si="92"/>
        <v>21.467247882705927</v>
      </c>
      <c r="N382" s="6">
        <f t="shared" si="86"/>
        <v>-1.5394695161059739E-7</v>
      </c>
      <c r="O382" s="4">
        <f>SUM($N$41:N382)*0.1+$N$8</f>
        <v>-2.1096742464073931E-6</v>
      </c>
      <c r="P382" s="4">
        <f>SUM($O$41:O382)+0</f>
        <v>2.9257660663006791E-4</v>
      </c>
      <c r="Q382" s="6">
        <f t="shared" si="87"/>
        <v>-1.1135185306199937E-7</v>
      </c>
      <c r="R382" s="4">
        <f>SUM($Q$41:Q382)*0.1+$T$8</f>
        <v>-2.2847780425629592E-6</v>
      </c>
      <c r="S382" s="4">
        <f>SUM($R$41:R382)+0</f>
        <v>2.9479133061935208E-4</v>
      </c>
      <c r="T382">
        <f t="shared" si="93"/>
        <v>3.1098128769642123E-6</v>
      </c>
      <c r="U382">
        <f t="shared" si="94"/>
        <v>4.1533480392990621E-4</v>
      </c>
      <c r="W382" s="1"/>
    </row>
    <row r="383" spans="1:23" x14ac:dyDescent="0.25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2">
        <f t="shared" si="89"/>
        <v>434.49986341254618</v>
      </c>
      <c r="K383">
        <f t="shared" si="90"/>
        <v>1.2161209056405033</v>
      </c>
      <c r="L383">
        <f t="shared" si="91"/>
        <v>-12.373846974435711</v>
      </c>
      <c r="M383" s="42">
        <f t="shared" si="92"/>
        <v>21.466607018748711</v>
      </c>
      <c r="N383" s="6">
        <f t="shared" si="86"/>
        <v>-1.5253459425637167E-7</v>
      </c>
      <c r="O383" s="4">
        <f>SUM($N$41:N383)*0.1+$N$8</f>
        <v>-2.12492770583303E-6</v>
      </c>
      <c r="P383" s="4">
        <f>SUM($O$41:O383)+0</f>
        <v>2.9045167892423487E-4</v>
      </c>
      <c r="Q383" s="6">
        <f t="shared" si="87"/>
        <v>-1.1033027642840298E-7</v>
      </c>
      <c r="R383" s="4">
        <f>SUM($Q$41:Q383)*0.1+$T$8</f>
        <v>-2.2958110702057988E-6</v>
      </c>
      <c r="S383" s="4">
        <f>SUM($R$41:R383)+0</f>
        <v>2.9249551954914626E-4</v>
      </c>
      <c r="T383">
        <f t="shared" si="93"/>
        <v>3.1282688863165707E-6</v>
      </c>
      <c r="U383">
        <f t="shared" si="94"/>
        <v>4.1220845060021736E-4</v>
      </c>
      <c r="W383" s="1"/>
    </row>
    <row r="384" spans="1:23" x14ac:dyDescent="0.25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2">
        <f t="shared" si="89"/>
        <v>434.49986341254618</v>
      </c>
      <c r="K384">
        <f t="shared" si="90"/>
        <v>1.2048605268845722</v>
      </c>
      <c r="L384">
        <f t="shared" si="91"/>
        <v>-12.373846974435711</v>
      </c>
      <c r="M384" s="42">
        <f t="shared" si="92"/>
        <v>21.465972042502525</v>
      </c>
      <c r="N384" s="6">
        <f t="shared" si="86"/>
        <v>-1.5112223690214592E-7</v>
      </c>
      <c r="O384" s="4">
        <f>SUM($N$41:N384)*0.1+$N$8</f>
        <v>-2.1400399295232446E-6</v>
      </c>
      <c r="P384" s="4">
        <f>SUM($O$41:O384)+0</f>
        <v>2.8831163899471161E-4</v>
      </c>
      <c r="Q384" s="6">
        <f t="shared" si="87"/>
        <v>-1.0930869979480659E-7</v>
      </c>
      <c r="R384" s="4">
        <f>SUM($Q$41:Q384)*0.1+$T$8</f>
        <v>-2.30674194018528E-6</v>
      </c>
      <c r="S384" s="4">
        <f>SUM($R$41:R384)+0</f>
        <v>2.9018877760896098E-4</v>
      </c>
      <c r="T384">
        <f t="shared" si="93"/>
        <v>3.1465583227653039E-6</v>
      </c>
      <c r="U384">
        <f t="shared" si="94"/>
        <v>4.0906372098977432E-4</v>
      </c>
      <c r="W384" s="1"/>
    </row>
    <row r="385" spans="1:23" x14ac:dyDescent="0.25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2">
        <f t="shared" si="89"/>
        <v>434.49986341254618</v>
      </c>
      <c r="K385">
        <f t="shared" si="90"/>
        <v>1.1936001481286413</v>
      </c>
      <c r="L385">
        <f t="shared" si="91"/>
        <v>-12.373846974435711</v>
      </c>
      <c r="M385" s="42">
        <f t="shared" si="92"/>
        <v>21.465342954489877</v>
      </c>
      <c r="N385" s="6">
        <f t="shared" si="86"/>
        <v>-1.497098795479202E-7</v>
      </c>
      <c r="O385" s="4">
        <f>SUM($N$41:N385)*0.1+$N$8</f>
        <v>-2.1550109174780368E-6</v>
      </c>
      <c r="P385" s="4">
        <f>SUM($O$41:O385)+0</f>
        <v>2.8615662807723359E-4</v>
      </c>
      <c r="Q385" s="6">
        <f t="shared" si="87"/>
        <v>-1.0828712316121019E-7</v>
      </c>
      <c r="R385" s="4">
        <f>SUM($Q$41:Q385)*0.1+$T$8</f>
        <v>-2.317570652501401E-6</v>
      </c>
      <c r="S385" s="4">
        <f>SUM($R$41:R385)+0</f>
        <v>2.878712069564596E-4</v>
      </c>
      <c r="T385">
        <f t="shared" si="93"/>
        <v>3.1646809924201364E-6</v>
      </c>
      <c r="U385">
        <f t="shared" si="94"/>
        <v>4.0590078539847765E-4</v>
      </c>
      <c r="W385" s="1"/>
    </row>
    <row r="386" spans="1:23" x14ac:dyDescent="0.25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2">
        <f t="shared" si="89"/>
        <v>434.49986341254618</v>
      </c>
      <c r="K386">
        <f t="shared" si="90"/>
        <v>1.1823397693727105</v>
      </c>
      <c r="L386">
        <f t="shared" si="91"/>
        <v>-12.373846974435711</v>
      </c>
      <c r="M386" s="42">
        <f t="shared" si="92"/>
        <v>21.464719755228479</v>
      </c>
      <c r="N386" s="6">
        <f t="shared" si="86"/>
        <v>-1.4829752219369453E-7</v>
      </c>
      <c r="O386" s="4">
        <f>SUM($N$41:N386)*0.1+$N$8</f>
        <v>-2.1698406696974063E-6</v>
      </c>
      <c r="P386" s="4">
        <f>SUM($O$41:O386)+0</f>
        <v>2.8398678740753616E-4</v>
      </c>
      <c r="Q386" s="6">
        <f t="shared" si="87"/>
        <v>-1.0726554652761387E-7</v>
      </c>
      <c r="R386" s="4">
        <f>SUM($Q$41:Q386)*0.1+$T$8</f>
        <v>-2.3282972071541621E-6</v>
      </c>
      <c r="S386" s="4">
        <f>SUM($R$41:R386)+0</f>
        <v>2.8554290974930541E-4</v>
      </c>
      <c r="T386">
        <f t="shared" si="93"/>
        <v>3.1826367082522566E-6</v>
      </c>
      <c r="U386">
        <f t="shared" si="94"/>
        <v>4.0271981417624975E-4</v>
      </c>
      <c r="W386" s="1"/>
    </row>
    <row r="387" spans="1:23" x14ac:dyDescent="0.25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2">
        <f t="shared" si="89"/>
        <v>434.49986341254618</v>
      </c>
      <c r="K387">
        <f t="shared" si="90"/>
        <v>1.1710793906167796</v>
      </c>
      <c r="L387">
        <f t="shared" si="91"/>
        <v>-12.373846974435711</v>
      </c>
      <c r="M387" s="42">
        <f t="shared" si="92"/>
        <v>21.464102445231266</v>
      </c>
      <c r="N387" s="6">
        <f t="shared" si="86"/>
        <v>-1.468851648394688E-7</v>
      </c>
      <c r="O387" s="4">
        <f>SUM($N$41:N387)*0.1+$N$8</f>
        <v>-2.1845291861813538E-6</v>
      </c>
      <c r="P387" s="4">
        <f>SUM($O$41:O387)+0</f>
        <v>2.8180225822135483E-4</v>
      </c>
      <c r="Q387" s="6">
        <f t="shared" si="87"/>
        <v>-1.0624396989401755E-7</v>
      </c>
      <c r="R387" s="4">
        <f>SUM($Q$41:Q387)*0.1+$T$8</f>
        <v>-2.3389216041435647E-6</v>
      </c>
      <c r="S387" s="4">
        <f>SUM($R$41:R387)+0</f>
        <v>2.8320398814516182E-4</v>
      </c>
      <c r="T387">
        <f t="shared" si="93"/>
        <v>3.20042528980254E-6</v>
      </c>
      <c r="U387">
        <f t="shared" si="94"/>
        <v>3.9952097772204666E-4</v>
      </c>
      <c r="W387" s="1"/>
    </row>
    <row r="388" spans="1:23" x14ac:dyDescent="0.25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2">
        <f t="shared" si="89"/>
        <v>434.49986341254618</v>
      </c>
      <c r="K388">
        <f t="shared" si="90"/>
        <v>1.1598190118608485</v>
      </c>
      <c r="L388">
        <f t="shared" si="91"/>
        <v>-12.373846974435711</v>
      </c>
      <c r="M388" s="42">
        <f t="shared" si="92"/>
        <v>21.463491025006377</v>
      </c>
      <c r="N388" s="6">
        <f t="shared" si="86"/>
        <v>-1.4547280748524308E-7</v>
      </c>
      <c r="O388" s="4">
        <f>SUM($N$41:N388)*0.1+$N$8</f>
        <v>-2.1990764669298777E-6</v>
      </c>
      <c r="P388" s="4">
        <f>SUM($O$41:O388)+0</f>
        <v>2.7960318175442495E-4</v>
      </c>
      <c r="Q388" s="6">
        <f t="shared" si="87"/>
        <v>-1.0522239326042116E-7</v>
      </c>
      <c r="R388" s="4">
        <f>SUM($Q$41:Q388)*0.1+$T$8</f>
        <v>-2.3494438434696063E-6</v>
      </c>
      <c r="S388" s="4">
        <f>SUM($R$41:R388)+0</f>
        <v>2.8085454430169224E-4</v>
      </c>
      <c r="T388">
        <f t="shared" si="93"/>
        <v>3.2180465629045876E-6</v>
      </c>
      <c r="U388">
        <f t="shared" si="94"/>
        <v>3.9630444648288917E-4</v>
      </c>
      <c r="W388" s="1"/>
    </row>
    <row r="389" spans="1:23" x14ac:dyDescent="0.25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2">
        <f t="shared" si="89"/>
        <v>434.49986341254618</v>
      </c>
      <c r="K389">
        <f t="shared" si="90"/>
        <v>1.1485586331049176</v>
      </c>
      <c r="L389">
        <f t="shared" si="91"/>
        <v>-12.373846974435711</v>
      </c>
      <c r="M389" s="42">
        <f t="shared" si="92"/>
        <v>21.462885495057165</v>
      </c>
      <c r="N389" s="6">
        <f t="shared" si="86"/>
        <v>-1.4406045013101736E-7</v>
      </c>
      <c r="O389" s="4">
        <f>SUM($N$41:N389)*0.1+$N$8</f>
        <v>-2.2134825119429787E-6</v>
      </c>
      <c r="P389" s="4">
        <f>SUM($O$41:O389)+0</f>
        <v>2.7738969924248196E-4</v>
      </c>
      <c r="Q389" s="6">
        <f t="shared" si="87"/>
        <v>-1.0420081662682484E-7</v>
      </c>
      <c r="R389" s="4">
        <f>SUM($Q$41:Q389)*0.1+$T$8</f>
        <v>-2.3598639251322896E-6</v>
      </c>
      <c r="S389" s="4">
        <f>SUM($R$41:R389)+0</f>
        <v>2.7849468037655995E-4</v>
      </c>
      <c r="T389">
        <f t="shared" si="93"/>
        <v>3.2355003594217346E-6</v>
      </c>
      <c r="U389">
        <f t="shared" si="94"/>
        <v>3.9307039095291428E-4</v>
      </c>
      <c r="W389" s="1"/>
    </row>
    <row r="390" spans="1:23" x14ac:dyDescent="0.25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2">
        <f t="shared" si="89"/>
        <v>434.49986341254618</v>
      </c>
      <c r="K390">
        <f t="shared" si="90"/>
        <v>1.1372982543489867</v>
      </c>
      <c r="L390">
        <f t="shared" si="91"/>
        <v>-12.373846974435711</v>
      </c>
      <c r="M390" s="42">
        <f t="shared" si="92"/>
        <v>21.46228585588219</v>
      </c>
      <c r="N390" s="6">
        <f t="shared" si="86"/>
        <v>-1.4264809277679167E-7</v>
      </c>
      <c r="O390" s="4">
        <f>SUM($N$41:N390)*0.1+$N$8</f>
        <v>-2.2277473212206579E-6</v>
      </c>
      <c r="P390" s="4">
        <f>SUM($O$41:O390)+0</f>
        <v>2.7516195192126133E-4</v>
      </c>
      <c r="Q390" s="6">
        <f t="shared" si="87"/>
        <v>-1.0317923999322845E-7</v>
      </c>
      <c r="R390" s="4">
        <f>SUM($Q$41:Q390)*0.1+$T$8</f>
        <v>-2.3701818491316127E-6</v>
      </c>
      <c r="S390" s="4">
        <f>SUM($R$41:R390)+0</f>
        <v>2.7612449852742831E-4</v>
      </c>
      <c r="T390">
        <f t="shared" si="93"/>
        <v>3.2527865169971986E-6</v>
      </c>
      <c r="U390">
        <f t="shared" si="94"/>
        <v>3.8981898167244537E-4</v>
      </c>
      <c r="W390" s="1"/>
    </row>
    <row r="391" spans="1:23" x14ac:dyDescent="0.25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2">
        <f t="shared" si="89"/>
        <v>434.49986341254618</v>
      </c>
      <c r="K391">
        <f t="shared" si="90"/>
        <v>1.1260378755930553</v>
      </c>
      <c r="L391">
        <f t="shared" si="91"/>
        <v>-12.373846974435711</v>
      </c>
      <c r="M391" s="42">
        <f t="shared" si="92"/>
        <v>21.461692107975214</v>
      </c>
      <c r="N391" s="6">
        <f t="shared" si="86"/>
        <v>-1.4123573542256594E-7</v>
      </c>
      <c r="O391" s="4">
        <f>SUM($N$41:N391)*0.1+$N$8</f>
        <v>-2.2418708947629151E-6</v>
      </c>
      <c r="P391" s="4">
        <f>SUM($O$41:O391)+0</f>
        <v>2.729200810264984E-4</v>
      </c>
      <c r="Q391" s="6">
        <f t="shared" si="87"/>
        <v>-1.0215766335963205E-7</v>
      </c>
      <c r="R391" s="4">
        <f>SUM($Q$41:Q391)*0.1+$T$8</f>
        <v>-2.3803976154675758E-6</v>
      </c>
      <c r="S391" s="4">
        <f>SUM($R$41:R391)+0</f>
        <v>2.7374410091196073E-4</v>
      </c>
      <c r="T391">
        <f t="shared" si="93"/>
        <v>3.2699048788166291E-6</v>
      </c>
      <c r="U391">
        <f t="shared" si="94"/>
        <v>3.8655038922708149E-4</v>
      </c>
      <c r="W391" s="1"/>
    </row>
    <row r="392" spans="1:23" x14ac:dyDescent="0.25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2">
        <f t="shared" si="89"/>
        <v>434.49986341254618</v>
      </c>
      <c r="K392">
        <f t="shared" si="90"/>
        <v>1.1147774968371247</v>
      </c>
      <c r="L392">
        <f t="shared" si="91"/>
        <v>-12.373846974435711</v>
      </c>
      <c r="M392" s="42">
        <f t="shared" si="92"/>
        <v>21.461104251825205</v>
      </c>
      <c r="N392" s="6">
        <f t="shared" si="86"/>
        <v>-1.3982337806834022E-7</v>
      </c>
      <c r="O392" s="4">
        <f>SUM($N$41:N392)*0.1+$N$8</f>
        <v>-2.2558532325697496E-6</v>
      </c>
      <c r="P392" s="4">
        <f>SUM($O$41:O392)+0</f>
        <v>2.7066422779392863E-4</v>
      </c>
      <c r="Q392" s="6">
        <f t="shared" si="87"/>
        <v>-1.0113608672603573E-7</v>
      </c>
      <c r="R392" s="4">
        <f>SUM($Q$41:Q392)*0.1+$T$8</f>
        <v>-2.3905112241401787E-6</v>
      </c>
      <c r="S392" s="4">
        <f>SUM($R$41:R392)+0</f>
        <v>2.7135358968782055E-4</v>
      </c>
      <c r="T392">
        <f t="shared" si="93"/>
        <v>3.2868552933823487E-6</v>
      </c>
      <c r="U392">
        <f t="shared" si="94"/>
        <v>3.8326478424680467E-4</v>
      </c>
      <c r="W392" s="1"/>
    </row>
    <row r="393" spans="1:23" x14ac:dyDescent="0.25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2">
        <f t="shared" si="89"/>
        <v>434.49986341254618</v>
      </c>
      <c r="K393">
        <f t="shared" si="90"/>
        <v>1.1035171180811938</v>
      </c>
      <c r="L393">
        <f t="shared" si="91"/>
        <v>-12.373846974435711</v>
      </c>
      <c r="M393" s="42">
        <f t="shared" si="92"/>
        <v>21.460522287916334</v>
      </c>
      <c r="N393" s="6">
        <f t="shared" si="86"/>
        <v>-1.384110207141145E-7</v>
      </c>
      <c r="O393" s="4">
        <f>SUM($N$41:N393)*0.1+$N$8</f>
        <v>-2.2696943346411604E-6</v>
      </c>
      <c r="P393" s="4">
        <f>SUM($O$41:O393)+0</f>
        <v>2.6839453345928746E-4</v>
      </c>
      <c r="Q393" s="6">
        <f t="shared" si="87"/>
        <v>-1.0011451009243941E-7</v>
      </c>
      <c r="R393" s="4">
        <f>SUM($Q$41:Q393)*0.1+$T$8</f>
        <v>-2.4005226751494225E-6</v>
      </c>
      <c r="S393" s="4">
        <f>SUM($R$41:R393)+0</f>
        <v>2.6895306701267113E-4</v>
      </c>
      <c r="T393">
        <f t="shared" si="93"/>
        <v>3.3036376142986264E-6</v>
      </c>
      <c r="U393">
        <f t="shared" si="94"/>
        <v>3.7996233740510512E-4</v>
      </c>
      <c r="W393" s="1"/>
    </row>
    <row r="394" spans="1:23" x14ac:dyDescent="0.25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2">
        <f t="shared" si="89"/>
        <v>434.49986341254618</v>
      </c>
      <c r="K394">
        <f t="shared" si="90"/>
        <v>1.0922567393252625</v>
      </c>
      <c r="L394">
        <f t="shared" si="91"/>
        <v>-12.373846974435711</v>
      </c>
      <c r="M394" s="42">
        <f t="shared" si="92"/>
        <v>21.459946216727964</v>
      </c>
      <c r="N394" s="6">
        <f t="shared" si="86"/>
        <v>-1.3699866335988878E-7</v>
      </c>
      <c r="O394" s="4">
        <f>SUM($N$41:N394)*0.1+$N$8</f>
        <v>-2.2833942009771492E-6</v>
      </c>
      <c r="P394" s="4">
        <f>SUM($O$41:O394)+0</f>
        <v>2.6611113925831031E-4</v>
      </c>
      <c r="Q394" s="6">
        <f t="shared" si="87"/>
        <v>-9.9092933458843023E-8</v>
      </c>
      <c r="R394" s="4">
        <f>SUM($Q$41:Q394)*0.1+$T$8</f>
        <v>-2.4104319684953069E-6</v>
      </c>
      <c r="S394" s="4">
        <f>SUM($R$41:R394)+0</f>
        <v>2.6654263504417581E-4</v>
      </c>
      <c r="T394">
        <f t="shared" si="93"/>
        <v>3.3202517000673657E-6</v>
      </c>
      <c r="U394">
        <f t="shared" si="94"/>
        <v>3.7664321941812323E-4</v>
      </c>
      <c r="W394" s="1"/>
    </row>
    <row r="395" spans="1:23" x14ac:dyDescent="0.25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2">
        <f t="shared" si="89"/>
        <v>434.49986341254618</v>
      </c>
      <c r="K395">
        <f t="shared" si="90"/>
        <v>1.0809963605693316</v>
      </c>
      <c r="L395">
        <f t="shared" si="91"/>
        <v>-12.373846974435711</v>
      </c>
      <c r="M395" s="42">
        <f t="shared" si="92"/>
        <v>21.459376038734668</v>
      </c>
      <c r="N395" s="6">
        <f t="shared" si="86"/>
        <v>-1.3558630600566314E-7</v>
      </c>
      <c r="O395" s="4">
        <f>SUM($N$41:N395)*0.1+$N$8</f>
        <v>-2.2969528315777153E-6</v>
      </c>
      <c r="P395" s="4">
        <f>SUM($O$41:O395)+0</f>
        <v>2.6381418642673258E-4</v>
      </c>
      <c r="Q395" s="6">
        <f t="shared" si="87"/>
        <v>-9.8071356825246624E-8</v>
      </c>
      <c r="R395" s="4">
        <f>SUM($Q$41:Q395)*0.1+$T$8</f>
        <v>-2.4202391041778313E-6</v>
      </c>
      <c r="S395" s="4">
        <f>SUM($R$41:R395)+0</f>
        <v>2.6412239593999795E-4</v>
      </c>
      <c r="T395">
        <f t="shared" si="93"/>
        <v>3.3366974138936236E-6</v>
      </c>
      <c r="U395">
        <f t="shared" si="94"/>
        <v>3.7330760104380926E-4</v>
      </c>
      <c r="W395" s="1"/>
    </row>
    <row r="396" spans="1:23" x14ac:dyDescent="0.25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2">
        <f t="shared" si="89"/>
        <v>434.49986341254618</v>
      </c>
      <c r="K396">
        <f t="shared" si="90"/>
        <v>1.0697359818134007</v>
      </c>
      <c r="L396">
        <f t="shared" si="91"/>
        <v>-12.373846974435711</v>
      </c>
      <c r="M396" s="42">
        <f t="shared" si="92"/>
        <v>21.458811754406202</v>
      </c>
      <c r="N396" s="6">
        <f t="shared" si="86"/>
        <v>-1.3417394865143741E-7</v>
      </c>
      <c r="O396" s="4">
        <f>SUM($N$41:N396)*0.1+$N$8</f>
        <v>-2.3103702264428595E-6</v>
      </c>
      <c r="P396" s="4">
        <f>SUM($O$41:O396)+0</f>
        <v>2.6150381620028971E-4</v>
      </c>
      <c r="Q396" s="6">
        <f t="shared" si="87"/>
        <v>-9.7049780191650305E-8</v>
      </c>
      <c r="R396" s="4">
        <f>SUM($Q$41:Q396)*0.1+$T$8</f>
        <v>-2.4299440821969964E-6</v>
      </c>
      <c r="S396" s="4">
        <f>SUM($R$41:R396)+0</f>
        <v>2.6169245185780096E-4</v>
      </c>
      <c r="T396">
        <f t="shared" si="93"/>
        <v>3.3529746235004274E-6</v>
      </c>
      <c r="U396">
        <f t="shared" si="94"/>
        <v>3.699556530810989E-4</v>
      </c>
      <c r="W396" s="1"/>
    </row>
    <row r="397" spans="1:23" x14ac:dyDescent="0.25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2">
        <f t="shared" si="89"/>
        <v>434.49986341254618</v>
      </c>
      <c r="K397">
        <f t="shared" si="90"/>
        <v>1.0584756030574698</v>
      </c>
      <c r="L397">
        <f t="shared" si="91"/>
        <v>-12.373846974435711</v>
      </c>
      <c r="M397" s="42">
        <f t="shared" si="92"/>
        <v>21.458253364207518</v>
      </c>
      <c r="N397" s="6">
        <f t="shared" si="86"/>
        <v>-1.3276159129721169E-7</v>
      </c>
      <c r="O397" s="4">
        <f>SUM($N$41:N397)*0.1+$N$8</f>
        <v>-2.3236463855725808E-6</v>
      </c>
      <c r="P397" s="4">
        <f>SUM($O$41:O397)+0</f>
        <v>2.5918016981471711E-4</v>
      </c>
      <c r="Q397" s="6">
        <f t="shared" si="87"/>
        <v>-9.6028203558053986E-8</v>
      </c>
      <c r="R397" s="4">
        <f>SUM($Q$41:Q397)*0.1+$T$8</f>
        <v>-2.4395469025528014E-6</v>
      </c>
      <c r="S397" s="4">
        <f>SUM($R$41:R397)+0</f>
        <v>2.5925290495524818E-4</v>
      </c>
      <c r="T397">
        <f t="shared" si="93"/>
        <v>3.369083200952373E-6</v>
      </c>
      <c r="U397">
        <f t="shared" si="94"/>
        <v>3.6658754636910478E-4</v>
      </c>
      <c r="W397" s="1"/>
    </row>
    <row r="398" spans="1:23" x14ac:dyDescent="0.25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2">
        <f t="shared" si="89"/>
        <v>434.49986341254618</v>
      </c>
      <c r="K398">
        <f t="shared" si="90"/>
        <v>1.0472152243015387</v>
      </c>
      <c r="L398">
        <f t="shared" si="91"/>
        <v>-12.373846974435711</v>
      </c>
      <c r="M398" s="42">
        <f t="shared" si="92"/>
        <v>21.457700868598771</v>
      </c>
      <c r="N398" s="6">
        <f t="shared" si="86"/>
        <v>-1.3134923394298594E-7</v>
      </c>
      <c r="O398" s="4">
        <f>SUM($N$41:N398)*0.1+$N$8</f>
        <v>-2.3367813089668794E-6</v>
      </c>
      <c r="P398" s="4">
        <f>SUM($O$41:O398)+0</f>
        <v>2.5684338850575023E-4</v>
      </c>
      <c r="Q398" s="6">
        <f t="shared" si="87"/>
        <v>-9.5006626924457587E-8</v>
      </c>
      <c r="R398" s="4">
        <f>SUM($Q$41:Q398)*0.1+$T$8</f>
        <v>-2.4490475652452472E-6</v>
      </c>
      <c r="S398" s="4">
        <f>SUM($R$41:R398)+0</f>
        <v>2.5680385739000291E-4</v>
      </c>
      <c r="T398">
        <f t="shared" si="93"/>
        <v>3.3850230224875332E-6</v>
      </c>
      <c r="U398">
        <f t="shared" si="94"/>
        <v>3.6320345178632416E-4</v>
      </c>
      <c r="W398" s="1"/>
    </row>
    <row r="399" spans="1:23" x14ac:dyDescent="0.25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2">
        <f t="shared" si="89"/>
        <v>434.49986341254618</v>
      </c>
      <c r="K399">
        <f t="shared" si="90"/>
        <v>1.0359548455456078</v>
      </c>
      <c r="L399">
        <f t="shared" si="91"/>
        <v>-12.373846974435711</v>
      </c>
      <c r="M399" s="42">
        <f t="shared" si="92"/>
        <v>21.457154268035286</v>
      </c>
      <c r="N399" s="6">
        <f t="shared" si="86"/>
        <v>-1.2993687658876027E-7</v>
      </c>
      <c r="O399" s="4">
        <f>SUM($N$41:N399)*0.1+$N$8</f>
        <v>-2.3497749966257552E-6</v>
      </c>
      <c r="P399" s="4">
        <f>SUM($O$41:O399)+0</f>
        <v>2.5449361350912448E-4</v>
      </c>
      <c r="Q399" s="6">
        <f t="shared" si="87"/>
        <v>-9.3985050290861201E-8</v>
      </c>
      <c r="R399" s="4">
        <f>SUM($Q$41:Q399)*0.1+$T$8</f>
        <v>-2.4584460702743337E-6</v>
      </c>
      <c r="S399" s="4">
        <f>SUM($R$41:R399)+0</f>
        <v>2.5434541131972855E-4</v>
      </c>
      <c r="T399">
        <f t="shared" si="93"/>
        <v>3.400793968357225E-6</v>
      </c>
      <c r="U399">
        <f t="shared" si="94"/>
        <v>3.5980354024986124E-4</v>
      </c>
      <c r="W399" s="1"/>
    </row>
    <row r="400" spans="1:23" x14ac:dyDescent="0.25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2">
        <f t="shared" si="89"/>
        <v>434.49986341254618</v>
      </c>
      <c r="K400">
        <f t="shared" si="90"/>
        <v>1.0246944667896769</v>
      </c>
      <c r="L400">
        <f t="shared" si="91"/>
        <v>-12.373846974435711</v>
      </c>
      <c r="M400" s="42">
        <f t="shared" si="92"/>
        <v>21.456613562967593</v>
      </c>
      <c r="N400" s="6">
        <f t="shared" si="86"/>
        <v>-1.2852451923453455E-7</v>
      </c>
      <c r="O400" s="4">
        <f>SUM($N$41:N400)*0.1+$N$8</f>
        <v>-2.3626274485492082E-6</v>
      </c>
      <c r="P400" s="4">
        <f>SUM($O$41:O400)+0</f>
        <v>2.5213098606057525E-4</v>
      </c>
      <c r="Q400" s="6">
        <f t="shared" si="87"/>
        <v>-9.2963473657264869E-8</v>
      </c>
      <c r="R400" s="4">
        <f>SUM($Q$41:Q400)*0.1+$T$8</f>
        <v>-2.4677424176400602E-6</v>
      </c>
      <c r="S400" s="4">
        <f>SUM($R$41:R400)+0</f>
        <v>2.5187766890208852E-4</v>
      </c>
      <c r="T400">
        <f t="shared" si="93"/>
        <v>3.4163959226732123E-6</v>
      </c>
      <c r="U400">
        <f t="shared" si="94"/>
        <v>3.5638798271466464E-4</v>
      </c>
      <c r="W400" s="1"/>
    </row>
    <row r="401" spans="1:23" x14ac:dyDescent="0.25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2">
        <f t="shared" si="89"/>
        <v>434.49986341254618</v>
      </c>
      <c r="K401">
        <f t="shared" si="90"/>
        <v>1.013434088033746</v>
      </c>
      <c r="L401">
        <f t="shared" si="91"/>
        <v>-12.373846974435711</v>
      </c>
      <c r="M401" s="42">
        <f t="shared" si="92"/>
        <v>21.4560787538414</v>
      </c>
      <c r="N401" s="6">
        <f t="shared" si="86"/>
        <v>-1.2711216188030883E-7</v>
      </c>
      <c r="O401" s="4">
        <f>SUM($N$41:N401)*0.1+$N$8</f>
        <v>-2.3753386647372393E-6</v>
      </c>
      <c r="P401" s="4">
        <f>SUM($O$41:O401)+0</f>
        <v>2.49755647395838E-4</v>
      </c>
      <c r="Q401" s="6">
        <f t="shared" si="87"/>
        <v>-9.194189702366855E-8</v>
      </c>
      <c r="R401" s="4">
        <f>SUM($Q$41:Q401)*0.1+$T$8</f>
        <v>-2.4769366073424273E-6</v>
      </c>
      <c r="S401" s="4">
        <f>SUM($R$41:R401)+0</f>
        <v>2.494007322947461E-4</v>
      </c>
      <c r="T401">
        <f t="shared" si="93"/>
        <v>3.4318287732619623E-6</v>
      </c>
      <c r="U401">
        <f t="shared" si="94"/>
        <v>3.5295695017277924E-4</v>
      </c>
      <c r="W401" s="1"/>
    </row>
    <row r="402" spans="1:23" x14ac:dyDescent="0.25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2">
        <f t="shared" si="89"/>
        <v>434.49986341254618</v>
      </c>
      <c r="K402">
        <f t="shared" si="90"/>
        <v>1.0021737092778149</v>
      </c>
      <c r="L402">
        <f t="shared" si="91"/>
        <v>-12.373846974435711</v>
      </c>
      <c r="M402" s="42">
        <f t="shared" si="92"/>
        <v>21.455549841097596</v>
      </c>
      <c r="N402" s="6">
        <f t="shared" si="86"/>
        <v>-1.2569980452608311E-7</v>
      </c>
      <c r="O402" s="4">
        <f>SUM($N$41:N402)*0.1+$N$8</f>
        <v>-2.3879086451898476E-6</v>
      </c>
      <c r="P402" s="4">
        <f>SUM($O$41:O402)+0</f>
        <v>2.4736773875064813E-4</v>
      </c>
      <c r="Q402" s="6">
        <f t="shared" si="87"/>
        <v>-9.0920320390072164E-8</v>
      </c>
      <c r="R402" s="4">
        <f>SUM($Q$41:Q402)*0.1+$T$8</f>
        <v>-2.4860286393814344E-6</v>
      </c>
      <c r="S402" s="4">
        <f>SUM($R$41:R402)+0</f>
        <v>2.4691470365536465E-4</v>
      </c>
      <c r="T402">
        <f t="shared" si="93"/>
        <v>3.4470924115255629E-6</v>
      </c>
      <c r="U402">
        <f t="shared" si="94"/>
        <v>3.4951061365261205E-4</v>
      </c>
      <c r="W402" s="1"/>
    </row>
    <row r="403" spans="1:23" x14ac:dyDescent="0.25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2">
        <f t="shared" si="89"/>
        <v>434.49986341254618</v>
      </c>
      <c r="K403">
        <f t="shared" si="90"/>
        <v>0.99091333052188391</v>
      </c>
      <c r="L403">
        <f t="shared" si="91"/>
        <v>-12.373846974435711</v>
      </c>
      <c r="M403" s="42">
        <f t="shared" si="92"/>
        <v>21.455026825172265</v>
      </c>
      <c r="N403" s="6">
        <f t="shared" si="86"/>
        <v>-1.2428744717185741E-7</v>
      </c>
      <c r="O403" s="4">
        <f>SUM($N$41:N403)*0.1+$N$8</f>
        <v>-2.4003373899070339E-6</v>
      </c>
      <c r="P403" s="4">
        <f>SUM($O$41:O403)+0</f>
        <v>2.449674013607411E-4</v>
      </c>
      <c r="Q403" s="6">
        <f t="shared" si="87"/>
        <v>-8.9898743756475765E-8</v>
      </c>
      <c r="R403" s="4">
        <f>SUM($Q$41:Q403)*0.1+$T$8</f>
        <v>-2.4950185137570822E-6</v>
      </c>
      <c r="S403" s="4">
        <f>SUM($R$41:R403)+0</f>
        <v>2.4441968514160757E-4</v>
      </c>
      <c r="T403">
        <f t="shared" si="93"/>
        <v>3.4621867323089771E-6</v>
      </c>
      <c r="U403">
        <f t="shared" si="94"/>
        <v>3.4604914421821221E-4</v>
      </c>
      <c r="W403" s="1"/>
    </row>
    <row r="404" spans="1:23" x14ac:dyDescent="0.25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2">
        <f t="shared" si="89"/>
        <v>434.49986341254618</v>
      </c>
      <c r="K404">
        <f t="shared" si="90"/>
        <v>0.97965295176595302</v>
      </c>
      <c r="L404">
        <f t="shared" si="91"/>
        <v>-12.373846974435711</v>
      </c>
      <c r="M404" s="42">
        <f t="shared" si="92"/>
        <v>21.454509706496655</v>
      </c>
      <c r="N404" s="6">
        <f t="shared" si="86"/>
        <v>-1.2287508981763169E-7</v>
      </c>
      <c r="O404" s="4">
        <f>SUM($N$41:N404)*0.1+$N$8</f>
        <v>-2.4126248988887966E-6</v>
      </c>
      <c r="P404" s="4">
        <f>SUM($O$41:O404)+0</f>
        <v>2.425547764618523E-4</v>
      </c>
      <c r="Q404" s="6">
        <f t="shared" si="87"/>
        <v>-8.8877167122879446E-8</v>
      </c>
      <c r="R404" s="4">
        <f>SUM($Q$41:Q404)*0.1+$T$8</f>
        <v>-2.5039062304693708E-6</v>
      </c>
      <c r="S404" s="4">
        <f>SUM($R$41:R404)+0</f>
        <v>2.4191577891113819E-4</v>
      </c>
      <c r="T404">
        <f t="shared" si="93"/>
        <v>3.4771116337732829E-6</v>
      </c>
      <c r="U404">
        <f t="shared" si="94"/>
        <v>3.4257271296856355E-4</v>
      </c>
      <c r="W404" s="1"/>
    </row>
    <row r="405" spans="1:23" x14ac:dyDescent="0.25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2">
        <f t="shared" si="89"/>
        <v>434.49986341254618</v>
      </c>
      <c r="K405">
        <f t="shared" si="90"/>
        <v>0.96839257301002191</v>
      </c>
      <c r="L405">
        <f t="shared" si="91"/>
        <v>-12.373846974435711</v>
      </c>
      <c r="M405" s="42">
        <f t="shared" si="92"/>
        <v>21.453998485497205</v>
      </c>
      <c r="N405" s="6">
        <f t="shared" si="86"/>
        <v>-1.2146273246340597E-7</v>
      </c>
      <c r="O405" s="4">
        <f>SUM($N$41:N405)*0.1+$N$8</f>
        <v>-2.4247711721351374E-6</v>
      </c>
      <c r="P405" s="4">
        <f>SUM($O$41:O405)+0</f>
        <v>2.4013000528971717E-4</v>
      </c>
      <c r="Q405" s="6">
        <f t="shared" si="87"/>
        <v>-8.7855590489283048E-8</v>
      </c>
      <c r="R405" s="4">
        <f>SUM($Q$41:Q405)*0.1+$T$8</f>
        <v>-2.5126917895182985E-6</v>
      </c>
      <c r="S405" s="4">
        <f>SUM($R$41:R405)+0</f>
        <v>2.3940308712161988E-4</v>
      </c>
      <c r="T405">
        <f t="shared" si="93"/>
        <v>3.4918670172746094E-6</v>
      </c>
      <c r="U405">
        <f t="shared" si="94"/>
        <v>3.3908149103689146E-4</v>
      </c>
      <c r="W405" s="1"/>
    </row>
    <row r="406" spans="1:23" x14ac:dyDescent="0.25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2">
        <f t="shared" si="89"/>
        <v>434.49986341254618</v>
      </c>
      <c r="K406">
        <f t="shared" si="90"/>
        <v>0.95713219425409091</v>
      </c>
      <c r="L406">
        <f t="shared" si="91"/>
        <v>-12.373846974435711</v>
      </c>
      <c r="M406" s="42">
        <f t="shared" si="92"/>
        <v>21.453493162595528</v>
      </c>
      <c r="N406" s="6">
        <f t="shared" si="86"/>
        <v>-1.2005037510918025E-7</v>
      </c>
      <c r="O406" s="4">
        <f>SUM($N$41:N406)*0.1+$N$8</f>
        <v>-2.4367762096460554E-6</v>
      </c>
      <c r="P406" s="4">
        <f>SUM($O$41:O406)+0</f>
        <v>2.376932290800711E-4</v>
      </c>
      <c r="Q406" s="6">
        <f t="shared" si="87"/>
        <v>-8.6834013855686728E-8</v>
      </c>
      <c r="R406" s="4">
        <f>SUM($Q$41:Q406)*0.1+$T$8</f>
        <v>-2.5213751909038669E-6</v>
      </c>
      <c r="S406" s="4">
        <f>SUM($R$41:R406)+0</f>
        <v>2.3688171193071602E-4</v>
      </c>
      <c r="T406">
        <f t="shared" si="93"/>
        <v>3.506452787248462E-6</v>
      </c>
      <c r="U406">
        <f t="shared" si="94"/>
        <v>3.3557564958998126E-4</v>
      </c>
      <c r="W406" s="1"/>
    </row>
    <row r="407" spans="1:23" x14ac:dyDescent="0.25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2">
        <f t="shared" si="89"/>
        <v>434.49986341254618</v>
      </c>
      <c r="K407">
        <f t="shared" si="90"/>
        <v>0.94587181549816046</v>
      </c>
      <c r="L407">
        <f t="shared" si="91"/>
        <v>-12.373846974435711</v>
      </c>
      <c r="M407" s="42">
        <f t="shared" si="92"/>
        <v>21.452993738208409</v>
      </c>
      <c r="N407" s="6">
        <f t="shared" si="86"/>
        <v>-1.1863801775495459E-7</v>
      </c>
      <c r="O407" s="4">
        <f>SUM($N$41:N407)*0.1+$N$8</f>
        <v>-2.4486400114215506E-6</v>
      </c>
      <c r="P407" s="4">
        <f>SUM($O$41:O407)+0</f>
        <v>2.3524458906864956E-4</v>
      </c>
      <c r="Q407" s="6">
        <f t="shared" si="87"/>
        <v>-8.5812437222090409E-8</v>
      </c>
      <c r="R407" s="4">
        <f>SUM($Q$41:Q407)*0.1+$T$8</f>
        <v>-2.529956434626076E-6</v>
      </c>
      <c r="S407" s="4">
        <f>SUM($R$41:R407)+0</f>
        <v>2.3435175549608994E-4</v>
      </c>
      <c r="T407">
        <f t="shared" si="93"/>
        <v>3.5208688510991742E-6</v>
      </c>
      <c r="U407">
        <f t="shared" si="94"/>
        <v>3.3205535982750968E-4</v>
      </c>
      <c r="W407" s="1"/>
    </row>
    <row r="408" spans="1:23" x14ac:dyDescent="0.25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2">
        <f t="shared" si="89"/>
        <v>434.49986341254618</v>
      </c>
      <c r="K408">
        <f t="shared" si="90"/>
        <v>0.93461143674222924</v>
      </c>
      <c r="L408">
        <f t="shared" si="91"/>
        <v>-12.373846974435711</v>
      </c>
      <c r="M408" s="42">
        <f t="shared" si="92"/>
        <v>21.452500212747811</v>
      </c>
      <c r="N408" s="6">
        <f t="shared" si="86"/>
        <v>-1.1722566040072887E-7</v>
      </c>
      <c r="O408" s="4">
        <f>SUM($N$41:N408)*0.1+$N$8</f>
        <v>-2.4603625774616239E-6</v>
      </c>
      <c r="P408" s="4">
        <f>SUM($O$41:O408)+0</f>
        <v>2.3278422649118793E-4</v>
      </c>
      <c r="Q408" s="6">
        <f t="shared" si="87"/>
        <v>-8.4790860588494023E-8</v>
      </c>
      <c r="R408" s="4">
        <f>SUM($Q$41:Q408)*0.1+$T$8</f>
        <v>-2.538435520684925E-6</v>
      </c>
      <c r="S408" s="4">
        <f>SUM($R$41:R408)+0</f>
        <v>2.3181331997540502E-4</v>
      </c>
      <c r="T408">
        <f t="shared" si="93"/>
        <v>3.5351151190942216E-6</v>
      </c>
      <c r="U408">
        <f t="shared" si="94"/>
        <v>3.285207929813883E-4</v>
      </c>
      <c r="W408" s="1"/>
    </row>
    <row r="409" spans="1:23" x14ac:dyDescent="0.25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2">
        <f t="shared" si="89"/>
        <v>434.49986341254618</v>
      </c>
      <c r="K409">
        <f t="shared" si="90"/>
        <v>0.92335105798629802</v>
      </c>
      <c r="L409">
        <f t="shared" si="91"/>
        <v>-12.373846974435711</v>
      </c>
      <c r="M409" s="42">
        <f t="shared" si="92"/>
        <v>21.45201258662086</v>
      </c>
      <c r="N409" s="6">
        <f t="shared" si="86"/>
        <v>-1.1581330304650315E-7</v>
      </c>
      <c r="O409" s="4">
        <f>SUM($N$41:N409)*0.1+$N$8</f>
        <v>-2.4719439077662736E-6</v>
      </c>
      <c r="P409" s="4">
        <f>SUM($O$41:O409)+0</f>
        <v>2.3031228258342166E-4</v>
      </c>
      <c r="Q409" s="6">
        <f t="shared" si="87"/>
        <v>-8.3769283954897625E-8</v>
      </c>
      <c r="R409" s="4">
        <f>SUM($Q$41:Q409)*0.1+$T$8</f>
        <v>-2.5468124490804148E-6</v>
      </c>
      <c r="S409" s="4">
        <f>SUM($R$41:R409)+0</f>
        <v>2.2926650752632459E-4</v>
      </c>
      <c r="T409">
        <f t="shared" si="93"/>
        <v>3.5491915042631578E-6</v>
      </c>
      <c r="U409">
        <f t="shared" si="94"/>
        <v>3.249721203151189E-4</v>
      </c>
      <c r="W409" s="1"/>
    </row>
    <row r="410" spans="1:23" x14ac:dyDescent="0.25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2">
        <f t="shared" si="89"/>
        <v>434.49986341254618</v>
      </c>
      <c r="K410">
        <f t="shared" si="90"/>
        <v>0.91209067923036691</v>
      </c>
      <c r="L410">
        <f t="shared" si="91"/>
        <v>-12.373846974435711</v>
      </c>
      <c r="M410" s="42">
        <f t="shared" si="92"/>
        <v>21.45153086022987</v>
      </c>
      <c r="N410" s="6">
        <f t="shared" si="86"/>
        <v>-1.1440094569227743E-7</v>
      </c>
      <c r="O410" s="4">
        <f>SUM($N$41:N410)*0.1+$N$8</f>
        <v>-2.4833840023355013E-6</v>
      </c>
      <c r="P410" s="4">
        <f>SUM($O$41:O410)+0</f>
        <v>2.2782889858108615E-4</v>
      </c>
      <c r="Q410" s="6">
        <f t="shared" si="87"/>
        <v>-8.2747707321301226E-8</v>
      </c>
      <c r="R410" s="4">
        <f>SUM($Q$41:Q410)*0.1+$T$8</f>
        <v>-2.5550872198125445E-6</v>
      </c>
      <c r="S410" s="4">
        <f>SUM($R$41:R410)+0</f>
        <v>2.2671142030651205E-4</v>
      </c>
      <c r="T410">
        <f t="shared" si="93"/>
        <v>3.563097922300942E-6</v>
      </c>
      <c r="U410">
        <f t="shared" si="94"/>
        <v>3.214095131231601E-4</v>
      </c>
      <c r="W410" s="1"/>
    </row>
    <row r="411" spans="1:23" x14ac:dyDescent="0.25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2">
        <f t="shared" si="89"/>
        <v>434.49986341254618</v>
      </c>
      <c r="K411">
        <f t="shared" si="90"/>
        <v>0.90083030047443635</v>
      </c>
      <c r="L411">
        <f t="shared" si="91"/>
        <v>-12.373846974435711</v>
      </c>
      <c r="M411" s="42">
        <f t="shared" si="92"/>
        <v>21.451055033972299</v>
      </c>
      <c r="N411" s="6">
        <f t="shared" si="86"/>
        <v>-1.129885883380517E-7</v>
      </c>
      <c r="O411" s="4">
        <f>SUM($N$41:N411)*0.1+$N$8</f>
        <v>-2.4946828611693062E-6</v>
      </c>
      <c r="P411" s="4">
        <f>SUM($O$41:O411)+0</f>
        <v>2.2533421571991686E-4</v>
      </c>
      <c r="Q411" s="6">
        <f t="shared" si="87"/>
        <v>-8.1726130687704986E-8</v>
      </c>
      <c r="R411" s="4">
        <f>SUM($Q$41:Q411)*0.1+$T$8</f>
        <v>-2.563259832881315E-6</v>
      </c>
      <c r="S411" s="4">
        <f>SUM($R$41:R411)+0</f>
        <v>2.2414816047363074E-4</v>
      </c>
      <c r="T411">
        <f t="shared" si="93"/>
        <v>3.5768342914754415E-6</v>
      </c>
      <c r="U411">
        <f t="shared" si="94"/>
        <v>3.1783314273030517E-4</v>
      </c>
      <c r="W411" s="1"/>
    </row>
    <row r="412" spans="1:23" x14ac:dyDescent="0.25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2">
        <f t="shared" si="89"/>
        <v>434.49986341254618</v>
      </c>
      <c r="K412">
        <f t="shared" si="90"/>
        <v>0.88956992171850524</v>
      </c>
      <c r="L412">
        <f t="shared" si="91"/>
        <v>-12.373846974435711</v>
      </c>
      <c r="M412" s="42">
        <f t="shared" si="92"/>
        <v>21.450585108240794</v>
      </c>
      <c r="N412" s="6">
        <f t="shared" si="86"/>
        <v>-1.1157623098382598E-7</v>
      </c>
      <c r="O412" s="4">
        <f>SUM($N$41:N412)*0.1+$N$8</f>
        <v>-2.5058404842676892E-6</v>
      </c>
      <c r="P412" s="4">
        <f>SUM($O$41:O412)+0</f>
        <v>2.2282837523564917E-4</v>
      </c>
      <c r="Q412" s="6">
        <f t="shared" si="87"/>
        <v>-8.0704554054108588E-8</v>
      </c>
      <c r="R412" s="4">
        <f>SUM($Q$41:Q412)*0.1+$T$8</f>
        <v>-2.5713302882867262E-6</v>
      </c>
      <c r="S412" s="4">
        <f>SUM($R$41:R412)+0</f>
        <v>2.2157683018534402E-4</v>
      </c>
      <c r="T412">
        <f t="shared" si="93"/>
        <v>3.5904005325389012E-6</v>
      </c>
      <c r="U412">
        <f t="shared" si="94"/>
        <v>3.1424318049107138E-4</v>
      </c>
      <c r="W412" s="1"/>
    </row>
    <row r="413" spans="1:23" x14ac:dyDescent="0.25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2">
        <f t="shared" si="89"/>
        <v>434.49986341254618</v>
      </c>
      <c r="K413">
        <f t="shared" si="90"/>
        <v>0.87830954296257402</v>
      </c>
      <c r="L413">
        <f t="shared" si="91"/>
        <v>-12.373846974435711</v>
      </c>
      <c r="M413" s="42">
        <f t="shared" si="92"/>
        <v>21.450121083423156</v>
      </c>
      <c r="N413" s="6">
        <f t="shared" si="86"/>
        <v>-1.1016387362960026E-7</v>
      </c>
      <c r="O413" s="4">
        <f>SUM($N$41:N413)*0.1+$N$8</f>
        <v>-2.5168568716306494E-6</v>
      </c>
      <c r="P413" s="4">
        <f>SUM($O$41:O413)+0</f>
        <v>2.2031151836401851E-4</v>
      </c>
      <c r="Q413" s="6">
        <f t="shared" si="87"/>
        <v>-7.9682977420512202E-8</v>
      </c>
      <c r="R413" s="4">
        <f>SUM($Q$41:Q413)*0.1+$T$8</f>
        <v>-2.5792985860287773E-6</v>
      </c>
      <c r="S413" s="4">
        <f>SUM($R$41:R413)+0</f>
        <v>2.1899753159931523E-4</v>
      </c>
      <c r="T413">
        <f t="shared" si="93"/>
        <v>3.6037965686431953E-6</v>
      </c>
      <c r="U413">
        <f t="shared" si="94"/>
        <v>3.1063979778909903E-4</v>
      </c>
      <c r="W413" s="1"/>
    </row>
    <row r="414" spans="1:23" x14ac:dyDescent="0.25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2">
        <f t="shared" si="89"/>
        <v>434.49986341254618</v>
      </c>
      <c r="K414">
        <f t="shared" si="90"/>
        <v>0.86704916420664324</v>
      </c>
      <c r="L414">
        <f t="shared" si="91"/>
        <v>-12.373846974435711</v>
      </c>
      <c r="M414" s="42">
        <f t="shared" si="92"/>
        <v>21.449662959902351</v>
      </c>
      <c r="N414" s="6">
        <f t="shared" si="86"/>
        <v>-1.087515162753746E-7</v>
      </c>
      <c r="O414" s="4">
        <f>SUM($N$41:N414)*0.1+$N$8</f>
        <v>-2.5277320232581868E-6</v>
      </c>
      <c r="P414" s="4">
        <f>SUM($O$41:O414)+0</f>
        <v>2.1778378634076031E-4</v>
      </c>
      <c r="Q414" s="6">
        <f t="shared" si="87"/>
        <v>-7.8661400786915803E-8</v>
      </c>
      <c r="R414" s="4">
        <f>SUM($Q$41:Q414)*0.1+$T$8</f>
        <v>-2.5871647261074691E-6</v>
      </c>
      <c r="S414" s="4">
        <f>SUM($R$41:R414)+0</f>
        <v>2.1641036687320775E-4</v>
      </c>
      <c r="T414">
        <f t="shared" si="93"/>
        <v>3.6170223252586735E-6</v>
      </c>
      <c r="U414">
        <f t="shared" si="94"/>
        <v>3.0702316603656201E-4</v>
      </c>
      <c r="W414" s="1"/>
    </row>
    <row r="415" spans="1:23" x14ac:dyDescent="0.25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2">
        <f t="shared" si="89"/>
        <v>434.49986341254618</v>
      </c>
      <c r="K415">
        <f t="shared" si="90"/>
        <v>0.85578878545071235</v>
      </c>
      <c r="L415">
        <f t="shared" si="91"/>
        <v>-12.373846974435711</v>
      </c>
      <c r="M415" s="42">
        <f t="shared" si="92"/>
        <v>21.449210738056511</v>
      </c>
      <c r="N415" s="6">
        <f t="shared" si="86"/>
        <v>-1.0733915892114888E-7</v>
      </c>
      <c r="O415" s="4">
        <f>SUM($N$41:N415)*0.1+$N$8</f>
        <v>-2.5384659391503015E-6</v>
      </c>
      <c r="P415" s="4">
        <f>SUM($O$41:O415)+0</f>
        <v>2.1524532040161E-4</v>
      </c>
      <c r="Q415" s="6">
        <f t="shared" si="87"/>
        <v>-7.7639824153319484E-8</v>
      </c>
      <c r="R415" s="4">
        <f>SUM($Q$41:Q415)*0.1+$T$8</f>
        <v>-2.5949287085228009E-6</v>
      </c>
      <c r="S415" s="4">
        <f>SUM($R$41:R415)+0</f>
        <v>2.1381543816468494E-4</v>
      </c>
      <c r="T415">
        <f t="shared" si="93"/>
        <v>3.6300777300964276E-6</v>
      </c>
      <c r="U415">
        <f t="shared" si="94"/>
        <v>3.033934566735874E-4</v>
      </c>
      <c r="W415" s="1"/>
    </row>
    <row r="416" spans="1:23" x14ac:dyDescent="0.25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2">
        <f t="shared" si="89"/>
        <v>434.49986341254618</v>
      </c>
      <c r="K416">
        <f t="shared" si="90"/>
        <v>0.84452840669478146</v>
      </c>
      <c r="L416">
        <f t="shared" si="91"/>
        <v>-12.373846974435711</v>
      </c>
      <c r="M416" s="42">
        <f t="shared" si="92"/>
        <v>21.448764418258921</v>
      </c>
      <c r="N416" s="6">
        <f t="shared" si="86"/>
        <v>-1.0592680156692316E-7</v>
      </c>
      <c r="O416" s="4">
        <f>SUM($N$41:N416)*0.1+$N$8</f>
        <v>-2.5490586193069942E-6</v>
      </c>
      <c r="P416" s="4">
        <f>SUM($O$41:O416)+0</f>
        <v>2.1269626178230301E-4</v>
      </c>
      <c r="Q416" s="6">
        <f t="shared" si="87"/>
        <v>-7.6618247519723165E-8</v>
      </c>
      <c r="R416" s="4">
        <f>SUM($Q$41:Q416)*0.1+$T$8</f>
        <v>-2.6025905332747734E-6</v>
      </c>
      <c r="S416" s="4">
        <f>SUM($R$41:R416)+0</f>
        <v>2.1121284763141017E-4</v>
      </c>
      <c r="T416">
        <f t="shared" si="93"/>
        <v>3.6429627130338223E-6</v>
      </c>
      <c r="U416">
        <f t="shared" si="94"/>
        <v>2.997508411676859E-4</v>
      </c>
      <c r="W416" s="1"/>
    </row>
    <row r="417" spans="1:23" x14ac:dyDescent="0.25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2">
        <f t="shared" si="89"/>
        <v>434.49986341254618</v>
      </c>
      <c r="K417">
        <f t="shared" si="90"/>
        <v>0.83326802793885035</v>
      </c>
      <c r="L417">
        <f t="shared" si="91"/>
        <v>-12.373846974435711</v>
      </c>
      <c r="M417" s="42">
        <f t="shared" si="92"/>
        <v>21.448324000878031</v>
      </c>
      <c r="N417" s="6">
        <f t="shared" si="86"/>
        <v>-1.0451444421269744E-7</v>
      </c>
      <c r="O417" s="4">
        <f>SUM($N$41:N417)*0.1+$N$8</f>
        <v>-2.5595100637282641E-6</v>
      </c>
      <c r="P417" s="4">
        <f>SUM($O$41:O417)+0</f>
        <v>2.1013675171857474E-4</v>
      </c>
      <c r="Q417" s="6">
        <f t="shared" si="87"/>
        <v>-7.5596670886126766E-8</v>
      </c>
      <c r="R417" s="4">
        <f>SUM($Q$41:Q417)*0.1+$T$8</f>
        <v>-2.6101502003633867E-6</v>
      </c>
      <c r="S417" s="4">
        <f>SUM($R$41:R417)+0</f>
        <v>2.0860269743104679E-4</v>
      </c>
      <c r="T417">
        <f t="shared" si="93"/>
        <v>3.6556772060431281E-6</v>
      </c>
      <c r="U417">
        <f t="shared" si="94"/>
        <v>2.9609549101319117E-4</v>
      </c>
      <c r="W417" s="1"/>
    </row>
    <row r="418" spans="1:23" x14ac:dyDescent="0.25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2">
        <f t="shared" si="89"/>
        <v>434.49986341254618</v>
      </c>
      <c r="K418">
        <f t="shared" si="90"/>
        <v>0.82200764918291946</v>
      </c>
      <c r="L418">
        <f t="shared" si="91"/>
        <v>-12.373846974435711</v>
      </c>
      <c r="M418" s="42">
        <f t="shared" si="92"/>
        <v>21.447889486277447</v>
      </c>
      <c r="N418" s="6">
        <f t="shared" si="86"/>
        <v>-1.0310208685847172E-7</v>
      </c>
      <c r="O418" s="4">
        <f>SUM($N$41:N418)*0.1+$N$8</f>
        <v>-2.5698202724141112E-6</v>
      </c>
      <c r="P418" s="4">
        <f>SUM($O$41:O418)+0</f>
        <v>2.0756693144616064E-4</v>
      </c>
      <c r="Q418" s="6">
        <f t="shared" si="87"/>
        <v>-7.4575094252530447E-8</v>
      </c>
      <c r="R418" s="4">
        <f>SUM($Q$41:Q418)*0.1+$T$8</f>
        <v>-2.6176077097886398E-6</v>
      </c>
      <c r="S418" s="4">
        <f>SUM($R$41:R418)+0</f>
        <v>2.0598508972125815E-4</v>
      </c>
      <c r="T418">
        <f t="shared" si="93"/>
        <v>3.6682211431231167E-6</v>
      </c>
      <c r="U418">
        <f t="shared" si="94"/>
        <v>2.9242757773070914E-4</v>
      </c>
      <c r="W418" s="1"/>
    </row>
    <row r="419" spans="1:23" x14ac:dyDescent="0.25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2">
        <f t="shared" si="89"/>
        <v>434.49986341254618</v>
      </c>
      <c r="K419">
        <f t="shared" si="90"/>
        <v>0.81074727042698858</v>
      </c>
      <c r="L419">
        <f t="shared" si="91"/>
        <v>-12.373846974435711</v>
      </c>
      <c r="M419" s="42">
        <f t="shared" si="92"/>
        <v>21.447460874815935</v>
      </c>
      <c r="N419" s="6">
        <f t="shared" si="86"/>
        <v>-1.0168972950424606E-7</v>
      </c>
      <c r="O419" s="4">
        <f>SUM($N$41:N419)*0.1+$N$8</f>
        <v>-2.5799892453645356E-6</v>
      </c>
      <c r="P419" s="4">
        <f>SUM($O$41:O419)+0</f>
        <v>2.0498694220079611E-4</v>
      </c>
      <c r="Q419" s="6">
        <f t="shared" si="87"/>
        <v>-7.3553517618934061E-8</v>
      </c>
      <c r="R419" s="4">
        <f>SUM($Q$41:Q419)*0.1+$T$8</f>
        <v>-2.6249630615505337E-6</v>
      </c>
      <c r="S419" s="4">
        <f>SUM($R$41:R419)+0</f>
        <v>2.033601266597076E-4</v>
      </c>
      <c r="T419">
        <f t="shared" si="93"/>
        <v>3.6805944602334848E-6</v>
      </c>
      <c r="U419">
        <f t="shared" si="94"/>
        <v>2.8874727286657591E-4</v>
      </c>
      <c r="W419" s="1"/>
    </row>
    <row r="420" spans="1:23" x14ac:dyDescent="0.25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2">
        <f t="shared" si="89"/>
        <v>434.49986341254618</v>
      </c>
      <c r="K420">
        <f t="shared" si="90"/>
        <v>0.7994868916710578</v>
      </c>
      <c r="L420">
        <f t="shared" si="91"/>
        <v>-12.373846974435711</v>
      </c>
      <c r="M420" s="42">
        <f t="shared" si="92"/>
        <v>21.447038166847406</v>
      </c>
      <c r="N420" s="6">
        <f t="shared" si="86"/>
        <v>-1.0027737215002034E-7</v>
      </c>
      <c r="O420" s="4">
        <f>SUM($N$41:N420)*0.1+$N$8</f>
        <v>-2.590016982579538E-6</v>
      </c>
      <c r="P420" s="4">
        <f>SUM($O$41:O420)+0</f>
        <v>2.0239692521821658E-4</v>
      </c>
      <c r="Q420" s="6">
        <f t="shared" si="87"/>
        <v>-7.2531940985337729E-8</v>
      </c>
      <c r="R420" s="4">
        <f>SUM($Q$41:Q420)*0.1+$T$8</f>
        <v>-2.6322162556490667E-6</v>
      </c>
      <c r="S420" s="4">
        <f>SUM($R$41:R420)+0</f>
        <v>2.0072791040405853E-4</v>
      </c>
      <c r="T420">
        <f t="shared" si="93"/>
        <v>3.692797095231961E-6</v>
      </c>
      <c r="U420">
        <f t="shared" si="94"/>
        <v>2.8505474799232533E-4</v>
      </c>
      <c r="W420" s="1"/>
    </row>
    <row r="421" spans="1:23" x14ac:dyDescent="0.25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2">
        <f t="shared" si="89"/>
        <v>434.49986341254618</v>
      </c>
      <c r="K421">
        <f t="shared" si="90"/>
        <v>0.78822651291512658</v>
      </c>
      <c r="L421">
        <f t="shared" si="91"/>
        <v>-12.373846974435711</v>
      </c>
      <c r="M421" s="42">
        <f t="shared" si="92"/>
        <v>21.446621362720929</v>
      </c>
      <c r="N421" s="6">
        <f t="shared" si="86"/>
        <v>-9.8865014795794617E-8</v>
      </c>
      <c r="O421" s="4">
        <f>SUM($N$41:N421)*0.1+$N$8</f>
        <v>-2.5999034840591168E-6</v>
      </c>
      <c r="P421" s="4">
        <f>SUM($O$41:O421)+0</f>
        <v>1.9979702173415745E-4</v>
      </c>
      <c r="Q421" s="6">
        <f t="shared" si="87"/>
        <v>-7.1510364351741344E-8</v>
      </c>
      <c r="R421" s="4">
        <f>SUM($Q$41:Q421)*0.1+$T$8</f>
        <v>-2.6393672920842404E-6</v>
      </c>
      <c r="S421" s="4">
        <f>SUM($R$41:R421)+0</f>
        <v>1.9808854311197428E-4</v>
      </c>
      <c r="T421">
        <f t="shared" si="93"/>
        <v>3.7048289878139897E-6</v>
      </c>
      <c r="U421">
        <f t="shared" si="94"/>
        <v>2.8135017470416447E-4</v>
      </c>
      <c r="W421" s="1"/>
    </row>
    <row r="422" spans="1:23" x14ac:dyDescent="0.25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2">
        <f t="shared" si="89"/>
        <v>434.49986341254618</v>
      </c>
      <c r="K422">
        <f t="shared" si="90"/>
        <v>0.77696613415919569</v>
      </c>
      <c r="L422">
        <f t="shared" si="91"/>
        <v>-12.373846974435711</v>
      </c>
      <c r="M422" s="42">
        <f t="shared" si="92"/>
        <v>21.44621046278073</v>
      </c>
      <c r="N422" s="6">
        <f t="shared" si="86"/>
        <v>-9.7452657441568895E-8</v>
      </c>
      <c r="O422" s="4">
        <f>SUM($N$41:N422)*0.1+$N$8</f>
        <v>-2.6096487498032736E-6</v>
      </c>
      <c r="P422" s="4">
        <f>SUM($O$41:O422)+0</f>
        <v>1.9718737298435418E-4</v>
      </c>
      <c r="Q422" s="6">
        <f t="shared" si="87"/>
        <v>-7.0488787718145024E-8</v>
      </c>
      <c r="R422" s="4">
        <f>SUM($Q$41:Q422)*0.1+$T$8</f>
        <v>-2.6464161708560549E-6</v>
      </c>
      <c r="S422" s="4">
        <f>SUM($R$41:R422)+0</f>
        <v>1.9544212694111822E-4</v>
      </c>
      <c r="T422">
        <f t="shared" si="93"/>
        <v>3.7166900794548652E-6</v>
      </c>
      <c r="U422">
        <f t="shared" si="94"/>
        <v>2.7763372462245829E-4</v>
      </c>
      <c r="W422" s="1"/>
    </row>
    <row r="423" spans="1:23" x14ac:dyDescent="0.25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2">
        <f t="shared" si="89"/>
        <v>434.49986341254618</v>
      </c>
      <c r="K423">
        <f t="shared" si="90"/>
        <v>0.76570575540326447</v>
      </c>
      <c r="L423">
        <f t="shared" si="91"/>
        <v>-12.373846974435711</v>
      </c>
      <c r="M423" s="42">
        <f t="shared" si="92"/>
        <v>21.445805467366181</v>
      </c>
      <c r="N423" s="6">
        <f t="shared" si="86"/>
        <v>-9.6040300087343174E-8</v>
      </c>
      <c r="O423" s="4">
        <f>SUM($N$41:N423)*0.1+$N$8</f>
        <v>-2.6192527798120085E-6</v>
      </c>
      <c r="P423" s="4">
        <f>SUM($O$41:O423)+0</f>
        <v>1.9456812020454217E-4</v>
      </c>
      <c r="Q423" s="6">
        <f t="shared" si="87"/>
        <v>-6.9467211084548626E-8</v>
      </c>
      <c r="R423" s="4">
        <f>SUM($Q$41:Q423)*0.1+$T$8</f>
        <v>-2.6533628919645101E-6</v>
      </c>
      <c r="S423" s="4">
        <f>SUM($R$41:R423)+0</f>
        <v>1.9278876404915372E-4</v>
      </c>
      <c r="T423">
        <f t="shared" si="93"/>
        <v>3.7283803133542057E-6</v>
      </c>
      <c r="U423">
        <f t="shared" si="94"/>
        <v>2.7390556939122185E-4</v>
      </c>
      <c r="W423" s="1"/>
    </row>
    <row r="424" spans="1:23" x14ac:dyDescent="0.25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2">
        <f t="shared" si="89"/>
        <v>434.49986341254618</v>
      </c>
      <c r="K424">
        <f t="shared" si="90"/>
        <v>0.75444537664733347</v>
      </c>
      <c r="L424">
        <f t="shared" si="91"/>
        <v>-12.373846974435711</v>
      </c>
      <c r="M424" s="42">
        <f t="shared" si="92"/>
        <v>21.445406376811796</v>
      </c>
      <c r="N424" s="6">
        <f t="shared" si="86"/>
        <v>-9.4627942733117452E-8</v>
      </c>
      <c r="O424" s="4">
        <f>SUM($N$41:N424)*0.1+$N$8</f>
        <v>-2.6287155740853198E-6</v>
      </c>
      <c r="P424" s="4">
        <f>SUM($O$41:O424)+0</f>
        <v>1.9193940463045685E-4</v>
      </c>
      <c r="Q424" s="6">
        <f t="shared" si="87"/>
        <v>-6.844563445095224E-8</v>
      </c>
      <c r="R424" s="4">
        <f>SUM($Q$41:Q424)*0.1+$T$8</f>
        <v>-2.6602074554096052E-6</v>
      </c>
      <c r="S424" s="4">
        <f>SUM($R$41:R424)+0</f>
        <v>1.9012855659374412E-4</v>
      </c>
      <c r="T424">
        <f t="shared" si="93"/>
        <v>3.7398996343826608E-6</v>
      </c>
      <c r="U424">
        <f t="shared" si="94"/>
        <v>2.7016588067762149E-4</v>
      </c>
      <c r="W424" s="1"/>
    </row>
    <row r="425" spans="1:23" x14ac:dyDescent="0.25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2">
        <f t="shared" si="89"/>
        <v>434.49986341254618</v>
      </c>
      <c r="K425">
        <f t="shared" si="90"/>
        <v>0.74318499789140247</v>
      </c>
      <c r="L425">
        <f t="shared" si="91"/>
        <v>-12.373846974435711</v>
      </c>
      <c r="M425" s="42">
        <f t="shared" si="92"/>
        <v>21.445013191447245</v>
      </c>
      <c r="N425" s="6">
        <f t="shared" ref="N425:N491" si="102">-G425/($G$18*$B$28)</f>
        <v>-9.321558537889173E-8</v>
      </c>
      <c r="O425" s="4">
        <f>SUM($N$41:N425)*0.1+$N$8</f>
        <v>-2.63803713262321E-6</v>
      </c>
      <c r="P425" s="4">
        <f>SUM($O$41:O425)+0</f>
        <v>1.8930136749783363E-4</v>
      </c>
      <c r="Q425" s="6">
        <f t="shared" ref="Q425:Q491" si="103">-H425/($G$18*$B$28)</f>
        <v>-6.7424057817355908E-8</v>
      </c>
      <c r="R425" s="4">
        <f>SUM($Q$41:Q425)*0.1+$T$8</f>
        <v>-2.6669498611913403E-6</v>
      </c>
      <c r="S425" s="4">
        <f>SUM($R$41:R425)+0</f>
        <v>1.8746160673255278E-4</v>
      </c>
      <c r="T425">
        <f t="shared" si="93"/>
        <v>3.7512479890307703E-6</v>
      </c>
      <c r="U425">
        <f t="shared" si="94"/>
        <v>2.6641483017148302E-4</v>
      </c>
      <c r="W425" s="1"/>
    </row>
    <row r="426" spans="1:23" x14ac:dyDescent="0.25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2">
        <f t="shared" ref="J426:J489" si="105">SQRT(D426*D426+E426*E426)</f>
        <v>434.49986341254618</v>
      </c>
      <c r="K426">
        <f t="shared" ref="K426:K489" si="106">32*I426/(PI()*$G$11^3)</f>
        <v>0.73192461913547158</v>
      </c>
      <c r="L426">
        <f t="shared" ref="L426:L489" si="107">16*F426/(PI()*$G$11^3)*$G$22</f>
        <v>-12.373846974435711</v>
      </c>
      <c r="M426" s="42">
        <f t="shared" ref="M426:M489" si="108">SQRT(K426^2+3*L426^2)</f>
        <v>21.444625911597342</v>
      </c>
      <c r="N426" s="6">
        <f t="shared" si="102"/>
        <v>-9.1803228024666008E-8</v>
      </c>
      <c r="O426" s="4">
        <f>SUM($N$41:N426)*0.1+$N$8</f>
        <v>-2.6472174554256757E-6</v>
      </c>
      <c r="P426" s="4">
        <f>SUM($O$41:O426)+0</f>
        <v>1.8665415004240796E-4</v>
      </c>
      <c r="Q426" s="6">
        <f t="shared" si="103"/>
        <v>-6.6402481183759588E-8</v>
      </c>
      <c r="R426" s="4">
        <f>SUM($Q$41:Q426)*0.1+$T$8</f>
        <v>-2.673590109309716E-6</v>
      </c>
      <c r="S426" s="4">
        <f>SUM($R$41:R426)+0</f>
        <v>1.8478801662324306E-4</v>
      </c>
      <c r="T426">
        <f t="shared" ref="T426:T489" si="109">SQRT(SUMSQ(O426,R426))</f>
        <v>3.7624253253598442E-6</v>
      </c>
      <c r="U426">
        <f t="shared" ref="U426:U489" si="110">SQRT(SUMSQ(S426,P426))</f>
        <v>2.6265258958480821E-4</v>
      </c>
      <c r="W426" s="1"/>
    </row>
    <row r="427" spans="1:23" x14ac:dyDescent="0.25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2">
        <f t="shared" si="105"/>
        <v>434.49986341254618</v>
      </c>
      <c r="K427">
        <f t="shared" si="106"/>
        <v>0.72066424037954091</v>
      </c>
      <c r="L427">
        <f t="shared" si="107"/>
        <v>-12.373846974435711</v>
      </c>
      <c r="M427" s="42">
        <f t="shared" si="108"/>
        <v>21.444244537582044</v>
      </c>
      <c r="N427" s="6">
        <f t="shared" si="102"/>
        <v>-9.0390870670440352E-8</v>
      </c>
      <c r="O427" s="4">
        <f>SUM($N$41:N427)*0.1+$N$8</f>
        <v>-2.6562565424927203E-6</v>
      </c>
      <c r="P427" s="4">
        <f>SUM($O$41:O427)+0</f>
        <v>1.8399789349991523E-4</v>
      </c>
      <c r="Q427" s="6">
        <f t="shared" si="103"/>
        <v>-6.5380904550163203E-8</v>
      </c>
      <c r="R427" s="4">
        <f>SUM($Q$41:Q427)*0.1+$T$8</f>
        <v>-2.6801281997647326E-6</v>
      </c>
      <c r="S427" s="4">
        <f>SUM($R$41:R427)+0</f>
        <v>1.8210788842347832E-4</v>
      </c>
      <c r="T427">
        <f t="shared" si="109"/>
        <v>3.773431592954817E-6</v>
      </c>
      <c r="U427">
        <f t="shared" si="110"/>
        <v>2.5887933065129817E-4</v>
      </c>
      <c r="W427" s="1"/>
    </row>
    <row r="428" spans="1:23" x14ac:dyDescent="0.25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2">
        <f t="shared" si="105"/>
        <v>434.49986341254618</v>
      </c>
      <c r="K428">
        <f t="shared" si="106"/>
        <v>0.70940386162360969</v>
      </c>
      <c r="L428">
        <f t="shared" si="107"/>
        <v>-12.373846974435711</v>
      </c>
      <c r="M428" s="42">
        <f t="shared" si="108"/>
        <v>21.443869069716452</v>
      </c>
      <c r="N428" s="6">
        <f t="shared" si="102"/>
        <v>-8.897851331621463E-8</v>
      </c>
      <c r="O428" s="4">
        <f>SUM($N$41:N428)*0.1+$N$8</f>
        <v>-2.6651543938243413E-6</v>
      </c>
      <c r="P428" s="4">
        <f>SUM($O$41:O428)+0</f>
        <v>1.813327391060909E-4</v>
      </c>
      <c r="Q428" s="6">
        <f t="shared" si="103"/>
        <v>-6.4359327916566804E-8</v>
      </c>
      <c r="R428" s="4">
        <f>SUM($Q$41:Q428)*0.1+$T$8</f>
        <v>-2.6865641325563898E-6</v>
      </c>
      <c r="S428" s="4">
        <f>SUM($R$41:R428)+0</f>
        <v>1.7942132429092194E-4</v>
      </c>
      <c r="T428">
        <f t="shared" si="109"/>
        <v>3.7842667428789502E-6</v>
      </c>
      <c r="U428">
        <f t="shared" si="110"/>
        <v>2.5509522512588473E-4</v>
      </c>
      <c r="W428" s="1"/>
    </row>
    <row r="429" spans="1:23" x14ac:dyDescent="0.25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2">
        <f t="shared" si="105"/>
        <v>434.49986341254618</v>
      </c>
      <c r="K429">
        <f t="shared" si="106"/>
        <v>0.6981434828676788</v>
      </c>
      <c r="L429">
        <f t="shared" si="107"/>
        <v>-12.373846974435711</v>
      </c>
      <c r="M429" s="42">
        <f t="shared" si="108"/>
        <v>21.443499508310811</v>
      </c>
      <c r="N429" s="6">
        <f t="shared" si="102"/>
        <v>-8.7566155961988908E-8</v>
      </c>
      <c r="O429" s="4">
        <f>SUM($N$41:N429)*0.1+$N$8</f>
        <v>-2.6739110094205404E-6</v>
      </c>
      <c r="P429" s="4">
        <f>SUM($O$41:O429)+0</f>
        <v>1.7865882809667036E-4</v>
      </c>
      <c r="Q429" s="6">
        <f t="shared" si="103"/>
        <v>-6.3337751282970485E-8</v>
      </c>
      <c r="R429" s="4">
        <f>SUM($Q$41:Q429)*0.1+$T$8</f>
        <v>-2.692897907684687E-6</v>
      </c>
      <c r="S429" s="4">
        <f>SUM($R$41:R429)+0</f>
        <v>1.7672842638323725E-4</v>
      </c>
      <c r="T429">
        <f t="shared" si="109"/>
        <v>3.7949307276303395E-6</v>
      </c>
      <c r="U429">
        <f t="shared" si="110"/>
        <v>2.5130044478426799E-4</v>
      </c>
      <c r="W429" s="1"/>
    </row>
    <row r="430" spans="1:23" x14ac:dyDescent="0.25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2">
        <f t="shared" si="105"/>
        <v>434.49986341254618</v>
      </c>
      <c r="K430">
        <f t="shared" si="106"/>
        <v>0.6868831041117478</v>
      </c>
      <c r="L430">
        <f t="shared" si="107"/>
        <v>-12.373846974435711</v>
      </c>
      <c r="M430" s="42">
        <f t="shared" si="108"/>
        <v>21.443135853670508</v>
      </c>
      <c r="N430" s="6">
        <f t="shared" si="102"/>
        <v>-8.6153798607763186E-8</v>
      </c>
      <c r="O430" s="4">
        <f>SUM($N$41:N430)*0.1+$N$8</f>
        <v>-2.6825263892813175E-6</v>
      </c>
      <c r="P430" s="4">
        <f>SUM($O$41:O430)+0</f>
        <v>1.7597630170738905E-4</v>
      </c>
      <c r="Q430" s="6">
        <f t="shared" si="103"/>
        <v>-6.2316174649374166E-8</v>
      </c>
      <c r="R430" s="4">
        <f>SUM($Q$41:Q430)*0.1+$T$8</f>
        <v>-2.6991295251496241E-6</v>
      </c>
      <c r="S430" s="4">
        <f>SUM($R$41:R430)+0</f>
        <v>1.7402929685808761E-4</v>
      </c>
      <c r="T430">
        <f t="shared" si="109"/>
        <v>3.8054235011001206E-6</v>
      </c>
      <c r="U430">
        <f t="shared" si="110"/>
        <v>2.4749516142246174E-4</v>
      </c>
      <c r="W430" s="1"/>
    </row>
    <row r="431" spans="1:23" x14ac:dyDescent="0.25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2">
        <f t="shared" si="105"/>
        <v>434.49986341254618</v>
      </c>
      <c r="K431">
        <f t="shared" si="106"/>
        <v>0.67562272535581713</v>
      </c>
      <c r="L431">
        <f t="shared" si="107"/>
        <v>-12.373846974435711</v>
      </c>
      <c r="M431" s="42">
        <f t="shared" si="108"/>
        <v>21.442778106096064</v>
      </c>
      <c r="N431" s="6">
        <f t="shared" si="102"/>
        <v>-8.4741441253537531E-8</v>
      </c>
      <c r="O431" s="4">
        <f>SUM($N$41:N431)*0.1+$N$8</f>
        <v>-2.691000533406671E-6</v>
      </c>
      <c r="P431" s="4">
        <f>SUM($O$41:O431)+0</f>
        <v>1.7328530117398237E-4</v>
      </c>
      <c r="Q431" s="6">
        <f t="shared" si="103"/>
        <v>-6.1294598015777767E-8</v>
      </c>
      <c r="R431" s="4">
        <f>SUM($Q$41:Q431)*0.1+$T$8</f>
        <v>-2.7052589849512019E-6</v>
      </c>
      <c r="S431" s="4">
        <f>SUM($R$41:R431)+0</f>
        <v>1.7132403787313642E-4</v>
      </c>
      <c r="T431">
        <f t="shared" si="109"/>
        <v>3.8157450185323172E-6</v>
      </c>
      <c r="U431">
        <f t="shared" si="110"/>
        <v>2.4367954685634505E-4</v>
      </c>
      <c r="W431" s="1"/>
    </row>
    <row r="432" spans="1:23" x14ac:dyDescent="0.25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2">
        <f t="shared" si="105"/>
        <v>434.49986341254618</v>
      </c>
      <c r="K432">
        <f t="shared" si="106"/>
        <v>0.66436234659988558</v>
      </c>
      <c r="L432">
        <f t="shared" si="107"/>
        <v>-12.373846974435711</v>
      </c>
      <c r="M432" s="42">
        <f t="shared" si="108"/>
        <v>21.442426265883139</v>
      </c>
      <c r="N432" s="6">
        <f t="shared" si="102"/>
        <v>-8.3329083899311743E-8</v>
      </c>
      <c r="O432" s="4">
        <f>SUM($N$41:N432)*0.1+$N$8</f>
        <v>-2.6993334417966017E-6</v>
      </c>
      <c r="P432" s="4">
        <f>SUM($O$41:O432)+0</f>
        <v>1.7058596773218576E-4</v>
      </c>
      <c r="Q432" s="6">
        <f t="shared" si="103"/>
        <v>-6.0273021382181381E-8</v>
      </c>
      <c r="R432" s="4">
        <f>SUM($Q$41:Q432)*0.1+$T$8</f>
        <v>-2.7112862870894205E-6</v>
      </c>
      <c r="S432" s="4">
        <f>SUM($R$41:R432)+0</f>
        <v>1.6861275158604701E-4</v>
      </c>
      <c r="T432">
        <f t="shared" si="109"/>
        <v>3.8258952364852628E-6</v>
      </c>
      <c r="U432">
        <f t="shared" si="110"/>
        <v>2.3985377292122032E-4</v>
      </c>
      <c r="W432" s="1"/>
    </row>
    <row r="433" spans="1:23" x14ac:dyDescent="0.25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2">
        <f t="shared" si="105"/>
        <v>434.49986341254618</v>
      </c>
      <c r="K433">
        <f t="shared" si="106"/>
        <v>0.65310196784395502</v>
      </c>
      <c r="L433">
        <f t="shared" si="107"/>
        <v>-12.373846974435711</v>
      </c>
      <c r="M433" s="42">
        <f t="shared" si="108"/>
        <v>21.442080333322536</v>
      </c>
      <c r="N433" s="6">
        <f t="shared" si="102"/>
        <v>-8.1916726545086087E-8</v>
      </c>
      <c r="O433" s="4">
        <f>SUM($N$41:N433)*0.1+$N$8</f>
        <v>-2.7075251144511104E-6</v>
      </c>
      <c r="P433" s="4">
        <f>SUM($O$41:O433)+0</f>
        <v>1.6787844261773464E-4</v>
      </c>
      <c r="Q433" s="6">
        <f t="shared" si="103"/>
        <v>-5.9251444748585056E-8</v>
      </c>
      <c r="R433" s="4">
        <f>SUM($Q$41:Q433)*0.1+$T$8</f>
        <v>-2.7172114315642799E-6</v>
      </c>
      <c r="S433" s="4">
        <f>SUM($R$41:R433)+0</f>
        <v>1.6589554015448274E-4</v>
      </c>
      <c r="T433">
        <f t="shared" si="109"/>
        <v>3.8358741127945145E-6</v>
      </c>
      <c r="U433">
        <f t="shared" si="110"/>
        <v>2.3601801147137821E-4</v>
      </c>
      <c r="W433" s="1"/>
    </row>
    <row r="434" spans="1:23" x14ac:dyDescent="0.25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2">
        <f t="shared" si="105"/>
        <v>434.49986341254618</v>
      </c>
      <c r="K434">
        <f t="shared" si="106"/>
        <v>0.64184158908802347</v>
      </c>
      <c r="L434">
        <f t="shared" si="107"/>
        <v>-12.373846974435711</v>
      </c>
      <c r="M434" s="42">
        <f t="shared" si="108"/>
        <v>21.44174030870019</v>
      </c>
      <c r="N434" s="6">
        <f t="shared" si="102"/>
        <v>-8.0504369190860299E-8</v>
      </c>
      <c r="O434" s="4">
        <f>SUM($N$41:N434)*0.1+$N$8</f>
        <v>-2.7155755513701964E-6</v>
      </c>
      <c r="P434" s="4">
        <f>SUM($O$41:O434)+0</f>
        <v>1.6516286706636446E-4</v>
      </c>
      <c r="Q434" s="6">
        <f t="shared" si="103"/>
        <v>-5.8229868114988664E-8</v>
      </c>
      <c r="R434" s="4">
        <f>SUM($Q$41:Q434)*0.1+$T$8</f>
        <v>-2.7230344183757783E-6</v>
      </c>
      <c r="S434" s="4">
        <f>SUM($R$41:R434)+0</f>
        <v>1.6317250573610697E-4</v>
      </c>
      <c r="T434">
        <f t="shared" si="109"/>
        <v>3.8456816065372153E-6</v>
      </c>
      <c r="U434">
        <f t="shared" si="110"/>
        <v>2.3217243437966841E-4</v>
      </c>
      <c r="W434" s="1"/>
    </row>
    <row r="435" spans="1:23" x14ac:dyDescent="0.25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2">
        <f t="shared" si="105"/>
        <v>434.49986341254618</v>
      </c>
      <c r="K435">
        <f t="shared" si="106"/>
        <v>0.63058121033209302</v>
      </c>
      <c r="L435">
        <f t="shared" si="107"/>
        <v>-12.373846974435711</v>
      </c>
      <c r="M435" s="42">
        <f t="shared" si="108"/>
        <v>21.441406192297169</v>
      </c>
      <c r="N435" s="6">
        <f t="shared" si="102"/>
        <v>-7.9092011836634643E-8</v>
      </c>
      <c r="O435" s="4">
        <f>SUM($N$41:N435)*0.1+$N$8</f>
        <v>-2.7234847525538605E-6</v>
      </c>
      <c r="P435" s="4">
        <f>SUM($O$41:O435)+0</f>
        <v>1.6243938231381061E-4</v>
      </c>
      <c r="Q435" s="6">
        <f t="shared" si="103"/>
        <v>-5.7208291481392344E-8</v>
      </c>
      <c r="R435" s="4">
        <f>SUM($Q$41:Q435)*0.1+$T$8</f>
        <v>-2.7287552475239174E-6</v>
      </c>
      <c r="S435" s="4">
        <f>SUM($R$41:R435)+0</f>
        <v>1.6044375048858306E-4</v>
      </c>
      <c r="T435">
        <f t="shared" si="109"/>
        <v>3.8553176779978427E-6</v>
      </c>
      <c r="U435">
        <f t="shared" si="110"/>
        <v>2.2831721353707657E-4</v>
      </c>
      <c r="W435" s="1"/>
    </row>
    <row r="436" spans="1:23" x14ac:dyDescent="0.25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2">
        <f t="shared" si="105"/>
        <v>434.49986341254618</v>
      </c>
      <c r="K436">
        <f t="shared" si="106"/>
        <v>0.61932083157616213</v>
      </c>
      <c r="L436">
        <f t="shared" si="107"/>
        <v>-12.373846974435711</v>
      </c>
      <c r="M436" s="42">
        <f t="shared" si="108"/>
        <v>21.441077984389675</v>
      </c>
      <c r="N436" s="6">
        <f t="shared" si="102"/>
        <v>-7.7679654482408921E-8</v>
      </c>
      <c r="O436" s="4">
        <f>SUM($N$41:N436)*0.1+$N$8</f>
        <v>-2.7312527180021009E-6</v>
      </c>
      <c r="P436" s="4">
        <f>SUM($O$41:O436)+0</f>
        <v>1.597081295958085E-4</v>
      </c>
      <c r="Q436" s="6">
        <f t="shared" si="103"/>
        <v>-5.6186714847796025E-8</v>
      </c>
      <c r="R436" s="4">
        <f>SUM($Q$41:Q436)*0.1+$T$8</f>
        <v>-2.7343739190086965E-6</v>
      </c>
      <c r="S436" s="4">
        <f>SUM($R$41:R436)+0</f>
        <v>1.5770937656957437E-4</v>
      </c>
      <c r="T436">
        <f t="shared" si="109"/>
        <v>3.8647822886352653E-6</v>
      </c>
      <c r="U436">
        <f t="shared" si="110"/>
        <v>2.2445252085230715E-4</v>
      </c>
      <c r="W436" s="1"/>
    </row>
    <row r="437" spans="1:23" x14ac:dyDescent="0.25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2">
        <f t="shared" si="105"/>
        <v>434.49986341254618</v>
      </c>
      <c r="K437">
        <f t="shared" si="106"/>
        <v>0.60806045282023091</v>
      </c>
      <c r="L437">
        <f t="shared" si="107"/>
        <v>-12.373846974435711</v>
      </c>
      <c r="M437" s="42">
        <f t="shared" si="108"/>
        <v>21.440755685249048</v>
      </c>
      <c r="N437" s="6">
        <f t="shared" si="102"/>
        <v>-7.6267297128183199E-8</v>
      </c>
      <c r="O437" s="4">
        <f>SUM($N$41:N437)*0.1+$N$8</f>
        <v>-2.7388794477149185E-6</v>
      </c>
      <c r="P437" s="4">
        <f>SUM($O$41:O437)+0</f>
        <v>1.5696925014809359E-4</v>
      </c>
      <c r="Q437" s="6">
        <f t="shared" si="103"/>
        <v>-5.5165138214199626E-8</v>
      </c>
      <c r="R437" s="4">
        <f>SUM($Q$41:Q437)*0.1+$T$8</f>
        <v>-2.7398904328301163E-6</v>
      </c>
      <c r="S437" s="4">
        <f>SUM($R$41:R437)+0</f>
        <v>1.5496948613674425E-4</v>
      </c>
      <c r="T437">
        <f t="shared" si="109"/>
        <v>3.8740754010510921E-6</v>
      </c>
      <c r="U437">
        <f t="shared" si="110"/>
        <v>2.2057852825137206E-4</v>
      </c>
      <c r="W437" s="1"/>
    </row>
    <row r="438" spans="1:23" x14ac:dyDescent="0.25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2">
        <f t="shared" si="105"/>
        <v>434.49986341254618</v>
      </c>
      <c r="K438">
        <f t="shared" si="106"/>
        <v>0.59680007406429991</v>
      </c>
      <c r="L438">
        <f t="shared" si="107"/>
        <v>-12.373846974435711</v>
      </c>
      <c r="M438" s="42">
        <f t="shared" si="108"/>
        <v>21.440439295141754</v>
      </c>
      <c r="N438" s="6">
        <f t="shared" si="102"/>
        <v>-7.4854939773957477E-8</v>
      </c>
      <c r="O438" s="4">
        <f>SUM($N$41:N438)*0.1+$N$8</f>
        <v>-2.7463649416923142E-6</v>
      </c>
      <c r="P438" s="4">
        <f>SUM($O$41:O438)+0</f>
        <v>1.5422288520640126E-4</v>
      </c>
      <c r="Q438" s="6">
        <f t="shared" si="103"/>
        <v>-5.4143561580603234E-8</v>
      </c>
      <c r="R438" s="4">
        <f>SUM($Q$41:Q438)*0.1+$T$8</f>
        <v>-2.7453047889881768E-6</v>
      </c>
      <c r="S438" s="4">
        <f>SUM($R$41:R438)+0</f>
        <v>1.5222418134775608E-4</v>
      </c>
      <c r="T438">
        <f t="shared" si="109"/>
        <v>3.8831969789592244E-6</v>
      </c>
      <c r="U438">
        <f t="shared" si="110"/>
        <v>2.1669540767718486E-4</v>
      </c>
      <c r="W438" s="1"/>
    </row>
    <row r="439" spans="1:23" x14ac:dyDescent="0.25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2">
        <f t="shared" si="105"/>
        <v>434.49986341254618</v>
      </c>
      <c r="K439">
        <f t="shared" si="106"/>
        <v>0.58553969530836891</v>
      </c>
      <c r="L439">
        <f t="shared" si="107"/>
        <v>-12.373846974435711</v>
      </c>
      <c r="M439" s="42">
        <f t="shared" si="108"/>
        <v>21.440128814329388</v>
      </c>
      <c r="N439" s="6">
        <f t="shared" si="102"/>
        <v>-7.3442582419731755E-8</v>
      </c>
      <c r="O439" s="4">
        <f>SUM($N$41:N439)*0.1+$N$8</f>
        <v>-2.7537091999342879E-6</v>
      </c>
      <c r="P439" s="4">
        <f>SUM($O$41:O439)+0</f>
        <v>1.5146917600646697E-4</v>
      </c>
      <c r="Q439" s="6">
        <f t="shared" si="103"/>
        <v>-5.3121984947006915E-8</v>
      </c>
      <c r="R439" s="4">
        <f>SUM($Q$41:Q439)*0.1+$T$8</f>
        <v>-2.7506169874828773E-6</v>
      </c>
      <c r="S439" s="4">
        <f>SUM($R$41:R439)+0</f>
        <v>1.4947356436027321E-4</v>
      </c>
      <c r="T439">
        <f t="shared" si="109"/>
        <v>3.8921469871565891E-6</v>
      </c>
      <c r="U439">
        <f t="shared" si="110"/>
        <v>2.1280333108916036E-4</v>
      </c>
      <c r="W439" s="1"/>
    </row>
    <row r="440" spans="1:23" x14ac:dyDescent="0.25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2">
        <f t="shared" si="105"/>
        <v>434.49986341254618</v>
      </c>
      <c r="K440">
        <f t="shared" si="106"/>
        <v>0.57427931655243847</v>
      </c>
      <c r="L440">
        <f t="shared" si="107"/>
        <v>-12.373846974435711</v>
      </c>
      <c r="M440" s="42">
        <f t="shared" si="108"/>
        <v>21.439824243068678</v>
      </c>
      <c r="N440" s="6">
        <f t="shared" si="102"/>
        <v>-7.20302250655061E-8</v>
      </c>
      <c r="O440" s="4">
        <f>SUM($N$41:N440)*0.1+$N$8</f>
        <v>-2.7609122224408389E-6</v>
      </c>
      <c r="P440" s="4">
        <f>SUM($O$41:O440)+0</f>
        <v>1.4870826378402612E-4</v>
      </c>
      <c r="Q440" s="6">
        <f t="shared" si="103"/>
        <v>-5.2100408313410596E-8</v>
      </c>
      <c r="R440" s="4">
        <f>SUM($Q$41:Q440)*0.1+$T$8</f>
        <v>-2.7558270283142185E-6</v>
      </c>
      <c r="S440" s="4">
        <f>SUM($R$41:R440)+0</f>
        <v>1.4671773733195898E-4</v>
      </c>
      <c r="T440">
        <f t="shared" si="109"/>
        <v>3.9009253914949964E-6</v>
      </c>
      <c r="U440">
        <f t="shared" si="110"/>
        <v>2.0890247046281957E-4</v>
      </c>
      <c r="W440" s="1"/>
    </row>
    <row r="441" spans="1:23" x14ac:dyDescent="0.25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2">
        <f t="shared" si="105"/>
        <v>434.49986341254618</v>
      </c>
      <c r="K441">
        <f t="shared" si="106"/>
        <v>0.56301893779650725</v>
      </c>
      <c r="L441">
        <f t="shared" si="107"/>
        <v>-12.373846974435711</v>
      </c>
      <c r="M441" s="42">
        <f t="shared" si="108"/>
        <v>21.439525581611477</v>
      </c>
      <c r="N441" s="6">
        <f t="shared" si="102"/>
        <v>-7.0617867711280378E-8</v>
      </c>
      <c r="O441" s="4">
        <f>SUM($N$41:N441)*0.1+$N$8</f>
        <v>-2.7679740092119671E-6</v>
      </c>
      <c r="P441" s="4">
        <f>SUM($O$41:O441)+0</f>
        <v>1.4594028977481414E-4</v>
      </c>
      <c r="Q441" s="6">
        <f t="shared" si="103"/>
        <v>-5.1078831679814204E-8</v>
      </c>
      <c r="R441" s="4">
        <f>SUM($Q$41:Q441)*0.1+$T$8</f>
        <v>-2.7609349114821996E-6</v>
      </c>
      <c r="S441" s="4">
        <f>SUM($R$41:R441)+0</f>
        <v>1.4395680242047679E-4</v>
      </c>
      <c r="T441">
        <f t="shared" si="109"/>
        <v>3.9095321588540739E-6</v>
      </c>
      <c r="U441">
        <f t="shared" si="110"/>
        <v>2.0499299778939991E-4</v>
      </c>
      <c r="W441" s="1"/>
    </row>
    <row r="442" spans="1:23" x14ac:dyDescent="0.25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2">
        <f t="shared" si="105"/>
        <v>434.49986341254618</v>
      </c>
      <c r="K442">
        <f t="shared" si="106"/>
        <v>0.55175855904057614</v>
      </c>
      <c r="L442">
        <f t="shared" si="107"/>
        <v>-12.373846974435711</v>
      </c>
      <c r="M442" s="42">
        <f t="shared" si="108"/>
        <v>21.439232830204769</v>
      </c>
      <c r="N442" s="6">
        <f t="shared" si="102"/>
        <v>-6.9205510357054656E-8</v>
      </c>
      <c r="O442" s="4">
        <f>SUM($N$41:N442)*0.1+$N$8</f>
        <v>-2.7748945602476725E-6</v>
      </c>
      <c r="P442" s="4">
        <f>SUM($O$41:O442)+0</f>
        <v>1.4316539521456648E-4</v>
      </c>
      <c r="Q442" s="6">
        <f t="shared" si="103"/>
        <v>-5.0057255046217805E-8</v>
      </c>
      <c r="R442" s="4">
        <f>SUM($Q$41:Q442)*0.1+$T$8</f>
        <v>-2.7659406369868214E-6</v>
      </c>
      <c r="S442" s="4">
        <f>SUM($R$41:R442)+0</f>
        <v>1.4119086178348997E-4</v>
      </c>
      <c r="T442">
        <f t="shared" si="109"/>
        <v>3.9179672571152487E-6</v>
      </c>
      <c r="U442">
        <f t="shared" si="110"/>
        <v>2.0107508507547021E-4</v>
      </c>
      <c r="W442" s="1"/>
    </row>
    <row r="443" spans="1:23" x14ac:dyDescent="0.25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2">
        <f t="shared" si="105"/>
        <v>434.49986341254618</v>
      </c>
      <c r="K443">
        <f t="shared" si="106"/>
        <v>0.54049818028464491</v>
      </c>
      <c r="L443">
        <f t="shared" si="107"/>
        <v>-12.373846974435711</v>
      </c>
      <c r="M443" s="42">
        <f t="shared" si="108"/>
        <v>21.438945989090659</v>
      </c>
      <c r="N443" s="6">
        <f t="shared" si="102"/>
        <v>-6.7793153002828934E-8</v>
      </c>
      <c r="O443" s="4">
        <f>SUM($N$41:N443)*0.1+$N$8</f>
        <v>-2.7816738755479551E-6</v>
      </c>
      <c r="P443" s="4">
        <f>SUM($O$41:O443)+0</f>
        <v>1.4038372133901852E-4</v>
      </c>
      <c r="Q443" s="6">
        <f t="shared" si="103"/>
        <v>-4.9035678412621413E-8</v>
      </c>
      <c r="R443" s="4">
        <f>SUM($Q$41:Q443)*0.1+$T$8</f>
        <v>-2.770844204828084E-6</v>
      </c>
      <c r="S443" s="4">
        <f>SUM($R$41:R443)+0</f>
        <v>1.3842001757866188E-4</v>
      </c>
      <c r="T443">
        <f t="shared" si="109"/>
        <v>3.9262306551367252E-6</v>
      </c>
      <c r="U443">
        <f t="shared" si="110"/>
        <v>1.9714890434255087E-4</v>
      </c>
      <c r="W443" s="1"/>
    </row>
    <row r="444" spans="1:23" x14ac:dyDescent="0.25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2">
        <f t="shared" si="105"/>
        <v>434.49986341254618</v>
      </c>
      <c r="K444">
        <f t="shared" si="106"/>
        <v>0.52923780152871436</v>
      </c>
      <c r="L444">
        <f t="shared" si="107"/>
        <v>-12.373846974435711</v>
      </c>
      <c r="M444" s="42">
        <f t="shared" si="108"/>
        <v>21.43866505850638</v>
      </c>
      <c r="N444" s="6">
        <f t="shared" si="102"/>
        <v>-6.6380795648603212E-8</v>
      </c>
      <c r="O444" s="4">
        <f>SUM($N$41:N444)*0.1+$N$8</f>
        <v>-2.788311955112815E-6</v>
      </c>
      <c r="P444" s="4">
        <f>SUM($O$41:O444)+0</f>
        <v>1.3759540938390569E-4</v>
      </c>
      <c r="Q444" s="6">
        <f t="shared" si="103"/>
        <v>-4.8014101779025166E-8</v>
      </c>
      <c r="R444" s="4">
        <f>SUM($Q$41:Q444)*0.1+$T$8</f>
        <v>-2.7756456150059865E-6</v>
      </c>
      <c r="S444" s="4">
        <f>SUM($R$41:R444)+0</f>
        <v>1.356443719636559E-4</v>
      </c>
      <c r="T444">
        <f t="shared" si="109"/>
        <v>3.9343223227294191E-6</v>
      </c>
      <c r="U444">
        <f t="shared" si="110"/>
        <v>1.9321462762673854E-4</v>
      </c>
      <c r="W444" s="1"/>
    </row>
    <row r="445" spans="1:23" x14ac:dyDescent="0.25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2">
        <f t="shared" si="105"/>
        <v>434.49986341254618</v>
      </c>
      <c r="K445">
        <f t="shared" si="106"/>
        <v>0.51797742277278347</v>
      </c>
      <c r="L445">
        <f t="shared" si="107"/>
        <v>-12.373846974435711</v>
      </c>
      <c r="M445" s="42">
        <f t="shared" si="108"/>
        <v>21.43839003868429</v>
      </c>
      <c r="N445" s="6">
        <f t="shared" si="102"/>
        <v>-6.4968438294377556E-8</v>
      </c>
      <c r="O445" s="4">
        <f>SUM($N$41:N445)*0.1+$N$8</f>
        <v>-2.7948087989422528E-6</v>
      </c>
      <c r="P445" s="4">
        <f>SUM($O$41:O445)+0</f>
        <v>1.3480060058496343E-4</v>
      </c>
      <c r="Q445" s="6">
        <f t="shared" si="103"/>
        <v>-4.6992525145428774E-8</v>
      </c>
      <c r="R445" s="4">
        <f>SUM($Q$41:Q445)*0.1+$T$8</f>
        <v>-2.7803448675205298E-6</v>
      </c>
      <c r="S445" s="4">
        <f>SUM($R$41:R445)+0</f>
        <v>1.3286402709613537E-4</v>
      </c>
      <c r="T445">
        <f t="shared" si="109"/>
        <v>3.942242230633829E-6</v>
      </c>
      <c r="U445">
        <f t="shared" si="110"/>
        <v>1.8927242697833573E-4</v>
      </c>
      <c r="W445" s="1"/>
    </row>
    <row r="446" spans="1:23" x14ac:dyDescent="0.25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2">
        <f t="shared" si="105"/>
        <v>434.49986341254618</v>
      </c>
      <c r="K446">
        <f t="shared" si="106"/>
        <v>0.50671704401685191</v>
      </c>
      <c r="L446">
        <f t="shared" si="107"/>
        <v>-12.373846974435711</v>
      </c>
      <c r="M446" s="42">
        <f t="shared" si="108"/>
        <v>21.438120929851866</v>
      </c>
      <c r="N446" s="6">
        <f t="shared" si="102"/>
        <v>-6.3556080940151768E-8</v>
      </c>
      <c r="O446" s="4">
        <f>SUM($N$41:N446)*0.1+$N$8</f>
        <v>-2.8011644070362688E-6</v>
      </c>
      <c r="P446" s="4">
        <f>SUM($O$41:O446)+0</f>
        <v>1.3199943617792716E-4</v>
      </c>
      <c r="Q446" s="6">
        <f t="shared" si="103"/>
        <v>-4.5970948511832382E-8</v>
      </c>
      <c r="R446" s="4">
        <f>SUM($Q$41:Q446)*0.1+$T$8</f>
        <v>-2.784941962371713E-6</v>
      </c>
      <c r="S446" s="4">
        <f>SUM($R$41:R446)+0</f>
        <v>1.3007908513376366E-4</v>
      </c>
      <c r="T446">
        <f t="shared" si="109"/>
        <v>3.9499903504977905E-6</v>
      </c>
      <c r="U446">
        <f t="shared" si="110"/>
        <v>1.8532247446148456E-4</v>
      </c>
      <c r="W446" s="1"/>
    </row>
    <row r="447" spans="1:23" x14ac:dyDescent="0.25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2">
        <f t="shared" si="105"/>
        <v>434.49986341254618</v>
      </c>
      <c r="K447">
        <f t="shared" si="106"/>
        <v>0.49545666526092147</v>
      </c>
      <c r="L447">
        <f t="shared" si="107"/>
        <v>-12.373846974435711</v>
      </c>
      <c r="M447" s="42">
        <f t="shared" si="108"/>
        <v>21.437857732231709</v>
      </c>
      <c r="N447" s="6">
        <f t="shared" si="102"/>
        <v>-6.2143723585926113E-8</v>
      </c>
      <c r="O447" s="4">
        <f>SUM($N$41:N447)*0.1+$N$8</f>
        <v>-2.8073787793948611E-6</v>
      </c>
      <c r="P447" s="4">
        <f>SUM($O$41:O447)+0</f>
        <v>1.291920573985323E-4</v>
      </c>
      <c r="Q447" s="6">
        <f t="shared" si="103"/>
        <v>-4.4949371878236056E-8</v>
      </c>
      <c r="R447" s="4">
        <f>SUM($Q$41:Q447)*0.1+$T$8</f>
        <v>-2.789436899559536E-6</v>
      </c>
      <c r="S447" s="4">
        <f>SUM($R$41:R447)+0</f>
        <v>1.2728964823420413E-4</v>
      </c>
      <c r="T447">
        <f t="shared" si="109"/>
        <v>3.9575666548550886E-6</v>
      </c>
      <c r="U447">
        <f t="shared" si="110"/>
        <v>1.8136494215380516E-4</v>
      </c>
      <c r="W447" s="1"/>
    </row>
    <row r="448" spans="1:23" x14ac:dyDescent="0.25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2">
        <f t="shared" si="105"/>
        <v>434.49986341254618</v>
      </c>
      <c r="K448">
        <f t="shared" si="106"/>
        <v>0.4841962865049903</v>
      </c>
      <c r="L448">
        <f t="shared" si="107"/>
        <v>-12.373846974435711</v>
      </c>
      <c r="M448" s="42">
        <f t="shared" si="108"/>
        <v>21.437600446041547</v>
      </c>
      <c r="N448" s="6">
        <f t="shared" si="102"/>
        <v>-6.0731366231700391E-8</v>
      </c>
      <c r="O448" s="4">
        <f>SUM($N$41:N448)*0.1+$N$8</f>
        <v>-2.8134519160180307E-6</v>
      </c>
      <c r="P448" s="4">
        <f>SUM($O$41:O448)+0</f>
        <v>1.2637860548251427E-4</v>
      </c>
      <c r="Q448" s="6">
        <f t="shared" si="103"/>
        <v>-4.3927795244639664E-8</v>
      </c>
      <c r="R448" s="4">
        <f>SUM($Q$41:Q448)*0.1+$T$8</f>
        <v>-2.7938296790840007E-6</v>
      </c>
      <c r="S448" s="4">
        <f>SUM($R$41:R448)+0</f>
        <v>1.2449581855512014E-4</v>
      </c>
      <c r="T448">
        <f t="shared" si="109"/>
        <v>3.9649711171049079E-6</v>
      </c>
      <c r="U448">
        <f t="shared" si="110"/>
        <v>1.7740000214603826E-4</v>
      </c>
      <c r="W448" s="1"/>
    </row>
    <row r="449" spans="1:23" x14ac:dyDescent="0.25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2">
        <f t="shared" si="105"/>
        <v>434.49986341254618</v>
      </c>
      <c r="K449">
        <f t="shared" si="106"/>
        <v>0.47293590774905947</v>
      </c>
      <c r="L449">
        <f t="shared" si="107"/>
        <v>-12.373846974435711</v>
      </c>
      <c r="M449" s="42">
        <f t="shared" si="108"/>
        <v>21.437349071494214</v>
      </c>
      <c r="N449" s="6">
        <f t="shared" si="102"/>
        <v>-5.9319008877474669E-8</v>
      </c>
      <c r="O449" s="4">
        <f>SUM($N$41:N449)*0.1+$N$8</f>
        <v>-2.8193838169057783E-6</v>
      </c>
      <c r="P449" s="4">
        <f>SUM($O$41:O449)+0</f>
        <v>1.2355922166560848E-4</v>
      </c>
      <c r="Q449" s="6">
        <f t="shared" si="103"/>
        <v>-4.2906218611043345E-8</v>
      </c>
      <c r="R449" s="4">
        <f>SUM($Q$41:Q449)*0.1+$T$8</f>
        <v>-2.7981203009451044E-6</v>
      </c>
      <c r="S449" s="4">
        <f>SUM($R$41:R449)+0</f>
        <v>1.2169769825417503E-4</v>
      </c>
      <c r="T449">
        <f t="shared" si="109"/>
        <v>3.9722037114920621E-6</v>
      </c>
      <c r="U449">
        <f t="shared" si="110"/>
        <v>1.7342782654169197E-4</v>
      </c>
      <c r="W449" s="1"/>
    </row>
    <row r="450" spans="1:23" x14ac:dyDescent="0.25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2">
        <f t="shared" si="105"/>
        <v>434.49986341254618</v>
      </c>
      <c r="K450">
        <f t="shared" si="106"/>
        <v>0.4616755289931283</v>
      </c>
      <c r="L450">
        <f t="shared" si="107"/>
        <v>-12.373846974435711</v>
      </c>
      <c r="M450" s="42">
        <f t="shared" si="108"/>
        <v>21.437103608797681</v>
      </c>
      <c r="N450" s="6">
        <f t="shared" si="102"/>
        <v>-5.7906651523248947E-8</v>
      </c>
      <c r="O450" s="4">
        <f>SUM($N$41:N450)*0.1+$N$8</f>
        <v>-2.8251744820581031E-6</v>
      </c>
      <c r="P450" s="4">
        <f>SUM($O$41:O450)+0</f>
        <v>1.2073404718355037E-4</v>
      </c>
      <c r="Q450" s="6">
        <f t="shared" si="103"/>
        <v>-4.1884641977446953E-8</v>
      </c>
      <c r="R450" s="4">
        <f>SUM($Q$41:Q450)*0.1+$T$8</f>
        <v>-2.8023087651428497E-6</v>
      </c>
      <c r="S450" s="4">
        <f>SUM($R$41:R450)+0</f>
        <v>1.1889538948903218E-4</v>
      </c>
      <c r="T450">
        <f t="shared" si="109"/>
        <v>3.9792644130880166E-6</v>
      </c>
      <c r="U450">
        <f t="shared" si="110"/>
        <v>1.6944858745669269E-4</v>
      </c>
      <c r="W450" s="1"/>
    </row>
    <row r="451" spans="1:23" x14ac:dyDescent="0.25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2">
        <f t="shared" si="105"/>
        <v>434.49986341254618</v>
      </c>
      <c r="K451">
        <f t="shared" si="106"/>
        <v>0.45041515023719736</v>
      </c>
      <c r="L451">
        <f t="shared" si="107"/>
        <v>-12.373846974435711</v>
      </c>
      <c r="M451" s="42">
        <f t="shared" si="108"/>
        <v>21.436864058155024</v>
      </c>
      <c r="N451" s="6">
        <f t="shared" si="102"/>
        <v>-5.6494294169023225E-8</v>
      </c>
      <c r="O451" s="4">
        <f>SUM($N$41:N451)*0.1+$N$8</f>
        <v>-2.830823911475006E-6</v>
      </c>
      <c r="P451" s="4">
        <f>SUM($O$41:O451)+0</f>
        <v>1.1790322327207537E-4</v>
      </c>
      <c r="Q451" s="6">
        <f t="shared" si="103"/>
        <v>-4.0863065343850634E-8</v>
      </c>
      <c r="R451" s="4">
        <f>SUM($Q$41:Q451)*0.1+$T$8</f>
        <v>-2.806395071677235E-6</v>
      </c>
      <c r="S451" s="4">
        <f>SUM($R$41:R451)+0</f>
        <v>1.1608899441735494E-4</v>
      </c>
      <c r="T451">
        <f t="shared" si="109"/>
        <v>3.9861531977726258E-6</v>
      </c>
      <c r="U451">
        <f t="shared" si="110"/>
        <v>1.6546245701903959E-4</v>
      </c>
      <c r="W451" s="1"/>
    </row>
    <row r="452" spans="1:23" x14ac:dyDescent="0.25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2">
        <f t="shared" si="105"/>
        <v>434.49986341254618</v>
      </c>
      <c r="K452">
        <f t="shared" si="106"/>
        <v>0.43915477148126664</v>
      </c>
      <c r="L452">
        <f t="shared" si="107"/>
        <v>-12.373846974435711</v>
      </c>
      <c r="M452" s="42">
        <f t="shared" si="108"/>
        <v>21.436630419764441</v>
      </c>
      <c r="N452" s="6">
        <f t="shared" si="102"/>
        <v>-5.5081936814797576E-8</v>
      </c>
      <c r="O452" s="4">
        <f>SUM($N$41:N452)*0.1+$N$8</f>
        <v>-2.8363321051564853E-6</v>
      </c>
      <c r="P452" s="4">
        <f>SUM($O$41:O452)+0</f>
        <v>1.1506689116691889E-4</v>
      </c>
      <c r="Q452" s="6">
        <f t="shared" si="103"/>
        <v>-3.9841488710254235E-8</v>
      </c>
      <c r="R452" s="4">
        <f>SUM($Q$41:Q452)*0.1+$T$8</f>
        <v>-2.8103792205482609E-6</v>
      </c>
      <c r="S452" s="4">
        <f>SUM($R$41:R452)+0</f>
        <v>1.1327861519680669E-4</v>
      </c>
      <c r="T452">
        <f t="shared" si="109"/>
        <v>3.9928700422166099E-6</v>
      </c>
      <c r="U452">
        <f t="shared" si="110"/>
        <v>1.6146960736846349E-4</v>
      </c>
      <c r="W452" s="1"/>
    </row>
    <row r="453" spans="1:23" x14ac:dyDescent="0.25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2">
        <f t="shared" si="105"/>
        <v>434.49986341254618</v>
      </c>
      <c r="K453">
        <f t="shared" si="106"/>
        <v>0.42789439272533542</v>
      </c>
      <c r="L453">
        <f t="shared" si="107"/>
        <v>-12.373846974435711</v>
      </c>
      <c r="M453" s="42">
        <f t="shared" si="108"/>
        <v>21.43640269381925</v>
      </c>
      <c r="N453" s="6">
        <f t="shared" si="102"/>
        <v>-5.3669579460571854E-8</v>
      </c>
      <c r="O453" s="4">
        <f>SUM($N$41:N453)*0.1+$N$8</f>
        <v>-2.8416990631025426E-6</v>
      </c>
      <c r="P453" s="4">
        <f>SUM($O$41:O453)+0</f>
        <v>1.1222519210381635E-4</v>
      </c>
      <c r="Q453" s="6">
        <f t="shared" si="103"/>
        <v>-3.8819912076657843E-8</v>
      </c>
      <c r="R453" s="4">
        <f>SUM($Q$41:Q453)*0.1+$T$8</f>
        <v>-2.814261211755926E-6</v>
      </c>
      <c r="S453" s="4">
        <f>SUM($R$41:R453)+0</f>
        <v>1.1046435398505076E-4</v>
      </c>
      <c r="T453">
        <f t="shared" si="109"/>
        <v>3.9994149238647141E-6</v>
      </c>
      <c r="U453">
        <f t="shared" si="110"/>
        <v>1.5747021065608911E-4</v>
      </c>
      <c r="W453" s="1"/>
    </row>
    <row r="454" spans="1:23" x14ac:dyDescent="0.25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2">
        <f t="shared" si="105"/>
        <v>434.49986341254618</v>
      </c>
      <c r="K454">
        <f t="shared" si="106"/>
        <v>0.4166340139694048</v>
      </c>
      <c r="L454">
        <f t="shared" si="107"/>
        <v>-12.373846974435711</v>
      </c>
      <c r="M454" s="42">
        <f t="shared" si="108"/>
        <v>21.436180880507884</v>
      </c>
      <c r="N454" s="6">
        <f t="shared" si="102"/>
        <v>-5.2257222106346132E-8</v>
      </c>
      <c r="O454" s="4">
        <f>SUM($N$41:N454)*0.1+$N$8</f>
        <v>-2.8469247853131771E-6</v>
      </c>
      <c r="P454" s="4">
        <f>SUM($O$41:O454)+0</f>
        <v>1.0937826731850317E-4</v>
      </c>
      <c r="Q454" s="6">
        <f t="shared" si="103"/>
        <v>-3.7798335443061596E-8</v>
      </c>
      <c r="R454" s="4">
        <f>SUM($Q$41:Q454)*0.1+$T$8</f>
        <v>-2.8180410453002335E-6</v>
      </c>
      <c r="S454" s="4">
        <f>SUM($R$41:R454)+0</f>
        <v>1.0764631293975053E-4</v>
      </c>
      <c r="T454">
        <f t="shared" si="109"/>
        <v>4.0057878209195391E-6</v>
      </c>
      <c r="U454">
        <f t="shared" si="110"/>
        <v>1.5346443904410117E-4</v>
      </c>
      <c r="W454" s="1"/>
    </row>
    <row r="455" spans="1:23" x14ac:dyDescent="0.25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2">
        <f t="shared" si="105"/>
        <v>434.49986341254618</v>
      </c>
      <c r="K455">
        <f t="shared" si="106"/>
        <v>0.40537363521347369</v>
      </c>
      <c r="L455">
        <f t="shared" si="107"/>
        <v>-12.373846974435711</v>
      </c>
      <c r="M455" s="42">
        <f t="shared" si="108"/>
        <v>21.435964980013885</v>
      </c>
      <c r="N455" s="6">
        <f t="shared" si="102"/>
        <v>-5.0844864752120403E-8</v>
      </c>
      <c r="O455" s="4">
        <f>SUM($N$41:N455)*0.1+$N$8</f>
        <v>-2.8520092717883889E-6</v>
      </c>
      <c r="P455" s="4">
        <f>SUM($O$41:O455)+0</f>
        <v>1.0652625804671478E-4</v>
      </c>
      <c r="Q455" s="6">
        <f t="shared" si="103"/>
        <v>-3.6776758809465204E-8</v>
      </c>
      <c r="R455" s="4">
        <f>SUM($Q$41:Q455)*0.1+$T$8</f>
        <v>-2.82171872118118E-6</v>
      </c>
      <c r="S455" s="4">
        <f>SUM($R$41:R455)+0</f>
        <v>1.0482459421856935E-4</v>
      </c>
      <c r="T455">
        <f t="shared" si="109"/>
        <v>4.0119887123260065E-6</v>
      </c>
      <c r="U455">
        <f t="shared" si="110"/>
        <v>1.4945246470541391E-4</v>
      </c>
      <c r="W455" s="1"/>
    </row>
    <row r="456" spans="1:23" x14ac:dyDescent="0.25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2">
        <f t="shared" si="105"/>
        <v>434.49986341254618</v>
      </c>
      <c r="K456">
        <f t="shared" si="106"/>
        <v>0.39411325645754247</v>
      </c>
      <c r="L456">
        <f t="shared" si="107"/>
        <v>-12.373846974435711</v>
      </c>
      <c r="M456" s="42">
        <f t="shared" si="108"/>
        <v>21.435754992515918</v>
      </c>
      <c r="N456" s="6">
        <f t="shared" si="102"/>
        <v>-4.9432507397894682E-8</v>
      </c>
      <c r="O456" s="4">
        <f>SUM($N$41:N456)*0.1+$N$8</f>
        <v>-2.8569525225281787E-6</v>
      </c>
      <c r="P456" s="4">
        <f>SUM($O$41:O456)+0</f>
        <v>1.036693055241866E-4</v>
      </c>
      <c r="Q456" s="6">
        <f t="shared" si="103"/>
        <v>-3.5755182175868812E-8</v>
      </c>
      <c r="R456" s="4">
        <f>SUM($Q$41:Q456)*0.1+$T$8</f>
        <v>-2.8252942393987656E-6</v>
      </c>
      <c r="S456" s="4">
        <f>SUM($R$41:R456)+0</f>
        <v>1.0199929997917058E-4</v>
      </c>
      <c r="T456">
        <f t="shared" si="109"/>
        <v>4.0180175777564699E-6</v>
      </c>
      <c r="U456">
        <f t="shared" si="110"/>
        <v>1.4543445982334439E-4</v>
      </c>
      <c r="W456" s="1"/>
    </row>
    <row r="457" spans="1:23" x14ac:dyDescent="0.25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2">
        <f t="shared" si="105"/>
        <v>434.49986341254618</v>
      </c>
      <c r="K457">
        <f t="shared" si="106"/>
        <v>0.3828528777016113</v>
      </c>
      <c r="L457">
        <f t="shared" si="107"/>
        <v>-12.373846974435711</v>
      </c>
      <c r="M457" s="42">
        <f t="shared" si="108"/>
        <v>21.435550918187754</v>
      </c>
      <c r="N457" s="6">
        <f t="shared" si="102"/>
        <v>-4.802015004366896E-8</v>
      </c>
      <c r="O457" s="4">
        <f>SUM($N$41:N457)*0.1+$N$8</f>
        <v>-2.8617545375325457E-6</v>
      </c>
      <c r="P457" s="4">
        <f>SUM($O$41:O457)+0</f>
        <v>1.0080755098665405E-4</v>
      </c>
      <c r="Q457" s="6">
        <f t="shared" si="103"/>
        <v>-3.4733605542272414E-8</v>
      </c>
      <c r="R457" s="4">
        <f>SUM($Q$41:Q457)*0.1+$T$8</f>
        <v>-2.8287675999529936E-6</v>
      </c>
      <c r="S457" s="4">
        <f>SUM($R$41:R457)+0</f>
        <v>9.9170532379217588E-5</v>
      </c>
      <c r="T457">
        <f t="shared" si="109"/>
        <v>4.0238743975964178E-6</v>
      </c>
      <c r="U457">
        <f t="shared" si="110"/>
        <v>1.4141059659128908E-4</v>
      </c>
      <c r="W457" s="1"/>
    </row>
    <row r="458" spans="1:23" x14ac:dyDescent="0.25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2">
        <f t="shared" si="105"/>
        <v>434.49986341254618</v>
      </c>
      <c r="K458">
        <f t="shared" si="106"/>
        <v>0.37159249894568042</v>
      </c>
      <c r="L458">
        <f t="shared" si="107"/>
        <v>-12.373846974435711</v>
      </c>
      <c r="M458" s="42">
        <f t="shared" si="108"/>
        <v>21.435352757198288</v>
      </c>
      <c r="N458" s="6">
        <f t="shared" si="102"/>
        <v>-4.6607792689443238E-8</v>
      </c>
      <c r="O458" s="4">
        <f>SUM($N$41:N458)*0.1+$N$8</f>
        <v>-2.86641531680149E-6</v>
      </c>
      <c r="P458" s="4">
        <f>SUM($O$41:O458)+0</f>
        <v>9.7941135669852553E-5</v>
      </c>
      <c r="Q458" s="6">
        <f t="shared" si="103"/>
        <v>-3.3712028908676094E-8</v>
      </c>
      <c r="R458" s="4">
        <f>SUM($Q$41:Q458)*0.1+$T$8</f>
        <v>-2.8321388028438607E-6</v>
      </c>
      <c r="S458" s="4">
        <f>SUM($R$41:R458)+0</f>
        <v>9.6338393576373733E-5</v>
      </c>
      <c r="T458">
        <f t="shared" si="109"/>
        <v>4.0295591529307575E-6</v>
      </c>
      <c r="U458">
        <f t="shared" si="110"/>
        <v>1.3738104721240391E-4</v>
      </c>
      <c r="W458" s="1"/>
    </row>
    <row r="459" spans="1:23" x14ac:dyDescent="0.25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2">
        <f t="shared" si="105"/>
        <v>434.49986341254618</v>
      </c>
      <c r="K459">
        <f t="shared" si="106"/>
        <v>0.36033212018974992</v>
      </c>
      <c r="L459">
        <f t="shared" si="107"/>
        <v>-12.373846974435711</v>
      </c>
      <c r="M459" s="42">
        <f t="shared" si="108"/>
        <v>21.435160509711512</v>
      </c>
      <c r="N459" s="6">
        <f t="shared" si="102"/>
        <v>-4.5195435335217589E-8</v>
      </c>
      <c r="O459" s="4">
        <f>SUM($N$41:N459)*0.1+$N$8</f>
        <v>-2.8709348603350114E-6</v>
      </c>
      <c r="P459" s="4">
        <f>SUM($O$41:O459)+0</f>
        <v>9.5070200809517543E-5</v>
      </c>
      <c r="Q459" s="6">
        <f t="shared" si="103"/>
        <v>-3.2690452275079775E-8</v>
      </c>
      <c r="R459" s="4">
        <f>SUM($Q$41:Q459)*0.1+$T$8</f>
        <v>-2.8354078480713685E-6</v>
      </c>
      <c r="S459" s="4">
        <f>SUM($R$41:R459)+0</f>
        <v>9.3502985728302369E-5</v>
      </c>
      <c r="T459">
        <f t="shared" si="109"/>
        <v>4.0350718255306834E-6</v>
      </c>
      <c r="U459">
        <f t="shared" si="110"/>
        <v>1.3334598389928775E-4</v>
      </c>
      <c r="W459" s="1"/>
    </row>
    <row r="460" spans="1:23" x14ac:dyDescent="0.25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2">
        <f t="shared" si="105"/>
        <v>434.49986341254618</v>
      </c>
      <c r="K460">
        <f t="shared" si="106"/>
        <v>0.34907174143381881</v>
      </c>
      <c r="L460">
        <f t="shared" si="107"/>
        <v>-12.373846974435711</v>
      </c>
      <c r="M460" s="42">
        <f t="shared" si="108"/>
        <v>21.434974175886545</v>
      </c>
      <c r="N460" s="6">
        <f t="shared" si="102"/>
        <v>-4.3783077980991867E-8</v>
      </c>
      <c r="O460" s="4">
        <f>SUM($N$41:N460)*0.1+$N$8</f>
        <v>-2.875313168133111E-6</v>
      </c>
      <c r="P460" s="4">
        <f>SUM($O$41:O460)+0</f>
        <v>9.2194887641384432E-5</v>
      </c>
      <c r="Q460" s="6">
        <f t="shared" si="103"/>
        <v>-3.1668875641483383E-8</v>
      </c>
      <c r="R460" s="4">
        <f>SUM($Q$41:Q460)*0.1+$T$8</f>
        <v>-2.8385747356355163E-6</v>
      </c>
      <c r="S460" s="4">
        <f>SUM($R$41:R460)+0</f>
        <v>9.0664410992666859E-5</v>
      </c>
      <c r="T460">
        <f t="shared" si="109"/>
        <v>4.0404123978410803E-6</v>
      </c>
      <c r="U460">
        <f t="shared" si="110"/>
        <v>1.2930557887366929E-4</v>
      </c>
      <c r="W460" s="1"/>
    </row>
    <row r="461" spans="1:23" x14ac:dyDescent="0.25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2">
        <f t="shared" si="105"/>
        <v>434.49986341254618</v>
      </c>
      <c r="K461">
        <f t="shared" si="106"/>
        <v>0.33781136267788758</v>
      </c>
      <c r="L461">
        <f t="shared" si="107"/>
        <v>-12.373846974435711</v>
      </c>
      <c r="M461" s="42">
        <f t="shared" si="108"/>
        <v>21.43479375587761</v>
      </c>
      <c r="N461" s="6">
        <f t="shared" si="102"/>
        <v>-4.2370720626766145E-8</v>
      </c>
      <c r="O461" s="4">
        <f>SUM($N$41:N461)*0.1+$N$8</f>
        <v>-2.8795502401957877E-6</v>
      </c>
      <c r="P461" s="4">
        <f>SUM($O$41:O461)+0</f>
        <v>8.9315337401188648E-5</v>
      </c>
      <c r="Q461" s="6">
        <f t="shared" si="103"/>
        <v>-3.0647299007886991E-8</v>
      </c>
      <c r="R461" s="4">
        <f>SUM($Q$41:Q461)*0.1+$T$8</f>
        <v>-2.8416394655363056E-6</v>
      </c>
      <c r="S461" s="4">
        <f>SUM($R$41:R461)+0</f>
        <v>8.7822771527130554E-5</v>
      </c>
      <c r="T461">
        <f t="shared" si="109"/>
        <v>4.0455808529684681E-6</v>
      </c>
      <c r="U461">
        <f t="shared" si="110"/>
        <v>1.2526000436609741E-4</v>
      </c>
      <c r="W461" s="1"/>
    </row>
    <row r="462" spans="1:23" x14ac:dyDescent="0.25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2">
        <f t="shared" si="105"/>
        <v>434.49986341254618</v>
      </c>
      <c r="K462">
        <f t="shared" si="106"/>
        <v>0.32655098392195675</v>
      </c>
      <c r="L462">
        <f t="shared" si="107"/>
        <v>-12.373846974435711</v>
      </c>
      <c r="M462" s="42">
        <f t="shared" si="108"/>
        <v>21.434619249834036</v>
      </c>
      <c r="N462" s="6">
        <f t="shared" si="102"/>
        <v>-4.0958363272540416E-8</v>
      </c>
      <c r="O462" s="4">
        <f>SUM($N$41:N462)*0.1+$N$8</f>
        <v>-2.8836460765230417E-6</v>
      </c>
      <c r="P462" s="4">
        <f>SUM($O$41:O462)+0</f>
        <v>8.6431691324665604E-5</v>
      </c>
      <c r="Q462" s="6">
        <f t="shared" si="103"/>
        <v>-2.9625722374290668E-8</v>
      </c>
      <c r="R462" s="4">
        <f>SUM($Q$41:Q462)*0.1+$T$8</f>
        <v>-2.844602037773734E-6</v>
      </c>
      <c r="S462" s="4">
        <f>SUM($R$41:R462)+0</f>
        <v>8.497816948935682E-5</v>
      </c>
      <c r="T462">
        <f t="shared" si="109"/>
        <v>4.0505771746694586E-6</v>
      </c>
      <c r="U462">
        <f t="shared" si="110"/>
        <v>1.2120943261563487E-4</v>
      </c>
      <c r="W462" s="1"/>
    </row>
    <row r="463" spans="1:23" x14ac:dyDescent="0.25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2">
        <f t="shared" si="105"/>
        <v>434.49986341254618</v>
      </c>
      <c r="K463">
        <f t="shared" si="106"/>
        <v>0.31529060516602586</v>
      </c>
      <c r="L463">
        <f t="shared" si="107"/>
        <v>-12.373846974435711</v>
      </c>
      <c r="M463" s="42">
        <f t="shared" si="108"/>
        <v>21.434450657900271</v>
      </c>
      <c r="N463" s="6">
        <f t="shared" si="102"/>
        <v>-3.9546005918314694E-8</v>
      </c>
      <c r="O463" s="4">
        <f>SUM($N$41:N463)*0.1+$N$8</f>
        <v>-2.8876006771148728E-6</v>
      </c>
      <c r="P463" s="4">
        <f>SUM($O$41:O463)+0</f>
        <v>8.354409064755073E-5</v>
      </c>
      <c r="Q463" s="6">
        <f t="shared" si="103"/>
        <v>-2.8604145740694346E-8</v>
      </c>
      <c r="R463" s="4">
        <f>SUM($Q$41:Q463)*0.1+$T$8</f>
        <v>-2.847462452347804E-6</v>
      </c>
      <c r="S463" s="4">
        <f>SUM($R$41:R463)+0</f>
        <v>8.213070703700902E-5</v>
      </c>
      <c r="T463">
        <f t="shared" si="109"/>
        <v>4.055401347339723E-6</v>
      </c>
      <c r="U463">
        <f t="shared" si="110"/>
        <v>1.1715403586955583E-4</v>
      </c>
      <c r="W463" s="1"/>
    </row>
    <row r="464" spans="1:23" x14ac:dyDescent="0.25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2">
        <f t="shared" si="105"/>
        <v>434.49986341254618</v>
      </c>
      <c r="K464">
        <f t="shared" si="106"/>
        <v>0.30403022641009508</v>
      </c>
      <c r="L464">
        <f t="shared" si="107"/>
        <v>-12.373846974435711</v>
      </c>
      <c r="M464" s="42">
        <f t="shared" si="108"/>
        <v>21.434287980215867</v>
      </c>
      <c r="N464" s="6">
        <f t="shared" si="102"/>
        <v>-3.8133648564089045E-8</v>
      </c>
      <c r="O464" s="4">
        <f>SUM($N$41:N464)*0.1+$N$8</f>
        <v>-2.8914140419712812E-6</v>
      </c>
      <c r="P464" s="4">
        <f>SUM($O$41:O464)+0</f>
        <v>8.0652676605579452E-5</v>
      </c>
      <c r="Q464" s="6">
        <f t="shared" si="103"/>
        <v>-2.7582569107097954E-8</v>
      </c>
      <c r="R464" s="4">
        <f>SUM($Q$41:Q464)*0.1+$T$8</f>
        <v>-2.8502207092585139E-6</v>
      </c>
      <c r="S464" s="4">
        <f>SUM($R$41:R464)+0</f>
        <v>7.9280486327750504E-5</v>
      </c>
      <c r="T464">
        <f t="shared" si="109"/>
        <v>4.0600533560034416E-6</v>
      </c>
      <c r="U464">
        <f t="shared" si="110"/>
        <v>1.1309398638304699E-4</v>
      </c>
      <c r="W464" s="1"/>
    </row>
    <row r="465" spans="1:23" x14ac:dyDescent="0.25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2">
        <f t="shared" si="105"/>
        <v>434.49986341254618</v>
      </c>
      <c r="K465">
        <f t="shared" si="106"/>
        <v>0.29276984765416375</v>
      </c>
      <c r="L465">
        <f t="shared" si="107"/>
        <v>-12.373846974435711</v>
      </c>
      <c r="M465" s="42">
        <f t="shared" si="108"/>
        <v>21.434131216915485</v>
      </c>
      <c r="N465" s="6">
        <f t="shared" si="102"/>
        <v>-3.6721291209863251E-8</v>
      </c>
      <c r="O465" s="4">
        <f>SUM($N$41:N465)*0.1+$N$8</f>
        <v>-2.8950861710922677E-6</v>
      </c>
      <c r="P465" s="4">
        <f>SUM($O$41:O465)+0</f>
        <v>7.7757590434487185E-5</v>
      </c>
      <c r="Q465" s="6">
        <f t="shared" si="103"/>
        <v>-2.6560992473501634E-8</v>
      </c>
      <c r="R465" s="4">
        <f>SUM($Q$41:Q465)*0.1+$T$8</f>
        <v>-2.8528768085058646E-6</v>
      </c>
      <c r="S465" s="4">
        <f>SUM($R$41:R465)+0</f>
        <v>7.6427609519244639E-5</v>
      </c>
      <c r="T465">
        <f t="shared" si="109"/>
        <v>4.0645331863032307E-6</v>
      </c>
      <c r="U465">
        <f t="shared" si="110"/>
        <v>1.0902945641891272E-4</v>
      </c>
      <c r="W465" s="1"/>
    </row>
    <row r="466" spans="1:23" x14ac:dyDescent="0.25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2">
        <f t="shared" si="105"/>
        <v>434.49986341254618</v>
      </c>
      <c r="K466">
        <f t="shared" si="106"/>
        <v>0.28150946889823297</v>
      </c>
      <c r="L466">
        <f t="shared" si="107"/>
        <v>-12.373846974435711</v>
      </c>
      <c r="M466" s="42">
        <f t="shared" si="108"/>
        <v>21.433980368128893</v>
      </c>
      <c r="N466" s="6">
        <f t="shared" si="102"/>
        <v>-3.5308933855637601E-8</v>
      </c>
      <c r="O466" s="4">
        <f>SUM($N$41:N466)*0.1+$N$8</f>
        <v>-2.8986170644778322E-6</v>
      </c>
      <c r="P466" s="4">
        <f>SUM($O$41:O466)+0</f>
        <v>7.4858973370009357E-5</v>
      </c>
      <c r="Q466" s="6">
        <f t="shared" si="103"/>
        <v>-2.5539415839905239E-8</v>
      </c>
      <c r="R466" s="4">
        <f>SUM($Q$41:Q466)*0.1+$T$8</f>
        <v>-2.8554307500898543E-6</v>
      </c>
      <c r="S466" s="4">
        <f>SUM($R$41:R466)+0</f>
        <v>7.3572178769154786E-5</v>
      </c>
      <c r="T466">
        <f t="shared" si="109"/>
        <v>4.0688408244905318E-6</v>
      </c>
      <c r="U466">
        <f t="shared" si="110"/>
        <v>1.0496061824728473E-4</v>
      </c>
      <c r="W466" s="1"/>
    </row>
    <row r="467" spans="1:23" x14ac:dyDescent="0.25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2">
        <f t="shared" si="105"/>
        <v>434.49986341254618</v>
      </c>
      <c r="K467">
        <f t="shared" si="106"/>
        <v>0.27024909014230186</v>
      </c>
      <c r="L467">
        <f t="shared" si="107"/>
        <v>-12.373846974435711</v>
      </c>
      <c r="M467" s="42">
        <f t="shared" si="108"/>
        <v>21.43383543398097</v>
      </c>
      <c r="N467" s="6">
        <f t="shared" si="102"/>
        <v>-3.389657650141188E-8</v>
      </c>
      <c r="O467" s="4">
        <f>SUM($N$41:N467)*0.1+$N$8</f>
        <v>-2.9020067221279731E-6</v>
      </c>
      <c r="P467" s="4">
        <f>SUM($O$41:O467)+0</f>
        <v>7.1956966647881382E-5</v>
      </c>
      <c r="Q467" s="6">
        <f t="shared" si="103"/>
        <v>-2.4517839206308847E-8</v>
      </c>
      <c r="R467" s="4">
        <f>SUM($Q$41:Q467)*0.1+$T$8</f>
        <v>-2.8578825340104864E-6</v>
      </c>
      <c r="S467" s="4">
        <f>SUM($R$41:R467)+0</f>
        <v>7.0714296235144299E-5</v>
      </c>
      <c r="T467">
        <f t="shared" si="109"/>
        <v>4.0729762574164535E-6</v>
      </c>
      <c r="U467">
        <f t="shared" si="110"/>
        <v>1.0088764414533653E-4</v>
      </c>
      <c r="W467" s="1"/>
    </row>
    <row r="468" spans="1:23" x14ac:dyDescent="0.25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2">
        <f t="shared" si="105"/>
        <v>434.49986341254618</v>
      </c>
      <c r="K468">
        <f t="shared" si="106"/>
        <v>0.25898871138637097</v>
      </c>
      <c r="L468">
        <f t="shared" si="107"/>
        <v>-12.373846974435711</v>
      </c>
      <c r="M468" s="42">
        <f t="shared" si="108"/>
        <v>21.433696414591697</v>
      </c>
      <c r="N468" s="6">
        <f t="shared" si="102"/>
        <v>-3.2484219147186151E-8</v>
      </c>
      <c r="O468" s="4">
        <f>SUM($N$41:N468)*0.1+$N$8</f>
        <v>-2.905255144042692E-6</v>
      </c>
      <c r="P468" s="4">
        <f>SUM($O$41:O468)+0</f>
        <v>6.9051711503838689E-5</v>
      </c>
      <c r="Q468" s="6">
        <f t="shared" si="103"/>
        <v>-2.3496262572712524E-8</v>
      </c>
      <c r="R468" s="4">
        <f>SUM($Q$41:Q468)*0.1+$T$8</f>
        <v>-2.8602321602677576E-6</v>
      </c>
      <c r="S468" s="4">
        <f>SUM($R$41:R468)+0</f>
        <v>6.785406407487654E-5</v>
      </c>
      <c r="T468">
        <f t="shared" si="109"/>
        <v>4.0769394725230453E-6</v>
      </c>
      <c r="U468">
        <f t="shared" si="110"/>
        <v>9.681070639700353E-5</v>
      </c>
      <c r="W468" s="1"/>
    </row>
    <row r="469" spans="1:23" x14ac:dyDescent="0.25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2">
        <f t="shared" si="105"/>
        <v>434.49986341254618</v>
      </c>
      <c r="K469">
        <f t="shared" si="106"/>
        <v>0.24772833263044008</v>
      </c>
      <c r="L469">
        <f t="shared" si="107"/>
        <v>-12.373846974435711</v>
      </c>
      <c r="M469" s="42">
        <f t="shared" si="108"/>
        <v>21.43356331007617</v>
      </c>
      <c r="N469" s="6">
        <f t="shared" si="102"/>
        <v>-3.1071861792960429E-8</v>
      </c>
      <c r="O469" s="4">
        <f>SUM($N$41:N469)*0.1+$N$8</f>
        <v>-2.9083623302219882E-6</v>
      </c>
      <c r="P469" s="4">
        <f>SUM($O$41:O469)+0</f>
        <v>6.6143349173616704E-5</v>
      </c>
      <c r="Q469" s="6">
        <f t="shared" si="103"/>
        <v>-2.2474685939116205E-8</v>
      </c>
      <c r="R469" s="4">
        <f>SUM($Q$41:Q469)*0.1+$T$8</f>
        <v>-2.8624796288616696E-6</v>
      </c>
      <c r="S469" s="4">
        <f>SUM($R$41:R469)+0</f>
        <v>6.4991584446014874E-5</v>
      </c>
      <c r="T469">
        <f t="shared" si="109"/>
        <v>4.080730457835008E-6</v>
      </c>
      <c r="U469">
        <f t="shared" si="110"/>
        <v>9.272997729270973E-5</v>
      </c>
      <c r="W469" s="1"/>
    </row>
    <row r="470" spans="1:23" x14ac:dyDescent="0.25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2">
        <f t="shared" si="105"/>
        <v>434.49986341254618</v>
      </c>
      <c r="K470">
        <f t="shared" si="106"/>
        <v>0.23646795387450895</v>
      </c>
      <c r="L470">
        <f t="shared" si="107"/>
        <v>-12.373846974435711</v>
      </c>
      <c r="M470" s="42">
        <f t="shared" si="108"/>
        <v>21.433436120544577</v>
      </c>
      <c r="N470" s="6">
        <f t="shared" si="102"/>
        <v>-2.9659504438734707E-8</v>
      </c>
      <c r="O470" s="4">
        <f>SUM($N$41:N470)*0.1+$N$8</f>
        <v>-2.9113282806658616E-6</v>
      </c>
      <c r="P470" s="4">
        <f>SUM($O$41:O470)+0</f>
        <v>6.3232020892950842E-5</v>
      </c>
      <c r="Q470" s="6">
        <f t="shared" si="103"/>
        <v>-2.1453109305519813E-8</v>
      </c>
      <c r="R470" s="4">
        <f>SUM($Q$41:Q470)*0.1+$T$8</f>
        <v>-2.8646249397922215E-6</v>
      </c>
      <c r="S470" s="4">
        <f>SUM($R$41:R470)+0</f>
        <v>6.2126959506222652E-5</v>
      </c>
      <c r="T470">
        <f t="shared" si="109"/>
        <v>4.0843492019518152E-6</v>
      </c>
      <c r="U470">
        <f t="shared" si="110"/>
        <v>8.8645629129102576E-5</v>
      </c>
      <c r="W470" s="1"/>
    </row>
    <row r="471" spans="1:23" x14ac:dyDescent="0.25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2">
        <f t="shared" si="105"/>
        <v>434.49986341254618</v>
      </c>
      <c r="K471">
        <f t="shared" si="106"/>
        <v>0.22520757511857778</v>
      </c>
      <c r="L471">
        <f t="shared" si="107"/>
        <v>-12.373846974435711</v>
      </c>
      <c r="M471" s="42">
        <f t="shared" si="108"/>
        <v>21.433314846102231</v>
      </c>
      <c r="N471" s="6">
        <f t="shared" si="102"/>
        <v>-2.8247147084508985E-8</v>
      </c>
      <c r="O471" s="4">
        <f>SUM($N$41:N471)*0.1+$N$8</f>
        <v>-2.9141529953743122E-6</v>
      </c>
      <c r="P471" s="4">
        <f>SUM($O$41:O471)+0</f>
        <v>6.0317867897576532E-5</v>
      </c>
      <c r="Q471" s="6">
        <f t="shared" si="103"/>
        <v>-2.0431532671923418E-8</v>
      </c>
      <c r="R471" s="4">
        <f>SUM($Q$41:Q471)*0.1+$T$8</f>
        <v>-2.8666680930594132E-6</v>
      </c>
      <c r="S471" s="4">
        <f>SUM($R$41:R471)+0</f>
        <v>5.9260291413163239E-5</v>
      </c>
      <c r="T471">
        <f t="shared" si="109"/>
        <v>4.087795694040245E-6</v>
      </c>
      <c r="U471">
        <f t="shared" si="110"/>
        <v>8.4557834208797726E-5</v>
      </c>
      <c r="W471" s="1"/>
    </row>
    <row r="472" spans="1:23" x14ac:dyDescent="0.25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2">
        <f t="shared" si="105"/>
        <v>434.49986341254618</v>
      </c>
      <c r="K472">
        <f t="shared" si="106"/>
        <v>0.21394719636264697</v>
      </c>
      <c r="L472">
        <f t="shared" si="107"/>
        <v>-12.373846974435711</v>
      </c>
      <c r="M472" s="42">
        <f t="shared" si="108"/>
        <v>21.433199486849528</v>
      </c>
      <c r="N472" s="6">
        <f t="shared" si="102"/>
        <v>-2.6834789730283336E-8</v>
      </c>
      <c r="O472" s="4">
        <f>SUM($N$41:N472)*0.1+$N$8</f>
        <v>-2.9168364743473408E-6</v>
      </c>
      <c r="P472" s="4">
        <f>SUM($O$41:O472)+0</f>
        <v>5.7401031423229194E-5</v>
      </c>
      <c r="Q472" s="6">
        <f t="shared" si="103"/>
        <v>-1.9409956038327026E-8</v>
      </c>
      <c r="R472" s="4">
        <f>SUM($Q$41:Q472)*0.1+$T$8</f>
        <v>-2.8686090886632466E-6</v>
      </c>
      <c r="S472" s="4">
        <f>SUM($R$41:R472)+0</f>
        <v>5.6391682324499991E-5</v>
      </c>
      <c r="T472">
        <f t="shared" si="109"/>
        <v>4.0910699238273123E-6</v>
      </c>
      <c r="U472">
        <f t="shared" si="110"/>
        <v>8.0466764840136766E-5</v>
      </c>
      <c r="W472" s="1"/>
    </row>
    <row r="473" spans="1:23" x14ac:dyDescent="0.25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2">
        <f t="shared" si="105"/>
        <v>434.49986341254618</v>
      </c>
      <c r="K473">
        <f t="shared" si="106"/>
        <v>0.20268681760671609</v>
      </c>
      <c r="L473">
        <f t="shared" si="107"/>
        <v>-12.373846974435711</v>
      </c>
      <c r="M473" s="42">
        <f t="shared" si="108"/>
        <v>21.433090042881986</v>
      </c>
      <c r="N473" s="6">
        <f t="shared" si="102"/>
        <v>-2.5422432376057611E-8</v>
      </c>
      <c r="O473" s="4">
        <f>SUM($N$41:N473)*0.1+$N$8</f>
        <v>-2.9193787175849467E-6</v>
      </c>
      <c r="P473" s="4">
        <f>SUM($O$41:O473)+0</f>
        <v>5.4481652705644249E-5</v>
      </c>
      <c r="Q473" s="6">
        <f t="shared" si="103"/>
        <v>-1.8388379404730703E-8</v>
      </c>
      <c r="R473" s="4">
        <f>SUM($Q$41:Q473)*0.1+$T$8</f>
        <v>-2.870447926603719E-6</v>
      </c>
      <c r="S473" s="4">
        <f>SUM($R$41:R473)+0</f>
        <v>5.3521234397896273E-5</v>
      </c>
      <c r="T473">
        <f t="shared" si="109"/>
        <v>4.09417188159358E-6</v>
      </c>
      <c r="U473">
        <f t="shared" si="110"/>
        <v>7.6372593336962102E-5</v>
      </c>
      <c r="W473" s="1"/>
    </row>
    <row r="474" spans="1:23" x14ac:dyDescent="0.25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2">
        <f t="shared" si="105"/>
        <v>434.49986341254618</v>
      </c>
      <c r="K474">
        <f t="shared" si="106"/>
        <v>0.19142643885078545</v>
      </c>
      <c r="L474">
        <f t="shared" si="107"/>
        <v>-12.373846974435711</v>
      </c>
      <c r="M474" s="42">
        <f t="shared" si="108"/>
        <v>21.432986514290224</v>
      </c>
      <c r="N474" s="6">
        <f t="shared" si="102"/>
        <v>-2.4010075021831889E-8</v>
      </c>
      <c r="O474" s="4">
        <f>SUM($N$41:N474)*0.1+$N$8</f>
        <v>-2.9217797250871298E-6</v>
      </c>
      <c r="P474" s="4">
        <f>SUM($O$41:O474)+0</f>
        <v>5.1559872980557118E-5</v>
      </c>
      <c r="Q474" s="6">
        <f t="shared" si="103"/>
        <v>-1.7366802771134456E-8</v>
      </c>
      <c r="R474" s="4">
        <f>SUM($Q$41:Q474)*0.1+$T$8</f>
        <v>-2.8721846068808322E-6</v>
      </c>
      <c r="S474" s="4">
        <f>SUM($R$41:R474)+0</f>
        <v>5.0649049791015443E-5</v>
      </c>
      <c r="T474">
        <f t="shared" si="109"/>
        <v>4.0971015581668732E-6</v>
      </c>
      <c r="U474">
        <f t="shared" si="110"/>
        <v>7.2275492018414829E-5</v>
      </c>
      <c r="W474" s="1"/>
    </row>
    <row r="475" spans="1:23" x14ac:dyDescent="0.25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2">
        <f t="shared" si="105"/>
        <v>434.49986341254618</v>
      </c>
      <c r="K475">
        <f t="shared" si="106"/>
        <v>0.18016606009485431</v>
      </c>
      <c r="L475">
        <f t="shared" si="107"/>
        <v>-12.373846974435711</v>
      </c>
      <c r="M475" s="42">
        <f t="shared" si="108"/>
        <v>21.432888901159956</v>
      </c>
      <c r="N475" s="6">
        <f t="shared" si="102"/>
        <v>-2.2597717667606167E-8</v>
      </c>
      <c r="O475" s="4">
        <f>SUM($N$41:N475)*0.1+$N$8</f>
        <v>-2.9240394968538901E-6</v>
      </c>
      <c r="P475" s="4">
        <f>SUM($O$41:O475)+0</f>
        <v>4.8635833483703229E-5</v>
      </c>
      <c r="Q475" s="6">
        <f t="shared" si="103"/>
        <v>-1.6345226137538064E-8</v>
      </c>
      <c r="R475" s="4">
        <f>SUM($Q$41:Q475)*0.1+$T$8</f>
        <v>-2.8738191294945861E-6</v>
      </c>
      <c r="S475" s="4">
        <f>SUM($R$41:R475)+0</f>
        <v>4.7775230661520858E-5</v>
      </c>
      <c r="T475">
        <f t="shared" si="109"/>
        <v>4.0998589449163461E-6</v>
      </c>
      <c r="U475">
        <f t="shared" si="110"/>
        <v>6.8175633208764777E-5</v>
      </c>
      <c r="W475" s="1"/>
    </row>
    <row r="476" spans="1:23" x14ac:dyDescent="0.25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2">
        <f t="shared" si="105"/>
        <v>434.49986341254618</v>
      </c>
      <c r="K476">
        <f t="shared" si="106"/>
        <v>0.16890568133892356</v>
      </c>
      <c r="L476">
        <f t="shared" si="107"/>
        <v>-12.373846974435711</v>
      </c>
      <c r="M476" s="42">
        <f t="shared" si="108"/>
        <v>21.432797203572004</v>
      </c>
      <c r="N476" s="6">
        <f t="shared" si="102"/>
        <v>-2.1185360313380518E-8</v>
      </c>
      <c r="O476" s="4">
        <f>SUM($N$41:N476)*0.1+$N$8</f>
        <v>-2.9261580328852285E-6</v>
      </c>
      <c r="P476" s="4">
        <f>SUM($O$41:O476)+0</f>
        <v>4.5709675450818004E-5</v>
      </c>
      <c r="Q476" s="6">
        <f t="shared" si="103"/>
        <v>-1.5323649503941669E-8</v>
      </c>
      <c r="R476" s="4">
        <f>SUM($Q$41:Q476)*0.1+$T$8</f>
        <v>-2.8753514944449808E-6</v>
      </c>
      <c r="S476" s="4">
        <f>SUM($R$41:R476)+0</f>
        <v>4.4899879167075876E-5</v>
      </c>
      <c r="T476">
        <f t="shared" si="109"/>
        <v>4.1024440337469245E-6</v>
      </c>
      <c r="U476">
        <f t="shared" si="110"/>
        <v>6.4073189237286507E-5</v>
      </c>
      <c r="W476" s="1"/>
    </row>
    <row r="477" spans="1:23" x14ac:dyDescent="0.25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2">
        <f t="shared" si="105"/>
        <v>434.49986341254618</v>
      </c>
      <c r="K477">
        <f t="shared" si="106"/>
        <v>0.157645302582992</v>
      </c>
      <c r="L477">
        <f t="shared" si="107"/>
        <v>-12.373846974435711</v>
      </c>
      <c r="M477" s="42">
        <f t="shared" si="108"/>
        <v>21.432711421602306</v>
      </c>
      <c r="N477" s="6">
        <f t="shared" si="102"/>
        <v>-1.977300295915472E-8</v>
      </c>
      <c r="O477" s="4">
        <f>SUM($N$41:N477)*0.1+$N$8</f>
        <v>-2.9281353331811441E-6</v>
      </c>
      <c r="P477" s="4">
        <f>SUM($O$41:O477)+0</f>
        <v>4.2781540117636864E-5</v>
      </c>
      <c r="Q477" s="6">
        <f t="shared" si="103"/>
        <v>-1.4302072870345277E-8</v>
      </c>
      <c r="R477" s="4">
        <f>SUM($Q$41:Q477)*0.1+$T$8</f>
        <v>-2.8767817017320145E-6</v>
      </c>
      <c r="S477" s="4">
        <f>SUM($R$41:R477)+0</f>
        <v>4.2023097465343861E-5</v>
      </c>
      <c r="T477">
        <f t="shared" si="109"/>
        <v>4.1048568170941111E-6</v>
      </c>
      <c r="U477">
        <f t="shared" si="110"/>
        <v>5.9968332438202433E-5</v>
      </c>
      <c r="W477" s="1"/>
    </row>
    <row r="478" spans="1:23" x14ac:dyDescent="0.25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2">
        <f t="shared" si="105"/>
        <v>434.49986341254618</v>
      </c>
      <c r="K478">
        <f t="shared" si="106"/>
        <v>0.14638492382706147</v>
      </c>
      <c r="L478">
        <f t="shared" si="107"/>
        <v>-12.373846974435711</v>
      </c>
      <c r="M478" s="42">
        <f t="shared" si="108"/>
        <v>21.432631555321883</v>
      </c>
      <c r="N478" s="6">
        <f t="shared" si="102"/>
        <v>-1.8360645604929071E-8</v>
      </c>
      <c r="O478" s="4">
        <f>SUM($N$41:N478)*0.1+$N$8</f>
        <v>-2.9299713977416369E-6</v>
      </c>
      <c r="P478" s="4">
        <f>SUM($O$41:O478)+0</f>
        <v>3.9851568719895229E-5</v>
      </c>
      <c r="Q478" s="6">
        <f t="shared" si="103"/>
        <v>-1.3280496236748956E-8</v>
      </c>
      <c r="R478" s="4">
        <f>SUM($Q$41:Q478)*0.1+$T$8</f>
        <v>-2.8781097513556898E-6</v>
      </c>
      <c r="S478" s="4">
        <f>SUM($R$41:R478)+0</f>
        <v>3.9144987713988171E-5</v>
      </c>
      <c r="T478">
        <f t="shared" si="109"/>
        <v>4.1070972879191443E-6</v>
      </c>
      <c r="U478">
        <f t="shared" si="110"/>
        <v>5.5861235150726994E-5</v>
      </c>
      <c r="W478" s="1"/>
    </row>
    <row r="479" spans="1:23" x14ac:dyDescent="0.25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2">
        <f t="shared" si="105"/>
        <v>434.49986341254618</v>
      </c>
      <c r="K479">
        <f t="shared" si="106"/>
        <v>0.13512454507112967</v>
      </c>
      <c r="L479">
        <f t="shared" si="107"/>
        <v>-12.373846974435711</v>
      </c>
      <c r="M479" s="42">
        <f t="shared" si="108"/>
        <v>21.43255760479687</v>
      </c>
      <c r="N479" s="6">
        <f t="shared" si="102"/>
        <v>-1.6948288250703276E-8</v>
      </c>
      <c r="O479" s="4">
        <f>SUM($N$41:N479)*0.1+$N$8</f>
        <v>-2.9316662265667069E-6</v>
      </c>
      <c r="P479" s="4">
        <f>SUM($O$41:O479)+0</f>
        <v>3.691990249332852E-5</v>
      </c>
      <c r="Q479" s="6">
        <f t="shared" si="103"/>
        <v>-1.225891960315249E-8</v>
      </c>
      <c r="R479" s="4">
        <f>SUM($Q$41:Q479)*0.1+$T$8</f>
        <v>-2.879335643316005E-6</v>
      </c>
      <c r="S479" s="4">
        <f>SUM($R$41:R479)+0</f>
        <v>3.6265652070672163E-5</v>
      </c>
      <c r="T479">
        <f t="shared" si="109"/>
        <v>4.1091654397044986E-6</v>
      </c>
      <c r="U479">
        <f t="shared" si="110"/>
        <v>5.1752069719267592E-5</v>
      </c>
      <c r="W479" s="1"/>
    </row>
    <row r="480" spans="1:23" x14ac:dyDescent="0.25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2">
        <f t="shared" si="105"/>
        <v>434.49986341254618</v>
      </c>
      <c r="K480">
        <f t="shared" si="106"/>
        <v>0.12386416631519943</v>
      </c>
      <c r="L480">
        <f t="shared" si="107"/>
        <v>-12.373846974435711</v>
      </c>
      <c r="M480" s="42">
        <f t="shared" si="108"/>
        <v>21.432489570088503</v>
      </c>
      <c r="N480" s="6">
        <f t="shared" si="102"/>
        <v>-1.5535930896477624E-8</v>
      </c>
      <c r="O480" s="4">
        <f>SUM($N$41:N480)*0.1+$N$8</f>
        <v>-2.933219819656355E-6</v>
      </c>
      <c r="P480" s="4">
        <f>SUM($O$41:O480)+0</f>
        <v>3.3986682673672166E-5</v>
      </c>
      <c r="Q480" s="6">
        <f t="shared" si="103"/>
        <v>-1.1237342969556241E-8</v>
      </c>
      <c r="R480" s="4">
        <f>SUM($Q$41:Q480)*0.1+$T$8</f>
        <v>-2.880459377612961E-6</v>
      </c>
      <c r="S480" s="4">
        <f>SUM($R$41:R480)+0</f>
        <v>3.3385192693059201E-5</v>
      </c>
      <c r="T480">
        <f t="shared" si="109"/>
        <v>4.1110612664497358E-6</v>
      </c>
      <c r="U480">
        <f t="shared" si="110"/>
        <v>4.7641008493876169E-5</v>
      </c>
      <c r="W480" s="1"/>
    </row>
    <row r="481" spans="1:23" x14ac:dyDescent="0.25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2">
        <f t="shared" si="105"/>
        <v>434.49986341254618</v>
      </c>
      <c r="K481">
        <f t="shared" si="106"/>
        <v>0.11260378755926827</v>
      </c>
      <c r="L481">
        <f t="shared" si="107"/>
        <v>-12.373846974435711</v>
      </c>
      <c r="M481" s="42">
        <f t="shared" si="108"/>
        <v>21.432427451253115</v>
      </c>
      <c r="N481" s="6">
        <f t="shared" si="102"/>
        <v>-1.4123573542251902E-8</v>
      </c>
      <c r="O481" s="4">
        <f>SUM($N$41:N481)*0.1+$N$8</f>
        <v>-2.9346321770105794E-6</v>
      </c>
      <c r="P481" s="4">
        <f>SUM($O$41:O481)+0</f>
        <v>3.1052050496661587E-5</v>
      </c>
      <c r="Q481" s="6">
        <f t="shared" si="103"/>
        <v>-1.0215766335959848E-8</v>
      </c>
      <c r="R481" s="4">
        <f>SUM($Q$41:Q481)*0.1+$T$8</f>
        <v>-2.8814809542465569E-6</v>
      </c>
      <c r="S481" s="4">
        <f>SUM($R$41:R481)+0</f>
        <v>3.0503711738812644E-5</v>
      </c>
      <c r="T481">
        <f t="shared" si="109"/>
        <v>4.1127847626676867E-6</v>
      </c>
      <c r="U481">
        <f t="shared" si="110"/>
        <v>4.3528223831116721E-5</v>
      </c>
      <c r="W481" s="1"/>
    </row>
    <row r="482" spans="1:23" x14ac:dyDescent="0.25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2">
        <f t="shared" si="105"/>
        <v>434.49986341254618</v>
      </c>
      <c r="K482">
        <f t="shared" si="106"/>
        <v>0.10134340880333766</v>
      </c>
      <c r="L482">
        <f t="shared" si="107"/>
        <v>-12.373846974435711</v>
      </c>
      <c r="M482" s="42">
        <f t="shared" si="108"/>
        <v>21.43237124834215</v>
      </c>
      <c r="N482" s="6">
        <f t="shared" si="102"/>
        <v>-1.271121618802618E-8</v>
      </c>
      <c r="O482" s="4">
        <f>SUM($N$41:N482)*0.1+$N$8</f>
        <v>-2.9359032986293828E-6</v>
      </c>
      <c r="P482" s="4">
        <f>SUM($O$41:O482)+0</f>
        <v>2.8116147198032205E-5</v>
      </c>
      <c r="Q482" s="6">
        <f t="shared" si="103"/>
        <v>-9.1941897023636012E-9</v>
      </c>
      <c r="R482" s="4">
        <f>SUM($Q$41:Q482)*0.1+$T$8</f>
        <v>-2.8824003732167944E-6</v>
      </c>
      <c r="S482" s="4">
        <f>SUM($R$41:R482)+0</f>
        <v>2.7621311365595848E-5</v>
      </c>
      <c r="T482">
        <f t="shared" si="109"/>
        <v>4.1143359233809782E-6</v>
      </c>
      <c r="U482">
        <f t="shared" si="110"/>
        <v>3.9413888095652388E-5</v>
      </c>
      <c r="W482" s="1"/>
    </row>
    <row r="483" spans="1:23" x14ac:dyDescent="0.25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2">
        <f t="shared" si="105"/>
        <v>434.49986341254618</v>
      </c>
      <c r="K483">
        <f t="shared" si="106"/>
        <v>9.0083030047406504E-2</v>
      </c>
      <c r="L483">
        <f t="shared" si="107"/>
        <v>-12.373846974435711</v>
      </c>
      <c r="M483" s="42">
        <f t="shared" si="108"/>
        <v>21.432320961402151</v>
      </c>
      <c r="N483" s="6">
        <f t="shared" si="102"/>
        <v>-1.1298858833800456E-8</v>
      </c>
      <c r="O483" s="4">
        <f>SUM($N$41:N483)*0.1+$N$8</f>
        <v>-2.9370331845127625E-6</v>
      </c>
      <c r="P483" s="4">
        <f>SUM($O$41:O483)+0</f>
        <v>2.5179114013519441E-5</v>
      </c>
      <c r="Q483" s="6">
        <f t="shared" si="103"/>
        <v>-8.1726130687672074E-9</v>
      </c>
      <c r="R483" s="4">
        <f>SUM($Q$41:Q483)*0.1+$T$8</f>
        <v>-2.8832176345236709E-6</v>
      </c>
      <c r="S483" s="4">
        <f>SUM($R$41:R483)+0</f>
        <v>2.4738093731072179E-5</v>
      </c>
      <c r="T483">
        <f t="shared" si="109"/>
        <v>4.1157147441188696E-6</v>
      </c>
      <c r="U483">
        <f t="shared" si="110"/>
        <v>3.5298173663139058E-5</v>
      </c>
      <c r="W483" s="1"/>
    </row>
    <row r="484" spans="1:23" x14ac:dyDescent="0.25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2">
        <f t="shared" si="105"/>
        <v>434.49986341254618</v>
      </c>
      <c r="K484">
        <f t="shared" si="106"/>
        <v>7.8822651291475337E-2</v>
      </c>
      <c r="L484">
        <f t="shared" si="107"/>
        <v>-12.373846974435711</v>
      </c>
      <c r="M484" s="42">
        <f t="shared" si="108"/>
        <v>21.432276590474753</v>
      </c>
      <c r="N484" s="6">
        <f t="shared" si="102"/>
        <v>-9.8865014795747329E-9</v>
      </c>
      <c r="O484" s="4">
        <f>SUM($N$41:N484)*0.1+$N$8</f>
        <v>-2.9380218346607203E-6</v>
      </c>
      <c r="P484" s="4">
        <f>SUM($O$41:O484)+0</f>
        <v>2.2241092178858723E-5</v>
      </c>
      <c r="Q484" s="6">
        <f t="shared" si="103"/>
        <v>-7.1510364351708137E-9</v>
      </c>
      <c r="R484" s="4">
        <f>SUM($Q$41:Q484)*0.1+$T$8</f>
        <v>-2.8839327381671874E-6</v>
      </c>
      <c r="S484" s="4">
        <f>SUM($R$41:R484)+0</f>
        <v>2.1854160992904993E-5</v>
      </c>
      <c r="T484">
        <f t="shared" si="109"/>
        <v>4.1169212209144388E-6</v>
      </c>
      <c r="U484">
        <f t="shared" si="110"/>
        <v>3.1181252925633073E-5</v>
      </c>
      <c r="W484" s="1"/>
    </row>
    <row r="485" spans="1:23" x14ac:dyDescent="0.25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2">
        <f t="shared" si="105"/>
        <v>434.49986341254618</v>
      </c>
      <c r="K485">
        <f t="shared" si="106"/>
        <v>6.756227253554456E-2</v>
      </c>
      <c r="L485">
        <f t="shared" si="107"/>
        <v>-12.373846974435711</v>
      </c>
      <c r="M485" s="42">
        <f t="shared" si="108"/>
        <v>21.432238135596702</v>
      </c>
      <c r="N485" s="6">
        <f t="shared" si="102"/>
        <v>-8.4741441253490838E-9</v>
      </c>
      <c r="O485" s="4">
        <f>SUM($N$41:N485)*0.1+$N$8</f>
        <v>-2.9388692490732553E-6</v>
      </c>
      <c r="P485" s="4">
        <f>SUM($O$41:O485)+0</f>
        <v>1.9302222929785467E-5</v>
      </c>
      <c r="Q485" s="6">
        <f t="shared" si="103"/>
        <v>-6.12945980157442E-9</v>
      </c>
      <c r="R485" s="4">
        <f>SUM($Q$41:Q485)*0.1+$T$8</f>
        <v>-2.8845456841473445E-6</v>
      </c>
      <c r="S485" s="4">
        <f>SUM($R$41:R485)+0</f>
        <v>1.8969615308757648E-5</v>
      </c>
      <c r="T485">
        <f t="shared" si="109"/>
        <v>4.1179553503020734E-6</v>
      </c>
      <c r="U485">
        <f t="shared" si="110"/>
        <v>2.7063298302191262E-5</v>
      </c>
      <c r="W485" s="1"/>
    </row>
    <row r="486" spans="1:23" x14ac:dyDescent="0.25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2">
        <f t="shared" si="105"/>
        <v>434.49986341254618</v>
      </c>
      <c r="K486">
        <f t="shared" si="106"/>
        <v>5.6301893779613393E-2</v>
      </c>
      <c r="L486">
        <f t="shared" si="107"/>
        <v>-12.373846974435711</v>
      </c>
      <c r="M486" s="42">
        <f t="shared" si="108"/>
        <v>21.432205596799847</v>
      </c>
      <c r="N486" s="6">
        <f t="shared" si="102"/>
        <v>-7.0617867711233602E-9</v>
      </c>
      <c r="O486" s="4">
        <f>SUM($N$41:N486)*0.1+$N$8</f>
        <v>-2.9395754277503675E-6</v>
      </c>
      <c r="P486" s="4">
        <f>SUM($O$41:O486)+0</f>
        <v>1.63626475020351E-5</v>
      </c>
      <c r="Q486" s="6">
        <f t="shared" si="103"/>
        <v>-5.1078831679780271E-9</v>
      </c>
      <c r="R486" s="4">
        <f>SUM($Q$41:Q486)*0.1+$T$8</f>
        <v>-2.8850564724641416E-6</v>
      </c>
      <c r="S486" s="4">
        <f>SUM($R$41:R486)+0</f>
        <v>1.6084558836293505E-5</v>
      </c>
      <c r="T486">
        <f t="shared" si="109"/>
        <v>4.1188171293152835E-6</v>
      </c>
      <c r="U486">
        <f t="shared" si="110"/>
        <v>2.2944482261189573E-5</v>
      </c>
      <c r="W486" s="1"/>
    </row>
    <row r="487" spans="1:23" x14ac:dyDescent="0.25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2">
        <f t="shared" si="105"/>
        <v>434.49986341254618</v>
      </c>
      <c r="K487">
        <f t="shared" si="106"/>
        <v>4.5041515023682234E-2</v>
      </c>
      <c r="L487">
        <f t="shared" si="107"/>
        <v>-12.373846974435711</v>
      </c>
      <c r="M487" s="42">
        <f t="shared" si="108"/>
        <v>21.432178974111128</v>
      </c>
      <c r="N487" s="6">
        <f t="shared" si="102"/>
        <v>-5.6494294168976375E-9</v>
      </c>
      <c r="O487" s="4">
        <f>SUM($N$41:N487)*0.1+$N$8</f>
        <v>-2.940140370692057E-6</v>
      </c>
      <c r="P487" s="4">
        <f>SUM($O$41:O487)+0</f>
        <v>1.3422507131343043E-5</v>
      </c>
      <c r="Q487" s="6">
        <f t="shared" si="103"/>
        <v>-4.0863065343816334E-9</v>
      </c>
      <c r="R487" s="4">
        <f>SUM($Q$41:Q487)*0.1+$T$8</f>
        <v>-2.8854651031175803E-6</v>
      </c>
      <c r="S487" s="4">
        <f>SUM($R$41:R487)+0</f>
        <v>1.3199093733175925E-5</v>
      </c>
      <c r="T487">
        <f t="shared" si="109"/>
        <v>4.1195065554848402E-6</v>
      </c>
      <c r="U487">
        <f t="shared" si="110"/>
        <v>1.8824977372313593E-5</v>
      </c>
      <c r="W487" s="1"/>
    </row>
    <row r="488" spans="1:23" x14ac:dyDescent="0.25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2">
        <f t="shared" si="105"/>
        <v>434.49986341254618</v>
      </c>
      <c r="K488">
        <f t="shared" si="106"/>
        <v>3.3781136267751068E-2</v>
      </c>
      <c r="L488">
        <f t="shared" si="107"/>
        <v>-12.373846974435711</v>
      </c>
      <c r="M488" s="42">
        <f t="shared" si="108"/>
        <v>21.432158267552595</v>
      </c>
      <c r="N488" s="6">
        <f t="shared" si="102"/>
        <v>-4.2370720626719148E-9</v>
      </c>
      <c r="O488" s="4">
        <f>SUM($N$41:N488)*0.1+$N$8</f>
        <v>-2.9405640778983245E-6</v>
      </c>
      <c r="P488" s="4">
        <f>SUM($O$41:O488)+0</f>
        <v>1.0481943053444719E-5</v>
      </c>
      <c r="Q488" s="6">
        <f t="shared" si="103"/>
        <v>-3.0647299007852401E-9</v>
      </c>
      <c r="R488" s="4">
        <f>SUM($Q$41:Q488)*0.1+$T$8</f>
        <v>-2.8857715761076581E-6</v>
      </c>
      <c r="S488" s="4">
        <f>SUM($R$41:R488)+0</f>
        <v>1.0313322157068267E-5</v>
      </c>
      <c r="T488">
        <f t="shared" si="109"/>
        <v>4.1200236268372178E-6</v>
      </c>
      <c r="U488">
        <f t="shared" si="110"/>
        <v>1.4704956446420821E-5</v>
      </c>
      <c r="W488" s="1"/>
    </row>
    <row r="489" spans="1:23" x14ac:dyDescent="0.25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2">
        <f t="shared" si="105"/>
        <v>434.49986341254618</v>
      </c>
      <c r="K489">
        <f t="shared" si="106"/>
        <v>2.2520757511820456E-2</v>
      </c>
      <c r="L489">
        <f t="shared" si="107"/>
        <v>-12.373846974435711</v>
      </c>
      <c r="M489" s="42">
        <f t="shared" si="108"/>
        <v>21.432143477141391</v>
      </c>
      <c r="N489" s="6">
        <f t="shared" si="102"/>
        <v>-2.8247147084461916E-9</v>
      </c>
      <c r="O489" s="4">
        <f>SUM($N$41:N489)*0.1+$N$8</f>
        <v>-2.9408465493691692E-6</v>
      </c>
      <c r="P489" s="4">
        <f>SUM($O$41:O489)+0</f>
        <v>7.54109650407555E-6</v>
      </c>
      <c r="Q489" s="6">
        <f t="shared" si="103"/>
        <v>-2.0431532671889923E-9</v>
      </c>
      <c r="R489" s="4">
        <f>SUM($Q$41:Q489)*0.1+$T$8</f>
        <v>-2.8859758914343774E-6</v>
      </c>
      <c r="S489" s="4">
        <f>SUM($R$41:R489)+0</f>
        <v>7.4273462656338894E-6</v>
      </c>
      <c r="T489">
        <f t="shared" si="109"/>
        <v>4.1203683418933553E-6</v>
      </c>
      <c r="U489">
        <f t="shared" si="110"/>
        <v>1.058459300272836E-5</v>
      </c>
      <c r="W489" s="1"/>
    </row>
    <row r="490" spans="1:23" x14ac:dyDescent="0.25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2">
        <f t="shared" ref="J490:J492" si="114">SQRT(D490*D490+E490*E490)</f>
        <v>434.49986341254618</v>
      </c>
      <c r="K490">
        <f t="shared" ref="K490:K492" si="115">32*I490/(PI()*$G$11^3)</f>
        <v>1.1260378755890229E-2</v>
      </c>
      <c r="L490">
        <f t="shared" ref="L490:L491" si="116">16*F490/(PI()*$G$11^3)*$G$22</f>
        <v>-12.373846974435711</v>
      </c>
      <c r="M490" s="42">
        <f t="shared" ref="M490:M491" si="117">SQRT(K490^2+3*L490^2)</f>
        <v>21.432134602889775</v>
      </c>
      <c r="N490" s="6">
        <f t="shared" si="102"/>
        <v>-1.4123573542205419E-9</v>
      </c>
      <c r="O490" s="4">
        <f>SUM($N$41:N490)*0.1+$N$8</f>
        <v>-2.9409877851045911E-6</v>
      </c>
      <c r="P490" s="4">
        <f>SUM($O$41:O490)+0</f>
        <v>4.6001087189709588E-6</v>
      </c>
      <c r="Q490" s="6">
        <f t="shared" si="103"/>
        <v>-1.0215766335927448E-9</v>
      </c>
      <c r="R490" s="4">
        <f>SUM($Q$41:Q490)*0.1+$T$8</f>
        <v>-2.8860780490977367E-6</v>
      </c>
      <c r="S490" s="4">
        <f>SUM($R$41:R490)+0</f>
        <v>4.5412682165361523E-6</v>
      </c>
      <c r="T490">
        <f t="shared" ref="T490:T491" si="118">SQRT(SUMSQ(O490,R490))</f>
        <v>4.1205406996677281E-6</v>
      </c>
      <c r="U490">
        <f t="shared" ref="U490:U491" si="119">SQRT(SUMSQ(S490,P490))</f>
        <v>6.4640635238891394E-6</v>
      </c>
      <c r="W490" s="1"/>
    </row>
    <row r="491" spans="1:23" ht="15.75" thickBot="1" x14ac:dyDescent="0.3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2">
        <f t="shared" si="114"/>
        <v>434.49986341254618</v>
      </c>
      <c r="K491">
        <f t="shared" si="115"/>
        <v>4.1322558360201053E-14</v>
      </c>
      <c r="L491">
        <f t="shared" si="116"/>
        <v>-12.373846974435711</v>
      </c>
      <c r="M491" s="42">
        <f t="shared" si="117"/>
        <v>21.432131644805082</v>
      </c>
      <c r="N491" s="6">
        <f t="shared" si="102"/>
        <v>5.2540415389862372E-21</v>
      </c>
      <c r="O491" s="4">
        <f>SUM($N$41:N491)*0.1+$N$8</f>
        <v>-2.9409877851045903E-6</v>
      </c>
      <c r="P491" s="4">
        <f>SUM($O$41:O491)+0</f>
        <v>1.6591209338663685E-6</v>
      </c>
      <c r="Q491" s="6">
        <f t="shared" si="103"/>
        <v>3.6486399576293317E-21</v>
      </c>
      <c r="R491" s="4">
        <f>SUM($Q$41:Q491)*0.1+$T$8</f>
        <v>-2.8860780490977367E-6</v>
      </c>
      <c r="S491" s="4">
        <f>SUM($R$41:R491)+0</f>
        <v>1.6551901674384156E-6</v>
      </c>
      <c r="T491">
        <f t="shared" si="118"/>
        <v>4.1205406996677272E-6</v>
      </c>
      <c r="U491">
        <f t="shared" si="119"/>
        <v>2.3435735029178031E-6</v>
      </c>
      <c r="W491" s="1"/>
    </row>
    <row r="492" spans="1:23" ht="30.75" customHeight="1" thickBot="1" x14ac:dyDescent="0.3">
      <c r="A492" s="8"/>
      <c r="B492">
        <f t="shared" si="111"/>
        <v>45.100000000000371</v>
      </c>
      <c r="C492" s="70">
        <f>C491+G9</f>
        <v>0</v>
      </c>
      <c r="D492" s="71">
        <f>D491+B14</f>
        <v>0</v>
      </c>
      <c r="E492" s="72">
        <f>E491+B15</f>
        <v>0</v>
      </c>
      <c r="F492" s="128" t="s">
        <v>281</v>
      </c>
      <c r="G492" s="44">
        <f>ABS(G491)</f>
        <v>1.3096723705530167E-10</v>
      </c>
      <c r="H492" s="45">
        <f>ABS(H491)</f>
        <v>9.0949470177292824E-11</v>
      </c>
      <c r="I492" s="2">
        <f t="shared" si="113"/>
        <v>1.5944975166938913E-10</v>
      </c>
      <c r="J492" s="42">
        <f t="shared" si="114"/>
        <v>0</v>
      </c>
      <c r="K492">
        <f t="shared" si="115"/>
        <v>4.1322558360201053E-14</v>
      </c>
      <c r="N492" s="124"/>
      <c r="O492" s="5"/>
      <c r="P492" s="5"/>
      <c r="Q492" s="5"/>
      <c r="R492" s="5"/>
      <c r="S492" s="5"/>
      <c r="T492" s="5"/>
      <c r="W492" s="1"/>
    </row>
    <row r="493" spans="1:23" x14ac:dyDescent="0.25">
      <c r="A493" s="8"/>
      <c r="B493" s="9" t="s">
        <v>108</v>
      </c>
      <c r="C493" s="9" t="s">
        <v>72</v>
      </c>
      <c r="D493" s="9" t="s">
        <v>109</v>
      </c>
      <c r="E493" s="9" t="s">
        <v>110</v>
      </c>
      <c r="F493" s="9" t="s">
        <v>112</v>
      </c>
      <c r="G493" s="9" t="s">
        <v>111</v>
      </c>
      <c r="H493" s="9" t="s">
        <v>117</v>
      </c>
      <c r="I493" s="9" t="s">
        <v>121</v>
      </c>
      <c r="J493" s="98" t="s">
        <v>122</v>
      </c>
      <c r="K493" s="122" t="s">
        <v>133</v>
      </c>
      <c r="L493" s="122" t="s">
        <v>134</v>
      </c>
      <c r="M493" s="98" t="s">
        <v>135</v>
      </c>
      <c r="N493" s="9" t="s">
        <v>181</v>
      </c>
      <c r="O493" s="9" t="s">
        <v>168</v>
      </c>
      <c r="P493" s="9" t="s">
        <v>169</v>
      </c>
      <c r="Q493" s="9" t="s">
        <v>183</v>
      </c>
      <c r="R493" s="9" t="s">
        <v>170</v>
      </c>
      <c r="S493" s="9" t="s">
        <v>171</v>
      </c>
      <c r="T493" s="9" t="s">
        <v>172</v>
      </c>
      <c r="U493" s="9" t="s">
        <v>173</v>
      </c>
      <c r="V493" s="123"/>
      <c r="W493" s="1"/>
    </row>
    <row r="494" spans="1:23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27"/>
      <c r="K494" s="127"/>
      <c r="L494" s="127"/>
      <c r="M494" s="127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25">
      <c r="J495" s="121"/>
      <c r="K495" s="121"/>
      <c r="L495" s="121"/>
      <c r="M495" s="121"/>
      <c r="O495" s="125"/>
      <c r="P495" s="126"/>
      <c r="Q495" s="126"/>
      <c r="R495" s="126"/>
      <c r="S495" s="126"/>
      <c r="T495" s="126"/>
    </row>
    <row r="496" spans="1:23" x14ac:dyDescent="0.25">
      <c r="J496" s="121"/>
      <c r="K496" s="121"/>
      <c r="L496" s="121"/>
      <c r="M496" s="121"/>
      <c r="O496" s="126"/>
      <c r="P496" s="126"/>
      <c r="Q496" s="126"/>
      <c r="R496" s="126"/>
      <c r="S496" s="126"/>
      <c r="T496" s="126"/>
    </row>
    <row r="497" spans="10:20" x14ac:dyDescent="0.25">
      <c r="J497" s="121"/>
      <c r="K497" s="121"/>
      <c r="L497" s="121"/>
      <c r="M497" s="121"/>
      <c r="O497" s="126"/>
      <c r="P497" s="126"/>
      <c r="Q497" s="126"/>
      <c r="R497" s="126"/>
      <c r="S497" s="126"/>
      <c r="T497" s="126"/>
    </row>
    <row r="498" spans="10:20" x14ac:dyDescent="0.25">
      <c r="J498" s="121"/>
      <c r="K498" s="121"/>
      <c r="L498" s="121"/>
      <c r="M498" s="121"/>
      <c r="O498" s="126"/>
      <c r="P498" s="126"/>
      <c r="Q498" s="126"/>
      <c r="R498" s="126"/>
      <c r="S498" s="126"/>
      <c r="T498" s="126"/>
    </row>
    <row r="499" spans="10:20" x14ac:dyDescent="0.25">
      <c r="J499" s="121"/>
      <c r="K499" s="121"/>
      <c r="L499" s="121"/>
      <c r="M499" s="121"/>
      <c r="O499" s="126"/>
      <c r="P499" s="126"/>
      <c r="Q499" s="126"/>
      <c r="R499" s="126"/>
      <c r="S499" s="126"/>
      <c r="T499" s="126"/>
    </row>
    <row r="500" spans="10:20" x14ac:dyDescent="0.25">
      <c r="J500" s="121"/>
      <c r="K500" s="121"/>
      <c r="L500" s="121"/>
      <c r="M500" s="121"/>
    </row>
    <row r="501" spans="10:20" x14ac:dyDescent="0.25">
      <c r="J501" s="121"/>
      <c r="K501" s="121"/>
      <c r="L501" s="121"/>
      <c r="M501" s="121"/>
    </row>
    <row r="502" spans="10:20" x14ac:dyDescent="0.25">
      <c r="J502" s="121"/>
      <c r="K502" s="121"/>
      <c r="L502" s="121"/>
      <c r="M502" s="121"/>
    </row>
    <row r="503" spans="10:20" x14ac:dyDescent="0.25">
      <c r="J503" s="121"/>
      <c r="K503" s="121"/>
      <c r="L503" s="121"/>
      <c r="M503" s="121"/>
    </row>
    <row r="504" spans="10:20" x14ac:dyDescent="0.25">
      <c r="J504" s="121"/>
      <c r="K504" s="121"/>
      <c r="L504" s="121"/>
      <c r="M504" s="121"/>
    </row>
    <row r="505" spans="10:20" x14ac:dyDescent="0.25">
      <c r="J505" s="121"/>
      <c r="K505" s="121"/>
      <c r="L505" s="121"/>
      <c r="M505" s="121"/>
    </row>
    <row r="506" spans="10:20" x14ac:dyDescent="0.25">
      <c r="J506" s="121"/>
      <c r="K506" s="121"/>
      <c r="L506" s="121"/>
      <c r="M506" s="121"/>
    </row>
    <row r="507" spans="10:20" x14ac:dyDescent="0.25">
      <c r="J507" s="121"/>
      <c r="K507" s="121"/>
      <c r="L507" s="121"/>
      <c r="M507" s="121"/>
    </row>
    <row r="508" spans="10:20" x14ac:dyDescent="0.25">
      <c r="J508" s="121"/>
      <c r="K508" s="121"/>
      <c r="L508" s="121"/>
      <c r="M508" s="121"/>
    </row>
    <row r="509" spans="10:20" x14ac:dyDescent="0.25">
      <c r="J509" s="121"/>
      <c r="K509" s="121"/>
      <c r="L509" s="121"/>
      <c r="M509" s="121"/>
    </row>
    <row r="510" spans="10:20" x14ac:dyDescent="0.25">
      <c r="J510" s="121"/>
      <c r="K510" s="121"/>
      <c r="L510" s="121"/>
      <c r="M510" s="121"/>
    </row>
    <row r="511" spans="10:20" x14ac:dyDescent="0.25">
      <c r="J511" s="121"/>
      <c r="K511" s="121"/>
      <c r="L511" s="121"/>
      <c r="M511" s="121"/>
    </row>
    <row r="512" spans="10:20" x14ac:dyDescent="0.25">
      <c r="J512" s="121"/>
      <c r="K512" s="121"/>
      <c r="L512" s="121"/>
      <c r="M512" s="121"/>
    </row>
    <row r="513" spans="10:13" x14ac:dyDescent="0.25">
      <c r="J513" s="121"/>
      <c r="K513" s="121"/>
      <c r="L513" s="121"/>
      <c r="M513" s="121"/>
    </row>
    <row r="514" spans="10:13" x14ac:dyDescent="0.25">
      <c r="J514" s="121"/>
      <c r="K514" s="121"/>
      <c r="L514" s="121"/>
      <c r="M514" s="121"/>
    </row>
    <row r="515" spans="10:13" x14ac:dyDescent="0.25">
      <c r="J515" s="121"/>
      <c r="K515" s="121"/>
      <c r="L515" s="121"/>
      <c r="M515" s="121"/>
    </row>
    <row r="516" spans="10:13" x14ac:dyDescent="0.25">
      <c r="J516" s="121"/>
      <c r="K516" s="121"/>
      <c r="L516" s="121"/>
      <c r="M516" s="121"/>
    </row>
    <row r="517" spans="10:13" x14ac:dyDescent="0.25">
      <c r="J517" s="121"/>
      <c r="K517" s="121"/>
      <c r="L517" s="121"/>
      <c r="M517" s="121"/>
    </row>
    <row r="518" spans="10:13" x14ac:dyDescent="0.25">
      <c r="J518" s="121"/>
      <c r="K518" s="121"/>
      <c r="L518" s="121"/>
      <c r="M518" s="121"/>
    </row>
    <row r="519" spans="10:13" x14ac:dyDescent="0.25">
      <c r="J519" s="121"/>
      <c r="K519" s="121"/>
      <c r="L519" s="121"/>
      <c r="M519" s="121"/>
    </row>
    <row r="520" spans="10:13" x14ac:dyDescent="0.25">
      <c r="J520" s="121"/>
      <c r="K520" s="121"/>
      <c r="L520" s="121"/>
      <c r="M520" s="121"/>
    </row>
    <row r="521" spans="10:13" x14ac:dyDescent="0.25">
      <c r="J521" s="121"/>
      <c r="K521" s="121"/>
      <c r="L521" s="121"/>
      <c r="M521" s="121"/>
    </row>
    <row r="522" spans="10:13" x14ac:dyDescent="0.25">
      <c r="J522" s="121"/>
      <c r="K522" s="121"/>
      <c r="L522" s="121"/>
      <c r="M522" s="121"/>
    </row>
    <row r="523" spans="10:13" x14ac:dyDescent="0.25">
      <c r="J523" s="121"/>
      <c r="K523" s="121"/>
      <c r="L523" s="121"/>
      <c r="M523" s="121"/>
    </row>
    <row r="524" spans="10:13" x14ac:dyDescent="0.25">
      <c r="J524" s="121"/>
      <c r="K524" s="121"/>
      <c r="L524" s="121"/>
      <c r="M524" s="121"/>
    </row>
    <row r="525" spans="10:13" x14ac:dyDescent="0.25">
      <c r="J525" s="121"/>
      <c r="K525" s="121"/>
      <c r="L525" s="121"/>
      <c r="M525" s="121"/>
    </row>
    <row r="526" spans="10:13" x14ac:dyDescent="0.25">
      <c r="J526" s="121"/>
      <c r="K526" s="121"/>
      <c r="L526" s="121"/>
      <c r="M526" s="121"/>
    </row>
    <row r="527" spans="10:13" x14ac:dyDescent="0.25">
      <c r="J527" s="121"/>
      <c r="K527" s="121"/>
      <c r="L527" s="121"/>
      <c r="M527" s="121"/>
    </row>
    <row r="528" spans="10:13" x14ac:dyDescent="0.25">
      <c r="J528" s="121"/>
      <c r="K528" s="121"/>
      <c r="L528" s="121"/>
      <c r="M528" s="121"/>
    </row>
    <row r="529" spans="10:13" x14ac:dyDescent="0.25">
      <c r="J529" s="121"/>
      <c r="K529" s="121"/>
      <c r="L529" s="121"/>
      <c r="M529" s="121"/>
    </row>
    <row r="530" spans="10:13" x14ac:dyDescent="0.25">
      <c r="J530" s="121"/>
      <c r="K530" s="121"/>
      <c r="L530" s="121"/>
      <c r="M530" s="121"/>
    </row>
    <row r="531" spans="10:13" x14ac:dyDescent="0.25">
      <c r="J531" s="121"/>
      <c r="K531" s="121"/>
      <c r="L531" s="121"/>
      <c r="M531" s="121"/>
    </row>
    <row r="532" spans="10:13" x14ac:dyDescent="0.25">
      <c r="J532" s="121"/>
      <c r="K532" s="121"/>
      <c r="L532" s="121"/>
      <c r="M532" s="121"/>
    </row>
    <row r="533" spans="10:13" x14ac:dyDescent="0.25">
      <c r="J533" s="121"/>
      <c r="K533" s="121"/>
      <c r="L533" s="121"/>
      <c r="M533" s="121"/>
    </row>
    <row r="534" spans="10:13" x14ac:dyDescent="0.25">
      <c r="J534" s="121"/>
      <c r="K534" s="121"/>
      <c r="L534" s="121"/>
      <c r="M534" s="121"/>
    </row>
    <row r="535" spans="10:13" x14ac:dyDescent="0.25">
      <c r="J535" s="121"/>
      <c r="K535" s="121"/>
      <c r="L535" s="121"/>
      <c r="M535" s="121"/>
    </row>
    <row r="536" spans="10:13" x14ac:dyDescent="0.25">
      <c r="J536" s="121"/>
      <c r="K536" s="121"/>
      <c r="L536" s="121"/>
      <c r="M536" s="121"/>
    </row>
    <row r="537" spans="10:13" x14ac:dyDescent="0.25">
      <c r="J537" s="121"/>
      <c r="K537" s="121"/>
      <c r="L537" s="121"/>
      <c r="M537" s="121"/>
    </row>
    <row r="538" spans="10:13" x14ac:dyDescent="0.25">
      <c r="J538" s="121"/>
      <c r="K538" s="121"/>
      <c r="L538" s="121"/>
      <c r="M538" s="121"/>
    </row>
    <row r="539" spans="10:13" x14ac:dyDescent="0.25">
      <c r="J539" s="121"/>
      <c r="K539" s="121"/>
      <c r="L539" s="121"/>
      <c r="M539" s="121"/>
    </row>
    <row r="540" spans="10:13" x14ac:dyDescent="0.25">
      <c r="J540" s="121"/>
      <c r="K540" s="121"/>
      <c r="L540" s="121"/>
      <c r="M540" s="121"/>
    </row>
    <row r="541" spans="10:13" x14ac:dyDescent="0.25">
      <c r="J541" s="121"/>
      <c r="K541" s="121"/>
      <c r="L541" s="121"/>
      <c r="M541" s="121"/>
    </row>
    <row r="542" spans="10:13" x14ac:dyDescent="0.25">
      <c r="J542" s="121"/>
      <c r="K542" s="121"/>
      <c r="L542" s="121"/>
      <c r="M542" s="121"/>
    </row>
    <row r="543" spans="10:13" x14ac:dyDescent="0.25">
      <c r="J543" s="121"/>
      <c r="K543" s="121"/>
      <c r="L543" s="121"/>
      <c r="M543" s="121"/>
    </row>
    <row r="544" spans="10:13" x14ac:dyDescent="0.25">
      <c r="J544" s="121"/>
      <c r="K544" s="121"/>
      <c r="L544" s="121"/>
      <c r="M544" s="121"/>
    </row>
    <row r="545" spans="10:13" x14ac:dyDescent="0.25">
      <c r="J545" s="121"/>
      <c r="K545" s="121"/>
      <c r="L545" s="121"/>
      <c r="M545" s="121"/>
    </row>
    <row r="546" spans="10:13" x14ac:dyDescent="0.25">
      <c r="J546" s="121"/>
      <c r="K546" s="121"/>
      <c r="L546" s="121"/>
      <c r="M546" s="121"/>
    </row>
    <row r="547" spans="10:13" x14ac:dyDescent="0.25">
      <c r="J547" s="121"/>
      <c r="K547" s="121"/>
      <c r="L547" s="121"/>
      <c r="M547" s="121"/>
    </row>
    <row r="548" spans="10:13" x14ac:dyDescent="0.25">
      <c r="J548" s="121"/>
      <c r="K548" s="121"/>
      <c r="L548" s="121"/>
      <c r="M548" s="121"/>
    </row>
    <row r="549" spans="10:13" x14ac:dyDescent="0.25">
      <c r="J549" s="121"/>
      <c r="K549" s="121"/>
      <c r="L549" s="121"/>
      <c r="M549" s="121"/>
    </row>
    <row r="550" spans="10:13" x14ac:dyDescent="0.25">
      <c r="J550" s="121"/>
      <c r="K550" s="121"/>
      <c r="L550" s="121"/>
      <c r="M550" s="121"/>
    </row>
    <row r="551" spans="10:13" x14ac:dyDescent="0.25">
      <c r="J551" s="121"/>
      <c r="K551" s="121"/>
      <c r="L551" s="121"/>
      <c r="M551" s="121"/>
    </row>
    <row r="552" spans="10:13" x14ac:dyDescent="0.25">
      <c r="J552" s="121"/>
      <c r="K552" s="121"/>
      <c r="L552" s="121"/>
      <c r="M552" s="121"/>
    </row>
    <row r="553" spans="10:13" x14ac:dyDescent="0.25">
      <c r="J553" s="121"/>
      <c r="K553" s="121"/>
      <c r="L553" s="121"/>
      <c r="M553" s="121"/>
    </row>
    <row r="554" spans="10:13" x14ac:dyDescent="0.25">
      <c r="J554" s="121"/>
      <c r="K554" s="121"/>
      <c r="L554" s="121"/>
      <c r="M554" s="121"/>
    </row>
    <row r="555" spans="10:13" x14ac:dyDescent="0.25">
      <c r="J555" s="121"/>
      <c r="K555" s="121"/>
      <c r="L555" s="121"/>
      <c r="M555" s="121"/>
    </row>
    <row r="556" spans="10:13" x14ac:dyDescent="0.25">
      <c r="J556" s="121"/>
      <c r="K556" s="121"/>
      <c r="L556" s="121"/>
      <c r="M556" s="121"/>
    </row>
    <row r="557" spans="10:13" x14ac:dyDescent="0.25">
      <c r="J557" s="121"/>
      <c r="K557" s="121"/>
      <c r="L557" s="121"/>
      <c r="M557" s="121"/>
    </row>
    <row r="558" spans="10:13" x14ac:dyDescent="0.25">
      <c r="J558" s="121"/>
      <c r="K558" s="121"/>
      <c r="L558" s="121"/>
      <c r="M558" s="121"/>
    </row>
    <row r="559" spans="10:13" x14ac:dyDescent="0.25">
      <c r="J559" s="121"/>
      <c r="K559" s="121"/>
      <c r="L559" s="121"/>
      <c r="M559" s="121"/>
    </row>
    <row r="560" spans="10:13" x14ac:dyDescent="0.25">
      <c r="J560" s="121"/>
      <c r="K560" s="121"/>
      <c r="L560" s="121"/>
      <c r="M560" s="121"/>
    </row>
    <row r="561" spans="10:13" x14ac:dyDescent="0.25">
      <c r="J561" s="121"/>
      <c r="K561" s="121"/>
      <c r="L561" s="121"/>
      <c r="M561" s="121"/>
    </row>
    <row r="562" spans="10:13" x14ac:dyDescent="0.25">
      <c r="J562" s="121"/>
      <c r="K562" s="121"/>
      <c r="L562" s="121"/>
      <c r="M562" s="121"/>
    </row>
    <row r="563" spans="10:13" x14ac:dyDescent="0.25">
      <c r="J563" s="121"/>
      <c r="K563" s="121"/>
      <c r="L563" s="121"/>
      <c r="M563" s="121"/>
    </row>
    <row r="564" spans="10:13" x14ac:dyDescent="0.25">
      <c r="J564" s="121"/>
      <c r="K564" s="121"/>
      <c r="L564" s="121"/>
      <c r="M564" s="121"/>
    </row>
    <row r="565" spans="10:13" x14ac:dyDescent="0.25">
      <c r="J565" s="121"/>
      <c r="K565" s="121"/>
      <c r="L565" s="121"/>
      <c r="M565" s="121"/>
    </row>
    <row r="566" spans="10:13" x14ac:dyDescent="0.25">
      <c r="J566" s="121"/>
      <c r="K566" s="121"/>
      <c r="L566" s="121"/>
      <c r="M566" s="121"/>
    </row>
    <row r="567" spans="10:13" x14ac:dyDescent="0.25">
      <c r="J567" s="121"/>
      <c r="K567" s="121"/>
      <c r="L567" s="121"/>
      <c r="M567" s="121"/>
    </row>
    <row r="568" spans="10:13" x14ac:dyDescent="0.25">
      <c r="J568" s="121"/>
      <c r="K568" s="121"/>
      <c r="L568" s="121"/>
      <c r="M568" s="121"/>
    </row>
    <row r="569" spans="10:13" x14ac:dyDescent="0.25">
      <c r="J569" s="121"/>
      <c r="K569" s="121"/>
      <c r="L569" s="121"/>
      <c r="M569" s="121"/>
    </row>
    <row r="570" spans="10:13" x14ac:dyDescent="0.25">
      <c r="J570" s="121"/>
      <c r="K570" s="121"/>
      <c r="L570" s="121"/>
      <c r="M570" s="121"/>
    </row>
    <row r="571" spans="10:13" x14ac:dyDescent="0.25">
      <c r="J571" s="121"/>
      <c r="K571" s="121"/>
      <c r="L571" s="121"/>
      <c r="M571" s="121"/>
    </row>
    <row r="572" spans="10:13" x14ac:dyDescent="0.25">
      <c r="J572" s="121"/>
      <c r="K572" s="121"/>
      <c r="L572" s="121"/>
      <c r="M572" s="121"/>
    </row>
    <row r="573" spans="10:13" x14ac:dyDescent="0.25">
      <c r="J573" s="121"/>
      <c r="K573" s="121"/>
      <c r="L573" s="121"/>
      <c r="M573" s="121"/>
    </row>
    <row r="574" spans="10:13" x14ac:dyDescent="0.25">
      <c r="J574" s="121"/>
      <c r="K574" s="121"/>
      <c r="L574" s="121"/>
      <c r="M574" s="121"/>
    </row>
    <row r="575" spans="10:13" x14ac:dyDescent="0.25">
      <c r="J575" s="121"/>
      <c r="K575" s="121"/>
      <c r="L575" s="121"/>
      <c r="M575" s="121"/>
    </row>
    <row r="576" spans="10:13" x14ac:dyDescent="0.25">
      <c r="J576" s="121"/>
      <c r="K576" s="121"/>
      <c r="L576" s="121"/>
      <c r="M576" s="121"/>
    </row>
    <row r="577" spans="10:13" x14ac:dyDescent="0.25">
      <c r="J577" s="121"/>
      <c r="K577" s="121"/>
      <c r="L577" s="121"/>
      <c r="M577" s="121"/>
    </row>
    <row r="578" spans="10:13" x14ac:dyDescent="0.25">
      <c r="J578" s="121"/>
      <c r="K578" s="121"/>
      <c r="L578" s="121"/>
      <c r="M578" s="121"/>
    </row>
    <row r="579" spans="10:13" x14ac:dyDescent="0.25">
      <c r="J579" s="121"/>
      <c r="K579" s="121"/>
      <c r="L579" s="121"/>
      <c r="M579" s="121"/>
    </row>
    <row r="580" spans="10:13" x14ac:dyDescent="0.25">
      <c r="J580" s="121"/>
      <c r="K580" s="121"/>
      <c r="L580" s="121"/>
      <c r="M580" s="121"/>
    </row>
    <row r="581" spans="10:13" x14ac:dyDescent="0.25">
      <c r="J581" s="121"/>
      <c r="K581" s="121"/>
      <c r="L581" s="121"/>
      <c r="M581" s="121"/>
    </row>
    <row r="582" spans="10:13" x14ac:dyDescent="0.25">
      <c r="J582" s="121"/>
      <c r="K582" s="121"/>
      <c r="L582" s="121"/>
      <c r="M582" s="121"/>
    </row>
    <row r="583" spans="10:13" x14ac:dyDescent="0.25">
      <c r="J583" s="121"/>
      <c r="K583" s="121"/>
      <c r="L583" s="121"/>
      <c r="M583" s="121"/>
    </row>
    <row r="584" spans="10:13" x14ac:dyDescent="0.25">
      <c r="J584" s="121"/>
      <c r="K584" s="121"/>
      <c r="L584" s="121"/>
      <c r="M584" s="121"/>
    </row>
    <row r="585" spans="10:13" x14ac:dyDescent="0.25">
      <c r="J585" s="121"/>
      <c r="K585" s="121"/>
      <c r="L585" s="121"/>
      <c r="M585" s="121"/>
    </row>
    <row r="586" spans="10:13" x14ac:dyDescent="0.25">
      <c r="J586" s="121"/>
      <c r="K586" s="121"/>
      <c r="L586" s="121"/>
      <c r="M586" s="121"/>
    </row>
    <row r="587" spans="10:13" x14ac:dyDescent="0.25">
      <c r="J587" s="121"/>
      <c r="K587" s="121"/>
      <c r="L587" s="121"/>
      <c r="M587" s="121"/>
    </row>
    <row r="588" spans="10:13" x14ac:dyDescent="0.25">
      <c r="J588" s="121"/>
      <c r="K588" s="121"/>
      <c r="L588" s="121"/>
      <c r="M588" s="121"/>
    </row>
    <row r="589" spans="10:13" x14ac:dyDescent="0.25">
      <c r="J589" s="121"/>
      <c r="K589" s="121"/>
      <c r="L589" s="121"/>
      <c r="M589" s="121"/>
    </row>
    <row r="590" spans="10:13" x14ac:dyDescent="0.25">
      <c r="J590" s="121"/>
      <c r="K590" s="121"/>
      <c r="L590" s="121"/>
      <c r="M590" s="121"/>
    </row>
    <row r="591" spans="10:13" x14ac:dyDescent="0.25">
      <c r="J591" s="121"/>
      <c r="K591" s="121"/>
      <c r="L591" s="121"/>
      <c r="M591" s="121"/>
    </row>
    <row r="592" spans="10:13" x14ac:dyDescent="0.25">
      <c r="J592" s="121"/>
      <c r="K592" s="121"/>
      <c r="L592" s="121"/>
      <c r="M592" s="121"/>
    </row>
    <row r="593" spans="10:13" x14ac:dyDescent="0.25">
      <c r="J593" s="121"/>
      <c r="K593" s="121"/>
      <c r="L593" s="121"/>
      <c r="M593" s="121"/>
    </row>
    <row r="594" spans="10:13" x14ac:dyDescent="0.25">
      <c r="J594" s="121"/>
      <c r="K594" s="121"/>
      <c r="L594" s="121"/>
      <c r="M594" s="121"/>
    </row>
    <row r="595" spans="10:13" x14ac:dyDescent="0.25">
      <c r="J595" s="121"/>
      <c r="K595" s="121"/>
      <c r="L595" s="121"/>
      <c r="M595" s="121"/>
    </row>
    <row r="596" spans="10:13" x14ac:dyDescent="0.25">
      <c r="J596" s="121"/>
      <c r="K596" s="121"/>
      <c r="L596" s="121"/>
      <c r="M596" s="121"/>
    </row>
    <row r="597" spans="10:13" x14ac:dyDescent="0.25">
      <c r="J597" s="121"/>
      <c r="K597" s="121"/>
      <c r="L597" s="121"/>
      <c r="M597" s="121"/>
    </row>
    <row r="598" spans="10:13" x14ac:dyDescent="0.25">
      <c r="J598" s="121"/>
      <c r="K598" s="121"/>
      <c r="L598" s="121"/>
      <c r="M598" s="121"/>
    </row>
    <row r="599" spans="10:13" x14ac:dyDescent="0.25">
      <c r="J599" s="121"/>
      <c r="K599" s="121"/>
      <c r="L599" s="121"/>
      <c r="M599" s="121"/>
    </row>
    <row r="600" spans="10:13" x14ac:dyDescent="0.25">
      <c r="J600" s="121"/>
      <c r="K600" s="121"/>
      <c r="L600" s="121"/>
      <c r="M600" s="121"/>
    </row>
    <row r="601" spans="10:13" x14ac:dyDescent="0.25">
      <c r="J601" s="121"/>
      <c r="K601" s="121"/>
      <c r="L601" s="121"/>
      <c r="M601" s="121"/>
    </row>
    <row r="602" spans="10:13" x14ac:dyDescent="0.25">
      <c r="J602" s="121"/>
      <c r="K602" s="121"/>
      <c r="L602" s="121"/>
      <c r="M602" s="121"/>
    </row>
    <row r="603" spans="10:13" x14ac:dyDescent="0.25">
      <c r="J603" s="121"/>
      <c r="K603" s="121"/>
      <c r="L603" s="121"/>
      <c r="M603" s="121"/>
    </row>
    <row r="604" spans="10:13" x14ac:dyDescent="0.25">
      <c r="J604" s="121"/>
      <c r="K604" s="121"/>
      <c r="L604" s="121"/>
      <c r="M604" s="121"/>
    </row>
    <row r="605" spans="10:13" x14ac:dyDescent="0.25">
      <c r="J605" s="121"/>
      <c r="K605" s="121"/>
      <c r="L605" s="121"/>
      <c r="M605" s="121"/>
    </row>
    <row r="606" spans="10:13" x14ac:dyDescent="0.25">
      <c r="J606" s="121"/>
      <c r="K606" s="121"/>
      <c r="L606" s="121"/>
      <c r="M606" s="121"/>
    </row>
    <row r="607" spans="10:13" x14ac:dyDescent="0.25">
      <c r="J607" s="121"/>
      <c r="K607" s="121"/>
      <c r="L607" s="121"/>
      <c r="M607" s="121"/>
    </row>
    <row r="608" spans="10:13" x14ac:dyDescent="0.25">
      <c r="J608" s="121"/>
      <c r="K608" s="121"/>
      <c r="L608" s="121"/>
      <c r="M608" s="121"/>
    </row>
    <row r="609" spans="10:13" x14ac:dyDescent="0.25">
      <c r="J609" s="121"/>
      <c r="K609" s="121"/>
      <c r="L609" s="121"/>
      <c r="M609" s="121"/>
    </row>
    <row r="610" spans="10:13" x14ac:dyDescent="0.25">
      <c r="J610" s="121"/>
      <c r="K610" s="121"/>
      <c r="L610" s="121"/>
      <c r="M610" s="121"/>
    </row>
    <row r="611" spans="10:13" x14ac:dyDescent="0.25">
      <c r="J611" s="121"/>
      <c r="K611" s="121"/>
      <c r="L611" s="121"/>
      <c r="M611" s="121"/>
    </row>
    <row r="612" spans="10:13" x14ac:dyDescent="0.25">
      <c r="J612" s="121"/>
      <c r="K612" s="121"/>
      <c r="L612" s="121"/>
      <c r="M612" s="121"/>
    </row>
    <row r="613" spans="10:13" x14ac:dyDescent="0.25">
      <c r="J613" s="121"/>
      <c r="K613" s="121"/>
      <c r="L613" s="121"/>
      <c r="M613" s="121"/>
    </row>
    <row r="614" spans="10:13" x14ac:dyDescent="0.25">
      <c r="J614" s="121"/>
      <c r="K614" s="121"/>
      <c r="L614" s="121"/>
      <c r="M614" s="121"/>
    </row>
    <row r="615" spans="10:13" x14ac:dyDescent="0.25">
      <c r="J615" s="121"/>
      <c r="K615" s="121"/>
      <c r="L615" s="121"/>
      <c r="M615" s="121"/>
    </row>
    <row r="616" spans="10:13" x14ac:dyDescent="0.25">
      <c r="J616" s="121"/>
      <c r="K616" s="121"/>
      <c r="L616" s="121"/>
      <c r="M616" s="121"/>
    </row>
    <row r="617" spans="10:13" x14ac:dyDescent="0.25">
      <c r="J617" s="121"/>
      <c r="K617" s="121"/>
      <c r="L617" s="121"/>
      <c r="M617" s="121"/>
    </row>
    <row r="618" spans="10:13" x14ac:dyDescent="0.25">
      <c r="J618" s="121"/>
      <c r="K618" s="121"/>
      <c r="L618" s="121"/>
      <c r="M618" s="121"/>
    </row>
    <row r="619" spans="10:13" x14ac:dyDescent="0.25">
      <c r="J619" s="121"/>
      <c r="K619" s="121"/>
      <c r="L619" s="121"/>
      <c r="M619" s="121"/>
    </row>
    <row r="620" spans="10:13" x14ac:dyDescent="0.25">
      <c r="J620" s="121"/>
      <c r="K620" s="121"/>
      <c r="L620" s="121"/>
      <c r="M620" s="121"/>
    </row>
    <row r="621" spans="10:13" x14ac:dyDescent="0.25">
      <c r="J621" s="121"/>
      <c r="K621" s="121"/>
      <c r="L621" s="121"/>
      <c r="M621" s="121"/>
    </row>
    <row r="622" spans="10:13" x14ac:dyDescent="0.25">
      <c r="J622" s="121"/>
      <c r="K622" s="121"/>
      <c r="L622" s="121"/>
      <c r="M622" s="121"/>
    </row>
    <row r="623" spans="10:13" x14ac:dyDescent="0.25">
      <c r="J623" s="121"/>
      <c r="K623" s="121"/>
      <c r="L623" s="121"/>
      <c r="M623" s="121"/>
    </row>
    <row r="624" spans="10:13" x14ac:dyDescent="0.25">
      <c r="J624" s="121"/>
      <c r="K624" s="121"/>
      <c r="L624" s="121"/>
      <c r="M624" s="121"/>
    </row>
    <row r="625" spans="10:13" x14ac:dyDescent="0.25">
      <c r="J625" s="121"/>
      <c r="K625" s="121"/>
      <c r="L625" s="121"/>
      <c r="M625" s="121"/>
    </row>
    <row r="626" spans="10:13" x14ac:dyDescent="0.25">
      <c r="J626" s="121"/>
      <c r="K626" s="121"/>
      <c r="L626" s="121"/>
      <c r="M626" s="121"/>
    </row>
    <row r="627" spans="10:13" x14ac:dyDescent="0.25">
      <c r="J627" s="121"/>
      <c r="K627" s="121"/>
      <c r="L627" s="121"/>
      <c r="M627" s="121"/>
    </row>
    <row r="628" spans="10:13" x14ac:dyDescent="0.25">
      <c r="J628" s="121"/>
      <c r="K628" s="121"/>
      <c r="L628" s="121"/>
      <c r="M628" s="121"/>
    </row>
    <row r="629" spans="10:13" x14ac:dyDescent="0.25">
      <c r="J629" s="121"/>
      <c r="K629" s="121"/>
      <c r="L629" s="121"/>
      <c r="M629" s="121"/>
    </row>
    <row r="630" spans="10:13" x14ac:dyDescent="0.25">
      <c r="J630" s="121"/>
      <c r="K630" s="121"/>
      <c r="L630" s="121"/>
      <c r="M630" s="121"/>
    </row>
    <row r="631" spans="10:13" x14ac:dyDescent="0.25">
      <c r="J631" s="121"/>
      <c r="K631" s="121"/>
      <c r="L631" s="121"/>
      <c r="M631" s="121"/>
    </row>
    <row r="632" spans="10:13" x14ac:dyDescent="0.25">
      <c r="J632" s="121"/>
      <c r="K632" s="121"/>
      <c r="L632" s="121"/>
      <c r="M632" s="121"/>
    </row>
    <row r="633" spans="10:13" x14ac:dyDescent="0.25">
      <c r="J633" s="121"/>
      <c r="K633" s="121"/>
      <c r="L633" s="121"/>
      <c r="M633" s="121"/>
    </row>
    <row r="634" spans="10:13" x14ac:dyDescent="0.25">
      <c r="J634" s="121"/>
      <c r="K634" s="121"/>
      <c r="L634" s="121"/>
      <c r="M634" s="121"/>
    </row>
    <row r="635" spans="10:13" x14ac:dyDescent="0.25">
      <c r="J635" s="121"/>
      <c r="K635" s="121"/>
      <c r="L635" s="121"/>
      <c r="M635" s="121"/>
    </row>
    <row r="636" spans="10:13" x14ac:dyDescent="0.25">
      <c r="J636" s="121"/>
      <c r="K636" s="121"/>
      <c r="L636" s="121"/>
      <c r="M636" s="121"/>
    </row>
    <row r="637" spans="10:13" x14ac:dyDescent="0.25">
      <c r="J637" s="121"/>
      <c r="K637" s="121"/>
      <c r="L637" s="121"/>
      <c r="M637" s="121"/>
    </row>
    <row r="638" spans="10:13" x14ac:dyDescent="0.25">
      <c r="J638" s="121"/>
      <c r="K638" s="121"/>
      <c r="L638" s="121"/>
      <c r="M638" s="121"/>
    </row>
    <row r="639" spans="10:13" x14ac:dyDescent="0.25">
      <c r="J639" s="121"/>
      <c r="K639" s="121"/>
      <c r="L639" s="121"/>
      <c r="M639" s="121"/>
    </row>
    <row r="640" spans="10:13" x14ac:dyDescent="0.25">
      <c r="J640" s="121"/>
      <c r="K640" s="121"/>
      <c r="L640" s="121"/>
      <c r="M640" s="121"/>
    </row>
    <row r="641" spans="10:13" x14ac:dyDescent="0.25">
      <c r="J641" s="121"/>
      <c r="K641" s="121"/>
      <c r="L641" s="121"/>
      <c r="M641" s="121"/>
    </row>
    <row r="642" spans="10:13" x14ac:dyDescent="0.25">
      <c r="J642" s="121"/>
      <c r="K642" s="121"/>
      <c r="L642" s="121"/>
      <c r="M642" s="121"/>
    </row>
    <row r="643" spans="10:13" x14ac:dyDescent="0.25">
      <c r="J643" s="121"/>
      <c r="K643" s="121"/>
      <c r="L643" s="121"/>
      <c r="M643" s="121"/>
    </row>
    <row r="644" spans="10:13" x14ac:dyDescent="0.25">
      <c r="J644" s="121"/>
      <c r="K644" s="121"/>
      <c r="L644" s="121"/>
      <c r="M644" s="121"/>
    </row>
    <row r="645" spans="10:13" x14ac:dyDescent="0.25">
      <c r="J645" s="121"/>
      <c r="K645" s="121"/>
      <c r="L645" s="121"/>
      <c r="M645" s="121"/>
    </row>
    <row r="646" spans="10:13" x14ac:dyDescent="0.25">
      <c r="J646" s="121"/>
      <c r="K646" s="121"/>
      <c r="L646" s="121"/>
      <c r="M646" s="121"/>
    </row>
    <row r="647" spans="10:13" x14ac:dyDescent="0.25">
      <c r="J647" s="121"/>
      <c r="K647" s="121"/>
      <c r="L647" s="121"/>
      <c r="M647" s="121"/>
    </row>
    <row r="648" spans="10:13" x14ac:dyDescent="0.25">
      <c r="J648" s="121"/>
      <c r="K648" s="121"/>
      <c r="L648" s="121"/>
      <c r="M648" s="121"/>
    </row>
    <row r="649" spans="10:13" x14ac:dyDescent="0.25">
      <c r="J649" s="121"/>
      <c r="K649" s="121"/>
      <c r="L649" s="121"/>
      <c r="M649" s="121"/>
    </row>
    <row r="650" spans="10:13" x14ac:dyDescent="0.25">
      <c r="J650" s="121"/>
      <c r="K650" s="121"/>
      <c r="L650" s="121"/>
      <c r="M650" s="121"/>
    </row>
    <row r="651" spans="10:13" x14ac:dyDescent="0.25">
      <c r="J651" s="121"/>
      <c r="K651" s="121"/>
      <c r="L651" s="121"/>
      <c r="M651" s="121"/>
    </row>
    <row r="652" spans="10:13" x14ac:dyDescent="0.25">
      <c r="J652" s="121"/>
      <c r="K652" s="121"/>
      <c r="L652" s="121"/>
      <c r="M652" s="121"/>
    </row>
    <row r="653" spans="10:13" x14ac:dyDescent="0.25">
      <c r="J653" s="121"/>
      <c r="K653" s="121"/>
      <c r="L653" s="121"/>
      <c r="M653" s="121"/>
    </row>
    <row r="654" spans="10:13" x14ac:dyDescent="0.25">
      <c r="J654" s="121"/>
      <c r="K654" s="121"/>
      <c r="L654" s="121"/>
      <c r="M654" s="121"/>
    </row>
    <row r="655" spans="10:13" x14ac:dyDescent="0.25">
      <c r="J655" s="121"/>
      <c r="K655" s="121"/>
      <c r="L655" s="121"/>
      <c r="M655" s="121"/>
    </row>
    <row r="656" spans="10:13" x14ac:dyDescent="0.25">
      <c r="J656" s="121"/>
      <c r="K656" s="121"/>
      <c r="L656" s="121"/>
      <c r="M656" s="121"/>
    </row>
    <row r="657" spans="10:13" x14ac:dyDescent="0.25">
      <c r="J657" s="121"/>
      <c r="K657" s="121"/>
      <c r="L657" s="121"/>
      <c r="M657" s="121"/>
    </row>
    <row r="658" spans="10:13" x14ac:dyDescent="0.25">
      <c r="J658" s="121"/>
      <c r="K658" s="121"/>
      <c r="L658" s="121"/>
      <c r="M658" s="121"/>
    </row>
    <row r="659" spans="10:13" x14ac:dyDescent="0.25">
      <c r="J659" s="121"/>
      <c r="K659" s="121"/>
      <c r="L659" s="121"/>
      <c r="M659" s="121"/>
    </row>
    <row r="660" spans="10:13" x14ac:dyDescent="0.25">
      <c r="J660" s="121"/>
      <c r="K660" s="121"/>
      <c r="L660" s="121"/>
      <c r="M660" s="121"/>
    </row>
    <row r="661" spans="10:13" x14ac:dyDescent="0.25">
      <c r="J661" s="121"/>
      <c r="K661" s="121"/>
      <c r="L661" s="121"/>
      <c r="M661" s="121"/>
    </row>
    <row r="662" spans="10:13" x14ac:dyDescent="0.25">
      <c r="J662" s="121"/>
      <c r="K662" s="121"/>
      <c r="L662" s="121"/>
      <c r="M662" s="121"/>
    </row>
    <row r="663" spans="10:13" x14ac:dyDescent="0.25">
      <c r="J663" s="121"/>
      <c r="K663" s="121"/>
      <c r="L663" s="121"/>
      <c r="M663" s="121"/>
    </row>
    <row r="664" spans="10:13" x14ac:dyDescent="0.25">
      <c r="J664" s="121"/>
      <c r="K664" s="121"/>
      <c r="L664" s="121"/>
      <c r="M664" s="121"/>
    </row>
    <row r="665" spans="10:13" x14ac:dyDescent="0.25">
      <c r="J665" s="121"/>
      <c r="K665" s="121"/>
      <c r="L665" s="121"/>
      <c r="M665" s="121"/>
    </row>
    <row r="666" spans="10:13" x14ac:dyDescent="0.25">
      <c r="J666" s="121"/>
      <c r="K666" s="121"/>
      <c r="L666" s="121"/>
      <c r="M666" s="121"/>
    </row>
    <row r="667" spans="10:13" x14ac:dyDescent="0.25">
      <c r="J667" s="121"/>
      <c r="K667" s="121"/>
      <c r="L667" s="121"/>
      <c r="M667" s="121"/>
    </row>
    <row r="668" spans="10:13" x14ac:dyDescent="0.25">
      <c r="J668" s="121"/>
      <c r="K668" s="121"/>
      <c r="L668" s="121"/>
      <c r="M668" s="121"/>
    </row>
    <row r="669" spans="10:13" x14ac:dyDescent="0.25">
      <c r="J669" s="121"/>
      <c r="K669" s="121"/>
      <c r="L669" s="121"/>
      <c r="M669" s="121"/>
    </row>
    <row r="670" spans="10:13" x14ac:dyDescent="0.25">
      <c r="J670" s="121"/>
      <c r="K670" s="121"/>
      <c r="L670" s="121"/>
      <c r="M670" s="121"/>
    </row>
    <row r="671" spans="10:13" x14ac:dyDescent="0.25">
      <c r="J671" s="121"/>
      <c r="K671" s="121"/>
      <c r="L671" s="121"/>
      <c r="M671" s="121"/>
    </row>
    <row r="672" spans="10:13" x14ac:dyDescent="0.25">
      <c r="J672" s="121"/>
      <c r="K672" s="121"/>
      <c r="L672" s="121"/>
      <c r="M672" s="121"/>
    </row>
    <row r="673" spans="10:13" x14ac:dyDescent="0.25">
      <c r="J673" s="121"/>
      <c r="K673" s="121"/>
      <c r="L673" s="121"/>
      <c r="M673" s="121"/>
    </row>
    <row r="674" spans="10:13" x14ac:dyDescent="0.25">
      <c r="J674" s="121"/>
      <c r="K674" s="121"/>
      <c r="L674" s="121"/>
      <c r="M674" s="121"/>
    </row>
    <row r="675" spans="10:13" x14ac:dyDescent="0.25">
      <c r="J675" s="121"/>
      <c r="K675" s="121"/>
      <c r="L675" s="121"/>
      <c r="M675" s="121"/>
    </row>
    <row r="676" spans="10:13" x14ac:dyDescent="0.25">
      <c r="J676" s="121"/>
      <c r="K676" s="121"/>
      <c r="L676" s="121"/>
      <c r="M676" s="121"/>
    </row>
    <row r="677" spans="10:13" x14ac:dyDescent="0.25">
      <c r="J677" s="121"/>
      <c r="K677" s="121"/>
      <c r="L677" s="121"/>
      <c r="M677" s="121"/>
    </row>
    <row r="678" spans="10:13" x14ac:dyDescent="0.25">
      <c r="J678" s="121"/>
      <c r="K678" s="121"/>
      <c r="L678" s="121"/>
      <c r="M678" s="121"/>
    </row>
    <row r="679" spans="10:13" x14ac:dyDescent="0.25">
      <c r="J679" s="121"/>
      <c r="K679" s="121"/>
      <c r="L679" s="121"/>
      <c r="M679" s="121"/>
    </row>
    <row r="680" spans="10:13" x14ac:dyDescent="0.25">
      <c r="J680" s="121"/>
      <c r="K680" s="121"/>
      <c r="L680" s="121"/>
      <c r="M680" s="121"/>
    </row>
    <row r="681" spans="10:13" x14ac:dyDescent="0.25">
      <c r="J681" s="121"/>
      <c r="K681" s="121"/>
      <c r="L681" s="121"/>
      <c r="M681" s="121"/>
    </row>
    <row r="682" spans="10:13" x14ac:dyDescent="0.25">
      <c r="J682" s="121"/>
      <c r="K682" s="121"/>
      <c r="L682" s="121"/>
      <c r="M682" s="121"/>
    </row>
    <row r="683" spans="10:13" x14ac:dyDescent="0.25">
      <c r="J683" s="121"/>
      <c r="K683" s="121"/>
      <c r="L683" s="121"/>
      <c r="M683" s="121"/>
    </row>
    <row r="684" spans="10:13" x14ac:dyDescent="0.25">
      <c r="J684" s="121"/>
      <c r="K684" s="121"/>
      <c r="L684" s="121"/>
      <c r="M684" s="121"/>
    </row>
    <row r="685" spans="10:13" x14ac:dyDescent="0.25">
      <c r="J685" s="121"/>
      <c r="K685" s="121"/>
      <c r="L685" s="121"/>
      <c r="M685" s="121"/>
    </row>
    <row r="686" spans="10:13" x14ac:dyDescent="0.25">
      <c r="J686" s="121"/>
      <c r="K686" s="121"/>
      <c r="L686" s="121"/>
      <c r="M686" s="121"/>
    </row>
    <row r="687" spans="10:13" x14ac:dyDescent="0.25">
      <c r="J687" s="121"/>
      <c r="K687" s="121"/>
      <c r="L687" s="121"/>
      <c r="M687" s="121"/>
    </row>
    <row r="688" spans="10:13" x14ac:dyDescent="0.25">
      <c r="J688" s="121"/>
      <c r="K688" s="121"/>
      <c r="L688" s="121"/>
      <c r="M688" s="121"/>
    </row>
    <row r="689" spans="10:13" x14ac:dyDescent="0.25">
      <c r="J689" s="121"/>
      <c r="K689" s="121"/>
      <c r="L689" s="121"/>
      <c r="M689" s="121"/>
    </row>
    <row r="690" spans="10:13" x14ac:dyDescent="0.25">
      <c r="J690" s="121"/>
      <c r="K690" s="121"/>
      <c r="L690" s="121"/>
      <c r="M690" s="121"/>
    </row>
    <row r="691" spans="10:13" x14ac:dyDescent="0.25">
      <c r="J691" s="121"/>
      <c r="K691" s="121"/>
      <c r="L691" s="121"/>
      <c r="M691" s="121"/>
    </row>
    <row r="692" spans="10:13" x14ac:dyDescent="0.25">
      <c r="J692" s="121"/>
      <c r="K692" s="121"/>
      <c r="L692" s="121"/>
      <c r="M692" s="121"/>
    </row>
    <row r="693" spans="10:13" x14ac:dyDescent="0.25">
      <c r="J693" s="121"/>
      <c r="K693" s="121"/>
      <c r="L693" s="121"/>
      <c r="M693" s="121"/>
    </row>
    <row r="694" spans="10:13" x14ac:dyDescent="0.25">
      <c r="J694" s="121"/>
      <c r="K694" s="121"/>
      <c r="L694" s="121"/>
      <c r="M694" s="121"/>
    </row>
    <row r="695" spans="10:13" x14ac:dyDescent="0.25">
      <c r="J695" s="121"/>
      <c r="K695" s="121"/>
      <c r="L695" s="121"/>
      <c r="M695" s="121"/>
    </row>
    <row r="696" spans="10:13" x14ac:dyDescent="0.25">
      <c r="J696" s="121"/>
      <c r="K696" s="121"/>
      <c r="L696" s="121"/>
      <c r="M696" s="121"/>
    </row>
    <row r="697" spans="10:13" x14ac:dyDescent="0.25">
      <c r="J697" s="121"/>
      <c r="K697" s="121"/>
      <c r="L697" s="121"/>
      <c r="M697" s="121"/>
    </row>
    <row r="698" spans="10:13" x14ac:dyDescent="0.25">
      <c r="J698" s="121"/>
      <c r="K698" s="121"/>
      <c r="L698" s="121"/>
      <c r="M698" s="121"/>
    </row>
    <row r="699" spans="10:13" x14ac:dyDescent="0.25">
      <c r="J699" s="121"/>
      <c r="K699" s="121"/>
      <c r="L699" s="121"/>
      <c r="M699" s="121"/>
    </row>
    <row r="700" spans="10:13" x14ac:dyDescent="0.25">
      <c r="J700" s="121"/>
      <c r="K700" s="121"/>
      <c r="L700" s="121"/>
      <c r="M700" s="121"/>
    </row>
    <row r="701" spans="10:13" x14ac:dyDescent="0.25">
      <c r="J701" s="121"/>
      <c r="K701" s="121"/>
      <c r="L701" s="121"/>
      <c r="M701" s="121"/>
    </row>
    <row r="702" spans="10:13" x14ac:dyDescent="0.25">
      <c r="J702" s="121"/>
      <c r="K702" s="121"/>
      <c r="L702" s="121"/>
      <c r="M702" s="121"/>
    </row>
    <row r="703" spans="10:13" x14ac:dyDescent="0.25">
      <c r="J703" s="121"/>
      <c r="K703" s="121"/>
      <c r="L703" s="121"/>
      <c r="M703" s="121"/>
    </row>
    <row r="704" spans="10:13" x14ac:dyDescent="0.25">
      <c r="J704" s="121"/>
      <c r="K704" s="121"/>
      <c r="L704" s="121"/>
      <c r="M704" s="121"/>
    </row>
    <row r="705" spans="10:13" x14ac:dyDescent="0.25">
      <c r="J705" s="121"/>
      <c r="K705" s="121"/>
      <c r="L705" s="121"/>
      <c r="M705" s="121"/>
    </row>
    <row r="706" spans="10:13" x14ac:dyDescent="0.25">
      <c r="J706" s="121"/>
      <c r="K706" s="121"/>
      <c r="L706" s="121"/>
      <c r="M706" s="121"/>
    </row>
    <row r="707" spans="10:13" x14ac:dyDescent="0.25">
      <c r="J707" s="121"/>
      <c r="K707" s="121"/>
      <c r="L707" s="121"/>
      <c r="M707" s="121"/>
    </row>
    <row r="708" spans="10:13" x14ac:dyDescent="0.25">
      <c r="J708" s="121"/>
      <c r="K708" s="121"/>
      <c r="L708" s="121"/>
      <c r="M708" s="121"/>
    </row>
    <row r="709" spans="10:13" x14ac:dyDescent="0.25">
      <c r="J709" s="121"/>
      <c r="K709" s="121"/>
      <c r="L709" s="121"/>
      <c r="M709" s="121"/>
    </row>
    <row r="710" spans="10:13" x14ac:dyDescent="0.25">
      <c r="J710" s="121"/>
      <c r="K710" s="121"/>
      <c r="L710" s="121"/>
      <c r="M710" s="121"/>
    </row>
    <row r="711" spans="10:13" x14ac:dyDescent="0.25">
      <c r="J711" s="121"/>
      <c r="K711" s="121"/>
      <c r="L711" s="121"/>
      <c r="M711" s="121"/>
    </row>
    <row r="712" spans="10:13" x14ac:dyDescent="0.25">
      <c r="J712" s="121"/>
      <c r="K712" s="121"/>
      <c r="L712" s="121"/>
      <c r="M712" s="121"/>
    </row>
    <row r="713" spans="10:13" x14ac:dyDescent="0.25">
      <c r="J713" s="121"/>
      <c r="K713" s="121"/>
      <c r="L713" s="121"/>
      <c r="M713" s="121"/>
    </row>
    <row r="714" spans="10:13" x14ac:dyDescent="0.25">
      <c r="J714" s="121"/>
      <c r="K714" s="121"/>
      <c r="L714" s="121"/>
      <c r="M714" s="121"/>
    </row>
    <row r="715" spans="10:13" x14ac:dyDescent="0.25">
      <c r="J715" s="121"/>
      <c r="K715" s="121"/>
      <c r="L715" s="121"/>
      <c r="M715" s="121"/>
    </row>
    <row r="716" spans="10:13" x14ac:dyDescent="0.25">
      <c r="J716" s="121"/>
      <c r="K716" s="121"/>
      <c r="L716" s="121"/>
      <c r="M716" s="121"/>
    </row>
    <row r="717" spans="10:13" x14ac:dyDescent="0.25">
      <c r="J717" s="121"/>
      <c r="K717" s="121"/>
      <c r="L717" s="121"/>
      <c r="M717" s="121"/>
    </row>
    <row r="718" spans="10:13" x14ac:dyDescent="0.25">
      <c r="J718" s="121"/>
      <c r="K718" s="121"/>
      <c r="L718" s="121"/>
      <c r="M718" s="121"/>
    </row>
    <row r="719" spans="10:13" x14ac:dyDescent="0.25">
      <c r="J719" s="121"/>
      <c r="K719" s="121"/>
      <c r="L719" s="121"/>
      <c r="M719" s="121"/>
    </row>
    <row r="720" spans="10:13" x14ac:dyDescent="0.25">
      <c r="J720" s="121"/>
      <c r="K720" s="121"/>
      <c r="L720" s="121"/>
      <c r="M720" s="121"/>
    </row>
    <row r="721" spans="10:13" x14ac:dyDescent="0.25">
      <c r="J721" s="121"/>
      <c r="K721" s="121"/>
      <c r="L721" s="121"/>
      <c r="M721" s="121"/>
    </row>
    <row r="722" spans="10:13" x14ac:dyDescent="0.25">
      <c r="J722" s="121"/>
      <c r="K722" s="121"/>
      <c r="L722" s="121"/>
      <c r="M722" s="121"/>
    </row>
    <row r="723" spans="10:13" x14ac:dyDescent="0.25">
      <c r="J723" s="121"/>
      <c r="K723" s="121"/>
      <c r="L723" s="121"/>
      <c r="M723" s="121"/>
    </row>
    <row r="724" spans="10:13" x14ac:dyDescent="0.25">
      <c r="J724" s="121"/>
      <c r="K724" s="121"/>
      <c r="L724" s="121"/>
      <c r="M724" s="121"/>
    </row>
    <row r="725" spans="10:13" x14ac:dyDescent="0.25">
      <c r="J725" s="121"/>
      <c r="K725" s="121"/>
      <c r="L725" s="121"/>
      <c r="M725" s="121"/>
    </row>
    <row r="726" spans="10:13" x14ac:dyDescent="0.25">
      <c r="J726" s="121"/>
      <c r="K726" s="121"/>
      <c r="L726" s="121"/>
      <c r="M726" s="121"/>
    </row>
    <row r="727" spans="10:13" x14ac:dyDescent="0.25">
      <c r="J727" s="121"/>
      <c r="K727" s="121"/>
      <c r="L727" s="121"/>
      <c r="M727" s="121"/>
    </row>
    <row r="728" spans="10:13" x14ac:dyDescent="0.25">
      <c r="J728" s="121"/>
      <c r="K728" s="121"/>
      <c r="L728" s="121"/>
      <c r="M728" s="121"/>
    </row>
    <row r="729" spans="10:13" x14ac:dyDescent="0.25">
      <c r="J729" s="121"/>
      <c r="K729" s="121"/>
      <c r="L729" s="121"/>
      <c r="M729" s="121"/>
    </row>
    <row r="730" spans="10:13" x14ac:dyDescent="0.25">
      <c r="J730" s="121"/>
      <c r="K730" s="121"/>
      <c r="L730" s="121"/>
      <c r="M730" s="121"/>
    </row>
    <row r="731" spans="10:13" x14ac:dyDescent="0.25">
      <c r="J731" s="121"/>
      <c r="K731" s="121"/>
      <c r="L731" s="121"/>
      <c r="M731" s="121"/>
    </row>
    <row r="732" spans="10:13" x14ac:dyDescent="0.25">
      <c r="J732" s="121"/>
      <c r="K732" s="121"/>
      <c r="L732" s="121"/>
      <c r="M732" s="121"/>
    </row>
    <row r="733" spans="10:13" x14ac:dyDescent="0.25">
      <c r="J733" s="121"/>
      <c r="K733" s="121"/>
      <c r="L733" s="121"/>
      <c r="M733" s="121"/>
    </row>
    <row r="734" spans="10:13" x14ac:dyDescent="0.25">
      <c r="J734" s="121"/>
      <c r="K734" s="121"/>
      <c r="L734" s="121"/>
      <c r="M734" s="121"/>
    </row>
    <row r="735" spans="10:13" x14ac:dyDescent="0.25">
      <c r="J735" s="121"/>
      <c r="K735" s="121"/>
      <c r="L735" s="121"/>
      <c r="M735" s="121"/>
    </row>
    <row r="736" spans="10:13" x14ac:dyDescent="0.25">
      <c r="J736" s="121"/>
      <c r="K736" s="121"/>
      <c r="L736" s="121"/>
      <c r="M736" s="121"/>
    </row>
    <row r="737" spans="10:13" x14ac:dyDescent="0.25">
      <c r="J737" s="121"/>
      <c r="K737" s="121"/>
      <c r="L737" s="121"/>
      <c r="M737" s="121"/>
    </row>
    <row r="738" spans="10:13" x14ac:dyDescent="0.25">
      <c r="J738" s="121"/>
      <c r="K738" s="121"/>
      <c r="L738" s="121"/>
      <c r="M738" s="121"/>
    </row>
    <row r="739" spans="10:13" x14ac:dyDescent="0.25">
      <c r="J739" s="121"/>
      <c r="K739" s="121"/>
      <c r="L739" s="121"/>
      <c r="M739" s="121"/>
    </row>
    <row r="740" spans="10:13" x14ac:dyDescent="0.25">
      <c r="J740" s="121"/>
      <c r="K740" s="121"/>
      <c r="L740" s="121"/>
      <c r="M740" s="121"/>
    </row>
    <row r="741" spans="10:13" x14ac:dyDescent="0.25">
      <c r="J741" s="121"/>
      <c r="K741" s="121"/>
      <c r="L741" s="121"/>
      <c r="M741" s="121"/>
    </row>
    <row r="742" spans="10:13" x14ac:dyDescent="0.25">
      <c r="J742" s="121"/>
      <c r="K742" s="121"/>
      <c r="L742" s="121"/>
      <c r="M742" s="121"/>
    </row>
    <row r="743" spans="10:13" x14ac:dyDescent="0.25">
      <c r="J743" s="121"/>
      <c r="K743" s="121"/>
      <c r="L743" s="121"/>
      <c r="M743" s="121"/>
    </row>
    <row r="744" spans="10:13" x14ac:dyDescent="0.25">
      <c r="J744" s="121"/>
      <c r="K744" s="121"/>
      <c r="L744" s="121"/>
      <c r="M744" s="121"/>
    </row>
    <row r="745" spans="10:13" x14ac:dyDescent="0.25">
      <c r="J745" s="121"/>
      <c r="K745" s="121"/>
      <c r="L745" s="121"/>
      <c r="M745" s="121"/>
    </row>
    <row r="746" spans="10:13" x14ac:dyDescent="0.25">
      <c r="J746" s="121"/>
      <c r="K746" s="121"/>
      <c r="L746" s="121"/>
      <c r="M746" s="121"/>
    </row>
    <row r="747" spans="10:13" x14ac:dyDescent="0.25">
      <c r="J747" s="121"/>
      <c r="K747" s="121"/>
      <c r="L747" s="121"/>
      <c r="M747" s="121"/>
    </row>
    <row r="748" spans="10:13" x14ac:dyDescent="0.25">
      <c r="J748" s="121"/>
      <c r="K748" s="121"/>
      <c r="L748" s="121"/>
      <c r="M748" s="121"/>
    </row>
    <row r="749" spans="10:13" x14ac:dyDescent="0.25">
      <c r="J749" s="121"/>
      <c r="K749" s="121"/>
      <c r="L749" s="121"/>
      <c r="M749" s="121"/>
    </row>
    <row r="750" spans="10:13" x14ac:dyDescent="0.25">
      <c r="J750" s="121"/>
      <c r="K750" s="121"/>
      <c r="L750" s="121"/>
      <c r="M750" s="121"/>
    </row>
    <row r="751" spans="10:13" x14ac:dyDescent="0.25">
      <c r="J751" s="121"/>
      <c r="K751" s="121"/>
      <c r="L751" s="121"/>
      <c r="M751" s="121"/>
    </row>
    <row r="752" spans="10:13" x14ac:dyDescent="0.25">
      <c r="J752" s="121"/>
      <c r="K752" s="121"/>
      <c r="L752" s="121"/>
      <c r="M752" s="121"/>
    </row>
    <row r="753" spans="10:13" x14ac:dyDescent="0.25">
      <c r="J753" s="121"/>
      <c r="K753" s="121"/>
      <c r="L753" s="121"/>
      <c r="M753" s="121"/>
    </row>
    <row r="754" spans="10:13" x14ac:dyDescent="0.25">
      <c r="J754" s="121"/>
      <c r="K754" s="121"/>
      <c r="L754" s="121"/>
      <c r="M754" s="121"/>
    </row>
    <row r="755" spans="10:13" x14ac:dyDescent="0.25">
      <c r="J755" s="121"/>
      <c r="K755" s="121"/>
      <c r="L755" s="121"/>
      <c r="M755" s="121"/>
    </row>
    <row r="756" spans="10:13" x14ac:dyDescent="0.25">
      <c r="J756" s="121"/>
      <c r="K756" s="121"/>
      <c r="L756" s="121"/>
      <c r="M756" s="121"/>
    </row>
    <row r="757" spans="10:13" x14ac:dyDescent="0.25">
      <c r="J757" s="121"/>
      <c r="K757" s="121"/>
      <c r="L757" s="121"/>
      <c r="M757" s="121"/>
    </row>
    <row r="758" spans="10:13" x14ac:dyDescent="0.25">
      <c r="J758" s="121"/>
      <c r="K758" s="121"/>
      <c r="L758" s="121"/>
      <c r="M758" s="121"/>
    </row>
    <row r="759" spans="10:13" x14ac:dyDescent="0.25">
      <c r="J759" s="121"/>
      <c r="K759" s="121"/>
      <c r="L759" s="121"/>
      <c r="M759" s="121"/>
    </row>
    <row r="760" spans="10:13" x14ac:dyDescent="0.25">
      <c r="J760" s="121"/>
      <c r="K760" s="121"/>
      <c r="L760" s="121"/>
      <c r="M760" s="121"/>
    </row>
    <row r="761" spans="10:13" x14ac:dyDescent="0.25">
      <c r="J761" s="121"/>
      <c r="K761" s="121"/>
      <c r="L761" s="121"/>
      <c r="M761" s="121"/>
    </row>
    <row r="762" spans="10:13" x14ac:dyDescent="0.25">
      <c r="J762" s="121"/>
      <c r="K762" s="121"/>
      <c r="L762" s="121"/>
      <c r="M762" s="121"/>
    </row>
    <row r="763" spans="10:13" x14ac:dyDescent="0.25">
      <c r="J763" s="121"/>
      <c r="K763" s="121"/>
      <c r="L763" s="121"/>
      <c r="M763" s="121"/>
    </row>
    <row r="764" spans="10:13" x14ac:dyDescent="0.25">
      <c r="J764" s="121"/>
      <c r="K764" s="121"/>
      <c r="L764" s="121"/>
      <c r="M764" s="121"/>
    </row>
    <row r="765" spans="10:13" x14ac:dyDescent="0.25">
      <c r="J765" s="121"/>
      <c r="K765" s="121"/>
      <c r="L765" s="121"/>
      <c r="M765" s="121"/>
    </row>
    <row r="766" spans="10:13" x14ac:dyDescent="0.25">
      <c r="J766" s="121"/>
      <c r="K766" s="121"/>
      <c r="L766" s="121"/>
      <c r="M766" s="121"/>
    </row>
    <row r="767" spans="10:13" x14ac:dyDescent="0.25">
      <c r="J767" s="121"/>
      <c r="K767" s="121"/>
      <c r="L767" s="121"/>
      <c r="M767" s="121"/>
    </row>
    <row r="768" spans="10:13" x14ac:dyDescent="0.25">
      <c r="J768" s="121"/>
      <c r="K768" s="121"/>
      <c r="L768" s="121"/>
      <c r="M768" s="121"/>
    </row>
    <row r="769" spans="10:13" x14ac:dyDescent="0.25">
      <c r="J769" s="121"/>
      <c r="K769" s="121"/>
      <c r="L769" s="121"/>
      <c r="M769" s="121"/>
    </row>
    <row r="770" spans="10:13" x14ac:dyDescent="0.25">
      <c r="J770" s="121"/>
      <c r="K770" s="121"/>
      <c r="L770" s="121"/>
      <c r="M770" s="121"/>
    </row>
    <row r="771" spans="10:13" x14ac:dyDescent="0.25">
      <c r="J771" s="121"/>
      <c r="K771" s="121"/>
      <c r="L771" s="121"/>
      <c r="M771" s="121"/>
    </row>
    <row r="772" spans="10:13" x14ac:dyDescent="0.25">
      <c r="J772" s="121"/>
      <c r="K772" s="121"/>
      <c r="L772" s="121"/>
      <c r="M772" s="121"/>
    </row>
    <row r="773" spans="10:13" x14ac:dyDescent="0.25">
      <c r="J773" s="121"/>
      <c r="K773" s="121"/>
      <c r="L773" s="121"/>
      <c r="M773" s="121"/>
    </row>
    <row r="774" spans="10:13" x14ac:dyDescent="0.25">
      <c r="J774" s="121"/>
      <c r="K774" s="121"/>
      <c r="L774" s="121"/>
      <c r="M774" s="121"/>
    </row>
    <row r="775" spans="10:13" x14ac:dyDescent="0.25">
      <c r="J775" s="121"/>
      <c r="K775" s="121"/>
      <c r="L775" s="121"/>
      <c r="M775" s="121"/>
    </row>
    <row r="776" spans="10:13" x14ac:dyDescent="0.25">
      <c r="J776" s="121"/>
      <c r="K776" s="121"/>
      <c r="L776" s="121"/>
      <c r="M776" s="121"/>
    </row>
    <row r="777" spans="10:13" x14ac:dyDescent="0.25">
      <c r="J777" s="121"/>
      <c r="K777" s="121"/>
      <c r="L777" s="121"/>
      <c r="M777" s="121"/>
    </row>
    <row r="778" spans="10:13" x14ac:dyDescent="0.25">
      <c r="J778" s="121"/>
      <c r="K778" s="121"/>
      <c r="L778" s="121"/>
      <c r="M778" s="121"/>
    </row>
    <row r="779" spans="10:13" x14ac:dyDescent="0.25">
      <c r="J779" s="121"/>
      <c r="K779" s="121"/>
      <c r="L779" s="121"/>
      <c r="M779" s="121"/>
    </row>
    <row r="780" spans="10:13" x14ac:dyDescent="0.25">
      <c r="J780" s="121"/>
      <c r="K780" s="121"/>
      <c r="L780" s="121"/>
      <c r="M780" s="121"/>
    </row>
    <row r="781" spans="10:13" x14ac:dyDescent="0.25">
      <c r="J781" s="121"/>
      <c r="K781" s="121"/>
      <c r="L781" s="121"/>
      <c r="M781" s="121"/>
    </row>
    <row r="782" spans="10:13" x14ac:dyDescent="0.25">
      <c r="J782" s="121"/>
      <c r="K782" s="121"/>
      <c r="L782" s="121"/>
      <c r="M782" s="121"/>
    </row>
    <row r="783" spans="10:13" x14ac:dyDescent="0.25">
      <c r="J783" s="121"/>
      <c r="K783" s="121"/>
      <c r="L783" s="121"/>
      <c r="M783" s="121"/>
    </row>
    <row r="784" spans="10:13" x14ac:dyDescent="0.25">
      <c r="J784" s="121"/>
      <c r="K784" s="121"/>
      <c r="L784" s="121"/>
      <c r="M784" s="121"/>
    </row>
    <row r="785" spans="10:13" x14ac:dyDescent="0.25">
      <c r="J785" s="121"/>
      <c r="K785" s="121"/>
      <c r="L785" s="121"/>
      <c r="M785" s="121"/>
    </row>
    <row r="786" spans="10:13" x14ac:dyDescent="0.25">
      <c r="J786" s="121"/>
      <c r="K786" s="121"/>
      <c r="L786" s="121"/>
      <c r="M786" s="121"/>
    </row>
    <row r="787" spans="10:13" x14ac:dyDescent="0.25">
      <c r="J787" s="121"/>
      <c r="K787" s="121"/>
      <c r="L787" s="121"/>
      <c r="M787" s="121"/>
    </row>
    <row r="788" spans="10:13" x14ac:dyDescent="0.25">
      <c r="J788" s="121"/>
      <c r="K788" s="121"/>
      <c r="L788" s="121"/>
      <c r="M788" s="121"/>
    </row>
    <row r="789" spans="10:13" x14ac:dyDescent="0.25">
      <c r="J789" s="121"/>
      <c r="K789" s="121"/>
      <c r="L789" s="121"/>
      <c r="M789" s="121"/>
    </row>
    <row r="790" spans="10:13" x14ac:dyDescent="0.25">
      <c r="J790" s="121"/>
      <c r="K790" s="121"/>
      <c r="L790" s="121"/>
      <c r="M790" s="121"/>
    </row>
    <row r="791" spans="10:13" x14ac:dyDescent="0.25">
      <c r="J791" s="121"/>
      <c r="K791" s="121"/>
      <c r="L791" s="121"/>
      <c r="M791" s="121"/>
    </row>
    <row r="792" spans="10:13" x14ac:dyDescent="0.25">
      <c r="J792" s="121"/>
      <c r="K792" s="121"/>
      <c r="L792" s="121"/>
      <c r="M792" s="121"/>
    </row>
    <row r="793" spans="10:13" x14ac:dyDescent="0.25">
      <c r="J793" s="121"/>
      <c r="K793" s="121"/>
      <c r="L793" s="121"/>
      <c r="M793" s="121"/>
    </row>
    <row r="794" spans="10:13" x14ac:dyDescent="0.25">
      <c r="J794" s="121"/>
      <c r="K794" s="121"/>
      <c r="L794" s="121"/>
      <c r="M794" s="121"/>
    </row>
    <row r="795" spans="10:13" x14ac:dyDescent="0.25">
      <c r="J795" s="121"/>
      <c r="K795" s="121"/>
      <c r="L795" s="121"/>
      <c r="M795" s="121"/>
    </row>
    <row r="796" spans="10:13" x14ac:dyDescent="0.25">
      <c r="J796" s="121"/>
      <c r="K796" s="121"/>
      <c r="L796" s="121"/>
      <c r="M796" s="121"/>
    </row>
    <row r="797" spans="10:13" x14ac:dyDescent="0.25">
      <c r="J797" s="121"/>
      <c r="K797" s="121"/>
      <c r="L797" s="121"/>
      <c r="M797" s="121"/>
    </row>
    <row r="798" spans="10:13" x14ac:dyDescent="0.25">
      <c r="J798" s="121"/>
      <c r="K798" s="121"/>
      <c r="L798" s="121"/>
      <c r="M798" s="121"/>
    </row>
    <row r="799" spans="10:13" x14ac:dyDescent="0.25">
      <c r="J799" s="121"/>
      <c r="K799" s="121"/>
      <c r="L799" s="121"/>
      <c r="M799" s="121"/>
    </row>
    <row r="800" spans="10:13" x14ac:dyDescent="0.25">
      <c r="J800" s="121"/>
      <c r="K800" s="121"/>
      <c r="L800" s="121"/>
      <c r="M800" s="121"/>
    </row>
    <row r="801" spans="10:13" x14ac:dyDescent="0.25">
      <c r="J801" s="121"/>
      <c r="K801" s="121"/>
      <c r="L801" s="121"/>
      <c r="M801" s="121"/>
    </row>
    <row r="802" spans="10:13" x14ac:dyDescent="0.25">
      <c r="J802" s="121"/>
      <c r="K802" s="121"/>
      <c r="L802" s="121"/>
      <c r="M802" s="121"/>
    </row>
    <row r="803" spans="10:13" x14ac:dyDescent="0.25">
      <c r="J803" s="121"/>
      <c r="K803" s="121"/>
      <c r="L803" s="121"/>
      <c r="M803" s="121"/>
    </row>
    <row r="804" spans="10:13" x14ac:dyDescent="0.25">
      <c r="J804" s="121"/>
      <c r="K804" s="121"/>
      <c r="L804" s="121"/>
      <c r="M804" s="121"/>
    </row>
    <row r="805" spans="10:13" x14ac:dyDescent="0.25">
      <c r="J805" s="121"/>
      <c r="K805" s="121"/>
      <c r="L805" s="121"/>
      <c r="M805" s="121"/>
    </row>
    <row r="806" spans="10:13" x14ac:dyDescent="0.25">
      <c r="J806" s="121"/>
      <c r="K806" s="121"/>
      <c r="L806" s="121"/>
      <c r="M806" s="121"/>
    </row>
    <row r="807" spans="10:13" x14ac:dyDescent="0.25">
      <c r="J807" s="121"/>
      <c r="K807" s="121"/>
      <c r="L807" s="121"/>
      <c r="M807" s="121"/>
    </row>
    <row r="808" spans="10:13" x14ac:dyDescent="0.25">
      <c r="J808" s="121"/>
      <c r="K808" s="121"/>
      <c r="L808" s="121"/>
      <c r="M808" s="121"/>
    </row>
    <row r="809" spans="10:13" x14ac:dyDescent="0.25">
      <c r="J809" s="121"/>
      <c r="K809" s="121"/>
      <c r="L809" s="121"/>
      <c r="M809" s="121"/>
    </row>
    <row r="810" spans="10:13" x14ac:dyDescent="0.25">
      <c r="J810" s="121"/>
      <c r="K810" s="121"/>
      <c r="L810" s="121"/>
      <c r="M810" s="121"/>
    </row>
    <row r="811" spans="10:13" x14ac:dyDescent="0.25">
      <c r="J811" s="121"/>
      <c r="K811" s="121"/>
      <c r="L811" s="121"/>
      <c r="M811" s="121"/>
    </row>
    <row r="812" spans="10:13" x14ac:dyDescent="0.25">
      <c r="J812" s="121"/>
      <c r="K812" s="121"/>
      <c r="L812" s="121"/>
      <c r="M812" s="121"/>
    </row>
    <row r="813" spans="10:13" x14ac:dyDescent="0.25">
      <c r="J813" s="121"/>
      <c r="K813" s="121"/>
      <c r="L813" s="121"/>
      <c r="M813" s="121"/>
    </row>
    <row r="814" spans="10:13" x14ac:dyDescent="0.25">
      <c r="J814" s="121"/>
      <c r="K814" s="121"/>
      <c r="L814" s="121"/>
      <c r="M814" s="121"/>
    </row>
    <row r="815" spans="10:13" x14ac:dyDescent="0.25">
      <c r="J815" s="121"/>
      <c r="K815" s="121"/>
      <c r="L815" s="121"/>
      <c r="M815" s="121"/>
    </row>
    <row r="816" spans="10:13" x14ac:dyDescent="0.25">
      <c r="J816" s="121"/>
      <c r="K816" s="121"/>
      <c r="L816" s="121"/>
      <c r="M816" s="121"/>
    </row>
    <row r="817" spans="10:13" x14ac:dyDescent="0.25">
      <c r="J817" s="121"/>
      <c r="K817" s="121"/>
      <c r="L817" s="121"/>
      <c r="M817" s="121"/>
    </row>
    <row r="818" spans="10:13" x14ac:dyDescent="0.25">
      <c r="J818" s="121"/>
      <c r="K818" s="121"/>
      <c r="L818" s="121"/>
      <c r="M818" s="121"/>
    </row>
    <row r="819" spans="10:13" x14ac:dyDescent="0.25">
      <c r="J819" s="121"/>
      <c r="K819" s="121"/>
      <c r="L819" s="121"/>
      <c r="M819" s="121"/>
    </row>
    <row r="820" spans="10:13" x14ac:dyDescent="0.25">
      <c r="J820" s="121"/>
      <c r="K820" s="121"/>
      <c r="L820" s="121"/>
      <c r="M820" s="121"/>
    </row>
    <row r="821" spans="10:13" x14ac:dyDescent="0.25">
      <c r="J821" s="121"/>
      <c r="K821" s="121"/>
      <c r="L821" s="121"/>
      <c r="M821" s="121"/>
    </row>
    <row r="822" spans="10:13" x14ac:dyDescent="0.25">
      <c r="J822" s="121"/>
      <c r="K822" s="121"/>
      <c r="L822" s="121"/>
      <c r="M822" s="121"/>
    </row>
    <row r="823" spans="10:13" x14ac:dyDescent="0.25">
      <c r="J823" s="121"/>
      <c r="K823" s="121"/>
      <c r="L823" s="121"/>
      <c r="M823" s="121"/>
    </row>
    <row r="824" spans="10:13" x14ac:dyDescent="0.25">
      <c r="J824" s="121"/>
      <c r="K824" s="121"/>
      <c r="L824" s="121"/>
      <c r="M824" s="121"/>
    </row>
    <row r="825" spans="10:13" x14ac:dyDescent="0.25">
      <c r="J825" s="121"/>
      <c r="K825" s="121"/>
      <c r="L825" s="121"/>
      <c r="M825" s="121"/>
    </row>
    <row r="826" spans="10:13" x14ac:dyDescent="0.25">
      <c r="J826" s="121"/>
      <c r="K826" s="121"/>
      <c r="L826" s="121"/>
      <c r="M826" s="121"/>
    </row>
    <row r="827" spans="10:13" x14ac:dyDescent="0.25">
      <c r="J827" s="121"/>
      <c r="K827" s="121"/>
      <c r="L827" s="121"/>
      <c r="M827" s="121"/>
    </row>
    <row r="828" spans="10:13" x14ac:dyDescent="0.25">
      <c r="J828" s="121"/>
      <c r="K828" s="121"/>
      <c r="L828" s="121"/>
      <c r="M828" s="121"/>
    </row>
    <row r="829" spans="10:13" x14ac:dyDescent="0.25">
      <c r="J829" s="121"/>
      <c r="K829" s="121"/>
      <c r="L829" s="121"/>
      <c r="M829" s="121"/>
    </row>
    <row r="830" spans="10:13" x14ac:dyDescent="0.25">
      <c r="J830" s="121"/>
      <c r="K830" s="121"/>
      <c r="L830" s="121"/>
      <c r="M830" s="121"/>
    </row>
    <row r="831" spans="10:13" x14ac:dyDescent="0.25">
      <c r="J831" s="121"/>
      <c r="K831" s="121"/>
      <c r="L831" s="121"/>
      <c r="M831" s="121"/>
    </row>
    <row r="832" spans="10:13" x14ac:dyDescent="0.25">
      <c r="J832" s="121"/>
      <c r="K832" s="121"/>
      <c r="L832" s="121"/>
      <c r="M832" s="121"/>
    </row>
    <row r="833" spans="10:13" x14ac:dyDescent="0.25">
      <c r="J833" s="121"/>
      <c r="K833" s="121"/>
      <c r="L833" s="121"/>
      <c r="M833" s="121"/>
    </row>
    <row r="834" spans="10:13" x14ac:dyDescent="0.25">
      <c r="J834" s="121"/>
      <c r="K834" s="121"/>
      <c r="L834" s="121"/>
      <c r="M834" s="121"/>
    </row>
    <row r="835" spans="10:13" x14ac:dyDescent="0.25">
      <c r="J835" s="121"/>
      <c r="K835" s="121"/>
      <c r="L835" s="121"/>
      <c r="M835" s="121"/>
    </row>
    <row r="836" spans="10:13" x14ac:dyDescent="0.25">
      <c r="J836" s="121"/>
      <c r="K836" s="121"/>
      <c r="L836" s="121"/>
      <c r="M836" s="121"/>
    </row>
    <row r="837" spans="10:13" x14ac:dyDescent="0.25">
      <c r="J837" s="121"/>
      <c r="K837" s="121"/>
      <c r="L837" s="121"/>
      <c r="M837" s="121"/>
    </row>
    <row r="838" spans="10:13" x14ac:dyDescent="0.25">
      <c r="J838" s="121"/>
      <c r="K838" s="121"/>
      <c r="L838" s="121"/>
      <c r="M838" s="121"/>
    </row>
    <row r="839" spans="10:13" x14ac:dyDescent="0.25">
      <c r="J839" s="121"/>
      <c r="K839" s="121"/>
      <c r="L839" s="121"/>
      <c r="M839" s="121"/>
    </row>
    <row r="840" spans="10:13" x14ac:dyDescent="0.25">
      <c r="J840" s="121"/>
      <c r="K840" s="121"/>
      <c r="L840" s="121"/>
      <c r="M840" s="121"/>
    </row>
    <row r="841" spans="10:13" x14ac:dyDescent="0.25">
      <c r="J841" s="121"/>
      <c r="K841" s="121"/>
      <c r="L841" s="121"/>
      <c r="M841" s="121"/>
    </row>
    <row r="842" spans="10:13" x14ac:dyDescent="0.25">
      <c r="J842" s="121"/>
      <c r="K842" s="121"/>
      <c r="L842" s="121"/>
      <c r="M842" s="121"/>
    </row>
    <row r="843" spans="10:13" x14ac:dyDescent="0.25">
      <c r="J843" s="121"/>
      <c r="K843" s="121"/>
      <c r="L843" s="121"/>
      <c r="M843" s="121"/>
    </row>
    <row r="844" spans="10:13" x14ac:dyDescent="0.25">
      <c r="J844" s="121"/>
      <c r="K844" s="121"/>
      <c r="L844" s="121"/>
      <c r="M844" s="121"/>
    </row>
    <row r="845" spans="10:13" x14ac:dyDescent="0.25">
      <c r="J845" s="121"/>
      <c r="K845" s="121"/>
      <c r="L845" s="121"/>
      <c r="M845" s="121"/>
    </row>
    <row r="846" spans="10:13" x14ac:dyDescent="0.25">
      <c r="J846" s="121"/>
      <c r="K846" s="121"/>
      <c r="L846" s="121"/>
      <c r="M846" s="121"/>
    </row>
    <row r="847" spans="10:13" x14ac:dyDescent="0.25">
      <c r="J847" s="121"/>
      <c r="K847" s="121"/>
      <c r="L847" s="121"/>
      <c r="M847" s="121"/>
    </row>
    <row r="848" spans="10:13" x14ac:dyDescent="0.25">
      <c r="J848" s="121"/>
      <c r="K848" s="121"/>
      <c r="L848" s="121"/>
      <c r="M848" s="121"/>
    </row>
    <row r="849" spans="10:13" x14ac:dyDescent="0.25">
      <c r="J849" s="121"/>
      <c r="K849" s="121"/>
      <c r="L849" s="121"/>
      <c r="M849" s="121"/>
    </row>
    <row r="850" spans="10:13" x14ac:dyDescent="0.25">
      <c r="J850" s="121"/>
      <c r="K850" s="121"/>
      <c r="L850" s="121"/>
      <c r="M850" s="121"/>
    </row>
    <row r="851" spans="10:13" x14ac:dyDescent="0.25">
      <c r="J851" s="121"/>
      <c r="K851" s="121"/>
      <c r="L851" s="121"/>
      <c r="M851" s="121"/>
    </row>
    <row r="852" spans="10:13" x14ac:dyDescent="0.25">
      <c r="J852" s="121"/>
      <c r="K852" s="121"/>
      <c r="L852" s="121"/>
      <c r="M852" s="121"/>
    </row>
    <row r="853" spans="10:13" x14ac:dyDescent="0.25">
      <c r="J853" s="121"/>
      <c r="K853" s="121"/>
      <c r="L853" s="121"/>
      <c r="M853" s="121"/>
    </row>
    <row r="854" spans="10:13" x14ac:dyDescent="0.25">
      <c r="J854" s="121"/>
      <c r="K854" s="121"/>
      <c r="L854" s="121"/>
      <c r="M854" s="121"/>
    </row>
    <row r="855" spans="10:13" x14ac:dyDescent="0.25">
      <c r="J855" s="121"/>
      <c r="K855" s="121"/>
      <c r="L855" s="121"/>
      <c r="M855" s="121"/>
    </row>
    <row r="856" spans="10:13" x14ac:dyDescent="0.25">
      <c r="J856" s="121"/>
      <c r="K856" s="121"/>
      <c r="L856" s="121"/>
      <c r="M856" s="121"/>
    </row>
    <row r="857" spans="10:13" x14ac:dyDescent="0.25">
      <c r="J857" s="121"/>
      <c r="K857" s="121"/>
      <c r="L857" s="121"/>
      <c r="M857" s="121"/>
    </row>
    <row r="858" spans="10:13" x14ac:dyDescent="0.25">
      <c r="J858" s="121"/>
      <c r="K858" s="121"/>
      <c r="L858" s="121"/>
      <c r="M858" s="121"/>
    </row>
    <row r="859" spans="10:13" x14ac:dyDescent="0.25">
      <c r="J859" s="121"/>
      <c r="K859" s="121"/>
      <c r="L859" s="121"/>
      <c r="M859" s="121"/>
    </row>
    <row r="860" spans="10:13" x14ac:dyDescent="0.25">
      <c r="J860" s="121"/>
      <c r="K860" s="121"/>
      <c r="L860" s="121"/>
      <c r="M860" s="121"/>
    </row>
    <row r="861" spans="10:13" x14ac:dyDescent="0.25">
      <c r="J861" s="121"/>
      <c r="K861" s="121"/>
      <c r="L861" s="121"/>
      <c r="M861" s="121"/>
    </row>
    <row r="862" spans="10:13" x14ac:dyDescent="0.25">
      <c r="J862" s="121"/>
      <c r="K862" s="121"/>
      <c r="L862" s="121"/>
      <c r="M862" s="121"/>
    </row>
    <row r="863" spans="10:13" x14ac:dyDescent="0.25">
      <c r="J863" s="121"/>
      <c r="K863" s="121"/>
      <c r="L863" s="121"/>
      <c r="M863" s="121"/>
    </row>
    <row r="864" spans="10:13" x14ac:dyDescent="0.25">
      <c r="J864" s="121"/>
      <c r="K864" s="121"/>
      <c r="L864" s="121"/>
      <c r="M864" s="121"/>
    </row>
    <row r="865" spans="10:13" x14ac:dyDescent="0.25">
      <c r="J865" s="121"/>
      <c r="K865" s="121"/>
      <c r="L865" s="121"/>
      <c r="M865" s="121"/>
    </row>
    <row r="866" spans="10:13" x14ac:dyDescent="0.25">
      <c r="J866" s="121"/>
      <c r="K866" s="121"/>
      <c r="L866" s="121"/>
      <c r="M866" s="121"/>
    </row>
    <row r="867" spans="10:13" x14ac:dyDescent="0.25">
      <c r="J867" s="121"/>
      <c r="K867" s="121"/>
      <c r="L867" s="121"/>
      <c r="M867" s="121"/>
    </row>
    <row r="868" spans="10:13" x14ac:dyDescent="0.25">
      <c r="J868" s="121"/>
      <c r="K868" s="121"/>
      <c r="L868" s="121"/>
      <c r="M868" s="121"/>
    </row>
    <row r="869" spans="10:13" x14ac:dyDescent="0.25">
      <c r="J869" s="121"/>
      <c r="K869" s="121"/>
      <c r="L869" s="121"/>
      <c r="M869" s="121"/>
    </row>
    <row r="870" spans="10:13" x14ac:dyDescent="0.25">
      <c r="J870" s="121"/>
      <c r="K870" s="121"/>
      <c r="L870" s="121"/>
      <c r="M870" s="121"/>
    </row>
    <row r="871" spans="10:13" x14ac:dyDescent="0.25">
      <c r="J871" s="121"/>
      <c r="K871" s="121"/>
      <c r="L871" s="121"/>
      <c r="M871" s="121"/>
    </row>
    <row r="872" spans="10:13" x14ac:dyDescent="0.25">
      <c r="J872" s="121"/>
      <c r="K872" s="121"/>
      <c r="L872" s="121"/>
      <c r="M872" s="121"/>
    </row>
    <row r="873" spans="10:13" x14ac:dyDescent="0.25">
      <c r="J873" s="121"/>
      <c r="K873" s="121"/>
      <c r="L873" s="121"/>
      <c r="M873" s="121"/>
    </row>
    <row r="874" spans="10:13" x14ac:dyDescent="0.25">
      <c r="J874" s="121"/>
      <c r="K874" s="121"/>
      <c r="L874" s="121"/>
      <c r="M874" s="121"/>
    </row>
    <row r="875" spans="10:13" x14ac:dyDescent="0.25">
      <c r="J875" s="121"/>
      <c r="K875" s="121"/>
      <c r="L875" s="121"/>
      <c r="M875" s="121"/>
    </row>
    <row r="876" spans="10:13" x14ac:dyDescent="0.25">
      <c r="J876" s="121"/>
      <c r="K876" s="121"/>
      <c r="L876" s="121"/>
      <c r="M876" s="121"/>
    </row>
    <row r="877" spans="10:13" x14ac:dyDescent="0.25">
      <c r="J877" s="121"/>
      <c r="K877" s="121"/>
      <c r="L877" s="121"/>
      <c r="M877" s="121"/>
    </row>
    <row r="878" spans="10:13" x14ac:dyDescent="0.25">
      <c r="J878" s="121"/>
      <c r="K878" s="121"/>
      <c r="L878" s="121"/>
      <c r="M878" s="121"/>
    </row>
    <row r="879" spans="10:13" x14ac:dyDescent="0.25">
      <c r="J879" s="121"/>
      <c r="K879" s="121"/>
      <c r="L879" s="121"/>
      <c r="M879" s="121"/>
    </row>
    <row r="880" spans="10:13" x14ac:dyDescent="0.25">
      <c r="J880" s="121"/>
      <c r="K880" s="121"/>
      <c r="L880" s="121"/>
      <c r="M880" s="121"/>
    </row>
    <row r="881" spans="10:13" x14ac:dyDescent="0.25">
      <c r="J881" s="121"/>
      <c r="K881" s="121"/>
      <c r="L881" s="121"/>
      <c r="M881" s="121"/>
    </row>
    <row r="882" spans="10:13" x14ac:dyDescent="0.25">
      <c r="J882" s="121"/>
      <c r="K882" s="121"/>
      <c r="L882" s="121"/>
      <c r="M882" s="121"/>
    </row>
    <row r="883" spans="10:13" x14ac:dyDescent="0.25">
      <c r="J883" s="121"/>
      <c r="K883" s="121"/>
      <c r="L883" s="121"/>
      <c r="M883" s="121"/>
    </row>
    <row r="884" spans="10:13" x14ac:dyDescent="0.25">
      <c r="J884" s="121"/>
      <c r="K884" s="121"/>
      <c r="L884" s="121"/>
      <c r="M884" s="121"/>
    </row>
    <row r="885" spans="10:13" x14ac:dyDescent="0.25">
      <c r="J885" s="121"/>
      <c r="K885" s="121"/>
      <c r="L885" s="121"/>
      <c r="M885" s="121"/>
    </row>
    <row r="886" spans="10:13" x14ac:dyDescent="0.25">
      <c r="J886" s="121"/>
      <c r="K886" s="121"/>
      <c r="L886" s="121"/>
      <c r="M886" s="121"/>
    </row>
    <row r="887" spans="10:13" x14ac:dyDescent="0.25">
      <c r="J887" s="121"/>
      <c r="K887" s="121"/>
      <c r="L887" s="121"/>
      <c r="M887" s="121"/>
    </row>
    <row r="888" spans="10:13" x14ac:dyDescent="0.25">
      <c r="J888" s="121"/>
      <c r="K888" s="121"/>
      <c r="L888" s="121"/>
      <c r="M888" s="121"/>
    </row>
    <row r="889" spans="10:13" x14ac:dyDescent="0.25">
      <c r="J889" s="121"/>
      <c r="K889" s="121"/>
      <c r="L889" s="121"/>
      <c r="M889" s="121"/>
    </row>
    <row r="890" spans="10:13" x14ac:dyDescent="0.25">
      <c r="J890" s="121"/>
      <c r="K890" s="121"/>
      <c r="L890" s="121"/>
      <c r="M890" s="121"/>
    </row>
    <row r="891" spans="10:13" x14ac:dyDescent="0.25">
      <c r="J891" s="121"/>
      <c r="K891" s="121"/>
      <c r="L891" s="121"/>
      <c r="M891" s="121"/>
    </row>
    <row r="892" spans="10:13" x14ac:dyDescent="0.25">
      <c r="J892" s="121"/>
      <c r="K892" s="121"/>
      <c r="L892" s="121"/>
      <c r="M892" s="121"/>
    </row>
    <row r="893" spans="10:13" x14ac:dyDescent="0.25">
      <c r="J893" s="121"/>
      <c r="K893" s="121"/>
      <c r="L893" s="121"/>
      <c r="M893" s="121"/>
    </row>
    <row r="894" spans="10:13" x14ac:dyDescent="0.25">
      <c r="J894" s="121"/>
      <c r="K894" s="121"/>
      <c r="L894" s="121"/>
      <c r="M894" s="121"/>
    </row>
    <row r="895" spans="10:13" x14ac:dyDescent="0.25">
      <c r="J895" s="121"/>
      <c r="K895" s="121"/>
      <c r="L895" s="121"/>
      <c r="M895" s="121"/>
    </row>
    <row r="896" spans="10:13" x14ac:dyDescent="0.25">
      <c r="J896" s="121"/>
      <c r="K896" s="121"/>
      <c r="L896" s="121"/>
      <c r="M896" s="121"/>
    </row>
    <row r="897" spans="10:13" x14ac:dyDescent="0.25">
      <c r="J897" s="121"/>
      <c r="K897" s="121"/>
      <c r="L897" s="121"/>
      <c r="M897" s="121"/>
    </row>
    <row r="898" spans="10:13" x14ac:dyDescent="0.25">
      <c r="J898" s="121"/>
      <c r="K898" s="121"/>
      <c r="L898" s="121"/>
      <c r="M898" s="121"/>
    </row>
    <row r="899" spans="10:13" x14ac:dyDescent="0.25">
      <c r="J899" s="121"/>
      <c r="K899" s="121"/>
      <c r="L899" s="121"/>
      <c r="M899" s="121"/>
    </row>
    <row r="900" spans="10:13" x14ac:dyDescent="0.25">
      <c r="J900" s="121"/>
      <c r="K900" s="121"/>
      <c r="L900" s="121"/>
      <c r="M900" s="121"/>
    </row>
    <row r="901" spans="10:13" x14ac:dyDescent="0.25">
      <c r="J901" s="121"/>
      <c r="K901" s="121"/>
      <c r="L901" s="121"/>
      <c r="M901" s="121"/>
    </row>
    <row r="902" spans="10:13" x14ac:dyDescent="0.25">
      <c r="J902" s="121"/>
      <c r="K902" s="121"/>
      <c r="L902" s="121"/>
      <c r="M902" s="121"/>
    </row>
    <row r="903" spans="10:13" x14ac:dyDescent="0.25">
      <c r="J903" s="121"/>
      <c r="K903" s="121"/>
      <c r="L903" s="121"/>
      <c r="M903" s="121"/>
    </row>
    <row r="904" spans="10:13" x14ac:dyDescent="0.25">
      <c r="J904" s="121"/>
      <c r="K904" s="121"/>
      <c r="L904" s="121"/>
      <c r="M904" s="121"/>
    </row>
    <row r="905" spans="10:13" x14ac:dyDescent="0.25">
      <c r="J905" s="121"/>
      <c r="K905" s="121"/>
      <c r="L905" s="121"/>
      <c r="M905" s="121"/>
    </row>
    <row r="906" spans="10:13" x14ac:dyDescent="0.25">
      <c r="J906" s="121"/>
      <c r="K906" s="121"/>
      <c r="L906" s="121"/>
      <c r="M906" s="121"/>
    </row>
    <row r="907" spans="10:13" x14ac:dyDescent="0.25">
      <c r="J907" s="121"/>
      <c r="K907" s="121"/>
      <c r="L907" s="121"/>
      <c r="M907" s="121"/>
    </row>
    <row r="908" spans="10:13" x14ac:dyDescent="0.25">
      <c r="J908" s="121"/>
      <c r="K908" s="121"/>
      <c r="L908" s="121"/>
      <c r="M908" s="121"/>
    </row>
    <row r="909" spans="10:13" x14ac:dyDescent="0.25">
      <c r="J909" s="121"/>
      <c r="K909" s="121"/>
      <c r="L909" s="121"/>
      <c r="M909" s="121"/>
    </row>
    <row r="910" spans="10:13" x14ac:dyDescent="0.25">
      <c r="J910" s="121"/>
      <c r="K910" s="121"/>
      <c r="L910" s="121"/>
      <c r="M910" s="121"/>
    </row>
    <row r="911" spans="10:13" x14ac:dyDescent="0.25">
      <c r="J911" s="121"/>
      <c r="K911" s="121"/>
      <c r="L911" s="121"/>
      <c r="M911" s="121"/>
    </row>
    <row r="912" spans="10:13" x14ac:dyDescent="0.25">
      <c r="J912" s="121"/>
      <c r="K912" s="121"/>
      <c r="L912" s="121"/>
      <c r="M912" s="121"/>
    </row>
    <row r="913" spans="10:13" x14ac:dyDescent="0.25">
      <c r="J913" s="121"/>
      <c r="K913" s="121"/>
      <c r="L913" s="121"/>
      <c r="M913" s="121"/>
    </row>
    <row r="914" spans="10:13" x14ac:dyDescent="0.25">
      <c r="J914" s="121"/>
      <c r="K914" s="121"/>
      <c r="L914" s="121"/>
      <c r="M914" s="121"/>
    </row>
    <row r="915" spans="10:13" x14ac:dyDescent="0.25">
      <c r="J915" s="121"/>
      <c r="K915" s="121"/>
      <c r="L915" s="121"/>
      <c r="M915" s="121"/>
    </row>
    <row r="916" spans="10:13" x14ac:dyDescent="0.25">
      <c r="J916" s="121"/>
      <c r="K916" s="121"/>
      <c r="L916" s="121"/>
      <c r="M916" s="121"/>
    </row>
    <row r="917" spans="10:13" x14ac:dyDescent="0.25">
      <c r="J917" s="121"/>
      <c r="K917" s="121"/>
      <c r="L917" s="121"/>
      <c r="M917" s="121"/>
    </row>
    <row r="918" spans="10:13" x14ac:dyDescent="0.25">
      <c r="J918" s="121"/>
      <c r="K918" s="121"/>
      <c r="L918" s="121"/>
      <c r="M918" s="121"/>
    </row>
    <row r="919" spans="10:13" x14ac:dyDescent="0.25">
      <c r="J919" s="121"/>
      <c r="K919" s="121"/>
      <c r="L919" s="121"/>
      <c r="M919" s="121"/>
    </row>
    <row r="920" spans="10:13" x14ac:dyDescent="0.25">
      <c r="J920" s="121"/>
      <c r="K920" s="121"/>
      <c r="L920" s="121"/>
      <c r="M920" s="121"/>
    </row>
    <row r="921" spans="10:13" x14ac:dyDescent="0.25">
      <c r="J921" s="121"/>
      <c r="K921" s="121"/>
      <c r="L921" s="121"/>
      <c r="M921" s="121"/>
    </row>
    <row r="922" spans="10:13" x14ac:dyDescent="0.25">
      <c r="J922" s="121"/>
      <c r="K922" s="121"/>
      <c r="L922" s="121"/>
      <c r="M922" s="121"/>
    </row>
    <row r="923" spans="10:13" x14ac:dyDescent="0.25">
      <c r="J923" s="121"/>
      <c r="K923" s="121"/>
      <c r="L923" s="121"/>
      <c r="M923" s="121"/>
    </row>
    <row r="924" spans="10:13" x14ac:dyDescent="0.25">
      <c r="J924" s="121"/>
      <c r="K924" s="121"/>
      <c r="L924" s="121"/>
      <c r="M924" s="121"/>
    </row>
    <row r="925" spans="10:13" x14ac:dyDescent="0.25">
      <c r="J925" s="121"/>
      <c r="K925" s="121"/>
      <c r="L925" s="121"/>
      <c r="M925" s="121"/>
    </row>
    <row r="926" spans="10:13" x14ac:dyDescent="0.25">
      <c r="J926" s="121"/>
      <c r="K926" s="121"/>
      <c r="L926" s="121"/>
      <c r="M926" s="121"/>
    </row>
    <row r="927" spans="10:13" x14ac:dyDescent="0.25">
      <c r="J927" s="121"/>
      <c r="K927" s="121"/>
      <c r="L927" s="121"/>
      <c r="M927" s="121"/>
    </row>
    <row r="928" spans="10:13" x14ac:dyDescent="0.25">
      <c r="J928" s="121"/>
      <c r="K928" s="121"/>
      <c r="L928" s="121"/>
      <c r="M928" s="121"/>
    </row>
    <row r="929" spans="10:13" x14ac:dyDescent="0.25">
      <c r="J929" s="121"/>
      <c r="K929" s="121"/>
      <c r="L929" s="121"/>
      <c r="M929" s="121"/>
    </row>
    <row r="930" spans="10:13" x14ac:dyDescent="0.25">
      <c r="J930" s="121"/>
      <c r="K930" s="121"/>
      <c r="L930" s="121"/>
      <c r="M930" s="121"/>
    </row>
    <row r="931" spans="10:13" x14ac:dyDescent="0.25">
      <c r="J931" s="121"/>
      <c r="K931" s="121"/>
      <c r="L931" s="121"/>
      <c r="M931" s="121"/>
    </row>
    <row r="932" spans="10:13" x14ac:dyDescent="0.25">
      <c r="J932" s="121"/>
      <c r="K932" s="121"/>
      <c r="L932" s="121"/>
      <c r="M932" s="121"/>
    </row>
    <row r="933" spans="10:13" x14ac:dyDescent="0.25">
      <c r="J933" s="121"/>
      <c r="K933" s="121"/>
      <c r="L933" s="121"/>
      <c r="M933" s="121"/>
    </row>
    <row r="934" spans="10:13" x14ac:dyDescent="0.25">
      <c r="J934" s="121"/>
      <c r="K934" s="121"/>
      <c r="L934" s="121"/>
      <c r="M934" s="121"/>
    </row>
    <row r="935" spans="10:13" x14ac:dyDescent="0.25">
      <c r="J935" s="121"/>
      <c r="K935" s="121"/>
      <c r="L935" s="121"/>
      <c r="M935" s="121"/>
    </row>
    <row r="936" spans="10:13" x14ac:dyDescent="0.25">
      <c r="J936" s="121"/>
      <c r="K936" s="121"/>
      <c r="L936" s="121"/>
      <c r="M936" s="121"/>
    </row>
    <row r="937" spans="10:13" x14ac:dyDescent="0.25">
      <c r="J937" s="121"/>
      <c r="K937" s="121"/>
      <c r="L937" s="121"/>
      <c r="M937" s="121"/>
    </row>
    <row r="938" spans="10:13" x14ac:dyDescent="0.25">
      <c r="J938" s="121"/>
      <c r="K938" s="121"/>
      <c r="L938" s="121"/>
      <c r="M938" s="121"/>
    </row>
    <row r="939" spans="10:13" x14ac:dyDescent="0.25">
      <c r="J939" s="121"/>
      <c r="K939" s="121"/>
      <c r="L939" s="121"/>
      <c r="M939" s="121"/>
    </row>
    <row r="940" spans="10:13" x14ac:dyDescent="0.25">
      <c r="J940" s="121"/>
      <c r="K940" s="121"/>
      <c r="L940" s="121"/>
      <c r="M940" s="121"/>
    </row>
    <row r="941" spans="10:13" x14ac:dyDescent="0.25">
      <c r="J941" s="121"/>
      <c r="K941" s="121"/>
      <c r="L941" s="121"/>
      <c r="M941" s="121"/>
    </row>
    <row r="942" spans="10:13" x14ac:dyDescent="0.25">
      <c r="J942" s="121"/>
      <c r="K942" s="121"/>
      <c r="L942" s="121"/>
      <c r="M942" s="121"/>
    </row>
    <row r="943" spans="10:13" x14ac:dyDescent="0.25">
      <c r="J943" s="121"/>
      <c r="K943" s="121"/>
      <c r="L943" s="121"/>
      <c r="M943" s="121"/>
    </row>
    <row r="944" spans="10:13" x14ac:dyDescent="0.25">
      <c r="J944" s="121"/>
      <c r="K944" s="121"/>
      <c r="L944" s="121"/>
      <c r="M944" s="121"/>
    </row>
    <row r="945" spans="10:13" x14ac:dyDescent="0.25">
      <c r="J945" s="121"/>
      <c r="K945" s="121"/>
      <c r="L945" s="121"/>
      <c r="M945" s="121"/>
    </row>
    <row r="946" spans="10:13" x14ac:dyDescent="0.25">
      <c r="J946" s="121"/>
      <c r="K946" s="121"/>
      <c r="L946" s="121"/>
      <c r="M946" s="121"/>
    </row>
    <row r="947" spans="10:13" x14ac:dyDescent="0.25">
      <c r="J947" s="121"/>
      <c r="K947" s="121"/>
      <c r="L947" s="121"/>
      <c r="M947" s="121"/>
    </row>
    <row r="948" spans="10:13" x14ac:dyDescent="0.25">
      <c r="J948" s="121"/>
      <c r="K948" s="121"/>
      <c r="L948" s="121"/>
      <c r="M948" s="121"/>
    </row>
    <row r="949" spans="10:13" x14ac:dyDescent="0.25">
      <c r="J949" s="121"/>
      <c r="K949" s="121"/>
      <c r="L949" s="121"/>
      <c r="M949" s="121"/>
    </row>
    <row r="950" spans="10:13" x14ac:dyDescent="0.25">
      <c r="J950" s="121"/>
      <c r="K950" s="121"/>
      <c r="L950" s="121"/>
      <c r="M950" s="121"/>
    </row>
    <row r="951" spans="10:13" x14ac:dyDescent="0.25">
      <c r="J951" s="121"/>
      <c r="K951" s="121"/>
      <c r="L951" s="121"/>
      <c r="M951" s="121"/>
    </row>
    <row r="952" spans="10:13" x14ac:dyDescent="0.25">
      <c r="J952" s="121"/>
      <c r="K952" s="121"/>
      <c r="L952" s="121"/>
      <c r="M952" s="121"/>
    </row>
    <row r="953" spans="10:13" x14ac:dyDescent="0.25">
      <c r="J953" s="121"/>
      <c r="K953" s="121"/>
      <c r="L953" s="121"/>
      <c r="M953" s="121"/>
    </row>
    <row r="954" spans="10:13" x14ac:dyDescent="0.25">
      <c r="J954" s="121"/>
      <c r="K954" s="121"/>
      <c r="L954" s="121"/>
      <c r="M954" s="121"/>
    </row>
    <row r="955" spans="10:13" x14ac:dyDescent="0.25">
      <c r="J955" s="121"/>
      <c r="K955" s="121"/>
      <c r="L955" s="121"/>
      <c r="M955" s="121"/>
    </row>
    <row r="956" spans="10:13" x14ac:dyDescent="0.25">
      <c r="J956" s="121"/>
      <c r="K956" s="121"/>
      <c r="L956" s="121"/>
      <c r="M956" s="121"/>
    </row>
    <row r="957" spans="10:13" x14ac:dyDescent="0.25">
      <c r="J957" s="121"/>
      <c r="K957" s="121"/>
      <c r="L957" s="121"/>
      <c r="M957" s="121"/>
    </row>
    <row r="958" spans="10:13" x14ac:dyDescent="0.25">
      <c r="J958" s="121"/>
      <c r="K958" s="121"/>
      <c r="L958" s="121"/>
      <c r="M958" s="121"/>
    </row>
    <row r="959" spans="10:13" x14ac:dyDescent="0.25">
      <c r="J959" s="121"/>
      <c r="K959" s="121"/>
      <c r="L959" s="121"/>
      <c r="M959" s="121"/>
    </row>
    <row r="960" spans="10:13" x14ac:dyDescent="0.25">
      <c r="J960" s="121"/>
      <c r="K960" s="121"/>
      <c r="L960" s="121"/>
      <c r="M960" s="121"/>
    </row>
    <row r="961" spans="10:13" x14ac:dyDescent="0.25">
      <c r="J961" s="121"/>
      <c r="K961" s="121"/>
      <c r="L961" s="121"/>
      <c r="M961" s="121"/>
    </row>
    <row r="962" spans="10:13" x14ac:dyDescent="0.25">
      <c r="J962" s="121"/>
      <c r="K962" s="121"/>
      <c r="L962" s="121"/>
      <c r="M962" s="121"/>
    </row>
    <row r="963" spans="10:13" x14ac:dyDescent="0.25">
      <c r="J963" s="121"/>
      <c r="K963" s="121"/>
      <c r="L963" s="121"/>
      <c r="M963" s="121"/>
    </row>
    <row r="964" spans="10:13" x14ac:dyDescent="0.25">
      <c r="J964" s="121"/>
      <c r="K964" s="121"/>
      <c r="L964" s="121"/>
      <c r="M964" s="121"/>
    </row>
    <row r="965" spans="10:13" x14ac:dyDescent="0.25">
      <c r="J965" s="121"/>
      <c r="K965" s="121"/>
      <c r="L965" s="121"/>
      <c r="M965" s="121"/>
    </row>
    <row r="966" spans="10:13" x14ac:dyDescent="0.25">
      <c r="J966" s="121"/>
      <c r="K966" s="121"/>
      <c r="L966" s="121"/>
      <c r="M966" s="121"/>
    </row>
    <row r="967" spans="10:13" x14ac:dyDescent="0.25">
      <c r="J967" s="121"/>
      <c r="K967" s="121"/>
      <c r="L967" s="121"/>
      <c r="M967" s="121"/>
    </row>
    <row r="968" spans="10:13" x14ac:dyDescent="0.25">
      <c r="J968" s="121"/>
      <c r="K968" s="121"/>
      <c r="L968" s="121"/>
      <c r="M968" s="121"/>
    </row>
    <row r="969" spans="10:13" x14ac:dyDescent="0.25">
      <c r="J969" s="121"/>
      <c r="K969" s="121"/>
      <c r="L969" s="121"/>
      <c r="M969" s="121"/>
    </row>
    <row r="970" spans="10:13" x14ac:dyDescent="0.25">
      <c r="J970" s="121"/>
      <c r="K970" s="121"/>
      <c r="L970" s="121"/>
      <c r="M970" s="121"/>
    </row>
    <row r="971" spans="10:13" x14ac:dyDescent="0.25">
      <c r="J971" s="121"/>
      <c r="K971" s="121"/>
      <c r="L971" s="121"/>
      <c r="M971" s="121"/>
    </row>
    <row r="972" spans="10:13" x14ac:dyDescent="0.25">
      <c r="J972" s="121"/>
      <c r="K972" s="121"/>
      <c r="L972" s="121"/>
      <c r="M972" s="121"/>
    </row>
    <row r="973" spans="10:13" x14ac:dyDescent="0.25">
      <c r="J973" s="121"/>
      <c r="K973" s="121"/>
      <c r="L973" s="121"/>
      <c r="M973" s="121"/>
    </row>
    <row r="974" spans="10:13" x14ac:dyDescent="0.25">
      <c r="J974" s="121"/>
      <c r="K974" s="121"/>
      <c r="L974" s="121"/>
      <c r="M974" s="121"/>
    </row>
    <row r="975" spans="10:13" x14ac:dyDescent="0.25">
      <c r="J975" s="121"/>
      <c r="K975" s="121"/>
      <c r="L975" s="121"/>
      <c r="M975" s="121"/>
    </row>
    <row r="976" spans="10:13" x14ac:dyDescent="0.25">
      <c r="J976" s="121"/>
      <c r="K976" s="121"/>
      <c r="L976" s="121"/>
      <c r="M976" s="121"/>
    </row>
    <row r="977" spans="10:13" x14ac:dyDescent="0.25">
      <c r="J977" s="121"/>
      <c r="K977" s="121"/>
      <c r="L977" s="121"/>
      <c r="M977" s="121"/>
    </row>
    <row r="978" spans="10:13" x14ac:dyDescent="0.25">
      <c r="J978" s="121"/>
      <c r="K978" s="121"/>
      <c r="L978" s="121"/>
      <c r="M978" s="121"/>
    </row>
    <row r="979" spans="10:13" x14ac:dyDescent="0.25">
      <c r="J979" s="121"/>
      <c r="K979" s="121"/>
      <c r="L979" s="121"/>
      <c r="M979" s="121"/>
    </row>
    <row r="980" spans="10:13" x14ac:dyDescent="0.25">
      <c r="J980" s="121"/>
      <c r="K980" s="121"/>
      <c r="L980" s="121"/>
      <c r="M980" s="121"/>
    </row>
    <row r="981" spans="10:13" x14ac:dyDescent="0.25">
      <c r="J981" s="121"/>
      <c r="K981" s="121"/>
      <c r="L981" s="121"/>
      <c r="M981" s="121"/>
    </row>
    <row r="982" spans="10:13" x14ac:dyDescent="0.25">
      <c r="J982" s="121"/>
      <c r="K982" s="121"/>
      <c r="L982" s="121"/>
      <c r="M982" s="121"/>
    </row>
    <row r="983" spans="10:13" x14ac:dyDescent="0.25">
      <c r="J983" s="121"/>
      <c r="K983" s="121"/>
      <c r="L983" s="121"/>
      <c r="M983" s="121"/>
    </row>
    <row r="984" spans="10:13" x14ac:dyDescent="0.25">
      <c r="J984" s="121"/>
      <c r="K984" s="121"/>
      <c r="L984" s="121"/>
      <c r="M984" s="121"/>
    </row>
    <row r="985" spans="10:13" x14ac:dyDescent="0.25">
      <c r="J985" s="121"/>
      <c r="K985" s="121"/>
      <c r="L985" s="121"/>
      <c r="M985" s="121"/>
    </row>
    <row r="986" spans="10:13" x14ac:dyDescent="0.25">
      <c r="J986" s="121"/>
      <c r="K986" s="121"/>
      <c r="L986" s="121"/>
      <c r="M986" s="121"/>
    </row>
    <row r="987" spans="10:13" x14ac:dyDescent="0.25">
      <c r="J987" s="121"/>
      <c r="K987" s="121"/>
      <c r="L987" s="121"/>
      <c r="M987" s="121"/>
    </row>
    <row r="988" spans="10:13" x14ac:dyDescent="0.25">
      <c r="J988" s="121"/>
      <c r="K988" s="121"/>
      <c r="L988" s="121"/>
      <c r="M988" s="121"/>
    </row>
    <row r="989" spans="10:13" x14ac:dyDescent="0.25">
      <c r="J989" s="121"/>
      <c r="K989" s="121"/>
      <c r="L989" s="121"/>
      <c r="M989" s="121"/>
    </row>
    <row r="990" spans="10:13" x14ac:dyDescent="0.25">
      <c r="J990" s="121"/>
      <c r="K990" s="121"/>
      <c r="L990" s="121"/>
      <c r="M990" s="121"/>
    </row>
    <row r="991" spans="10:13" x14ac:dyDescent="0.25">
      <c r="J991" s="121"/>
      <c r="K991" s="121"/>
      <c r="L991" s="121"/>
      <c r="M991" s="121"/>
    </row>
    <row r="992" spans="10:13" x14ac:dyDescent="0.25">
      <c r="J992" s="121"/>
      <c r="K992" s="121"/>
      <c r="L992" s="121"/>
      <c r="M992" s="121"/>
    </row>
    <row r="993" spans="10:13" x14ac:dyDescent="0.25">
      <c r="J993" s="121"/>
      <c r="K993" s="121"/>
      <c r="L993" s="121"/>
      <c r="M993" s="121"/>
    </row>
    <row r="994" spans="10:13" x14ac:dyDescent="0.25">
      <c r="J994" s="121"/>
      <c r="K994" s="121"/>
      <c r="L994" s="121"/>
      <c r="M994" s="121"/>
    </row>
    <row r="995" spans="10:13" x14ac:dyDescent="0.25">
      <c r="J995" s="121"/>
      <c r="K995" s="121"/>
      <c r="L995" s="121"/>
      <c r="M995" s="121"/>
    </row>
    <row r="996" spans="10:13" x14ac:dyDescent="0.25">
      <c r="J996" s="121"/>
      <c r="K996" s="121"/>
      <c r="L996" s="121"/>
      <c r="M996" s="121"/>
    </row>
    <row r="997" spans="10:13" x14ac:dyDescent="0.25">
      <c r="J997" s="121"/>
      <c r="K997" s="121"/>
      <c r="L997" s="121"/>
      <c r="M997" s="121"/>
    </row>
    <row r="998" spans="10:13" x14ac:dyDescent="0.25">
      <c r="J998" s="121"/>
      <c r="K998" s="121"/>
      <c r="L998" s="121"/>
      <c r="M998" s="121"/>
    </row>
    <row r="999" spans="10:13" x14ac:dyDescent="0.25">
      <c r="J999" s="121"/>
      <c r="K999" s="121"/>
      <c r="L999" s="121"/>
      <c r="M999" s="121"/>
    </row>
    <row r="1000" spans="10:13" x14ac:dyDescent="0.25">
      <c r="J1000" s="121"/>
      <c r="K1000" s="121"/>
      <c r="L1000" s="121"/>
      <c r="M1000" s="121"/>
    </row>
    <row r="1001" spans="10:13" x14ac:dyDescent="0.25">
      <c r="J1001" s="121"/>
      <c r="K1001" s="121"/>
      <c r="L1001" s="121"/>
      <c r="M1001" s="121"/>
    </row>
    <row r="1002" spans="10:13" x14ac:dyDescent="0.25">
      <c r="J1002" s="121"/>
      <c r="K1002" s="121"/>
      <c r="L1002" s="121"/>
      <c r="M1002" s="121"/>
    </row>
    <row r="1003" spans="10:13" x14ac:dyDescent="0.25">
      <c r="J1003" s="121"/>
      <c r="K1003" s="121"/>
      <c r="L1003" s="121"/>
      <c r="M1003" s="121"/>
    </row>
    <row r="1004" spans="10:13" x14ac:dyDescent="0.25">
      <c r="J1004" s="121"/>
      <c r="K1004" s="121"/>
      <c r="L1004" s="121"/>
      <c r="M1004" s="121"/>
    </row>
    <row r="1005" spans="10:13" x14ac:dyDescent="0.25">
      <c r="J1005" s="121"/>
      <c r="K1005" s="121"/>
      <c r="L1005" s="121"/>
      <c r="M1005" s="121"/>
    </row>
    <row r="1006" spans="10:13" x14ac:dyDescent="0.25">
      <c r="J1006" s="121"/>
      <c r="K1006" s="121"/>
      <c r="L1006" s="121"/>
      <c r="M1006" s="121"/>
    </row>
    <row r="1007" spans="10:13" x14ac:dyDescent="0.25">
      <c r="J1007" s="121"/>
      <c r="K1007" s="121"/>
      <c r="L1007" s="121"/>
      <c r="M1007" s="121"/>
    </row>
    <row r="1008" spans="10:13" x14ac:dyDescent="0.25">
      <c r="J1008" s="121"/>
      <c r="K1008" s="121"/>
      <c r="L1008" s="121"/>
      <c r="M1008" s="121"/>
    </row>
    <row r="1009" spans="10:13" x14ac:dyDescent="0.25">
      <c r="J1009" s="121"/>
      <c r="K1009" s="121"/>
      <c r="L1009" s="121"/>
      <c r="M1009" s="121"/>
    </row>
    <row r="1010" spans="10:13" x14ac:dyDescent="0.25">
      <c r="J1010" s="121"/>
      <c r="K1010" s="121"/>
      <c r="L1010" s="121"/>
      <c r="M1010" s="121"/>
    </row>
    <row r="1011" spans="10:13" x14ac:dyDescent="0.25">
      <c r="J1011" s="121"/>
      <c r="K1011" s="121"/>
      <c r="L1011" s="121"/>
      <c r="M1011" s="121"/>
    </row>
    <row r="1012" spans="10:13" x14ac:dyDescent="0.25">
      <c r="J1012" s="121"/>
      <c r="K1012" s="121"/>
      <c r="L1012" s="121"/>
      <c r="M1012" s="121"/>
    </row>
    <row r="1013" spans="10:13" x14ac:dyDescent="0.25">
      <c r="J1013" s="121"/>
      <c r="K1013" s="121"/>
      <c r="L1013" s="121"/>
      <c r="M1013" s="121"/>
    </row>
    <row r="1014" spans="10:13" x14ac:dyDescent="0.25">
      <c r="J1014" s="121"/>
      <c r="K1014" s="121"/>
      <c r="L1014" s="121"/>
      <c r="M1014" s="121"/>
    </row>
    <row r="1015" spans="10:13" x14ac:dyDescent="0.25">
      <c r="J1015" s="121"/>
      <c r="K1015" s="121"/>
      <c r="L1015" s="121"/>
      <c r="M1015" s="121"/>
    </row>
    <row r="1016" spans="10:13" x14ac:dyDescent="0.25">
      <c r="J1016" s="121"/>
      <c r="K1016" s="121"/>
      <c r="L1016" s="121"/>
      <c r="M1016" s="121"/>
    </row>
    <row r="1017" spans="10:13" x14ac:dyDescent="0.25">
      <c r="J1017" s="121"/>
      <c r="K1017" s="121"/>
      <c r="L1017" s="121"/>
      <c r="M1017" s="121"/>
    </row>
    <row r="1018" spans="10:13" x14ac:dyDescent="0.25">
      <c r="J1018" s="121"/>
      <c r="K1018" s="121"/>
      <c r="L1018" s="121"/>
      <c r="M1018" s="121"/>
    </row>
    <row r="1019" spans="10:13" x14ac:dyDescent="0.25">
      <c r="J1019" s="121"/>
      <c r="K1019" s="121"/>
      <c r="L1019" s="121"/>
      <c r="M1019" s="121"/>
    </row>
    <row r="1020" spans="10:13" x14ac:dyDescent="0.25">
      <c r="J1020" s="121"/>
      <c r="K1020" s="121"/>
      <c r="L1020" s="121"/>
      <c r="M1020" s="121"/>
    </row>
    <row r="1021" spans="10:13" x14ac:dyDescent="0.25">
      <c r="J1021" s="121"/>
      <c r="K1021" s="121"/>
      <c r="L1021" s="121"/>
      <c r="M1021" s="121"/>
    </row>
    <row r="1022" spans="10:13" x14ac:dyDescent="0.25">
      <c r="J1022" s="121"/>
      <c r="K1022" s="121"/>
      <c r="L1022" s="121"/>
      <c r="M1022" s="121"/>
    </row>
    <row r="1023" spans="10:13" x14ac:dyDescent="0.25">
      <c r="J1023" s="121"/>
      <c r="K1023" s="121"/>
      <c r="L1023" s="121"/>
      <c r="M1023" s="121"/>
    </row>
    <row r="1024" spans="10:13" x14ac:dyDescent="0.25">
      <c r="J1024" s="121"/>
      <c r="K1024" s="121"/>
      <c r="L1024" s="121"/>
      <c r="M1024" s="121"/>
    </row>
    <row r="1025" spans="10:13" x14ac:dyDescent="0.25">
      <c r="J1025" s="121"/>
      <c r="K1025" s="121"/>
      <c r="L1025" s="121"/>
      <c r="M1025" s="121"/>
    </row>
    <row r="1026" spans="10:13" x14ac:dyDescent="0.25">
      <c r="J1026" s="121"/>
      <c r="K1026" s="121"/>
      <c r="L1026" s="121"/>
      <c r="M1026" s="121"/>
    </row>
    <row r="1027" spans="10:13" x14ac:dyDescent="0.25">
      <c r="J1027" s="121"/>
      <c r="K1027" s="121"/>
      <c r="L1027" s="121"/>
      <c r="M1027" s="121"/>
    </row>
    <row r="1028" spans="10:13" x14ac:dyDescent="0.25">
      <c r="J1028" s="121"/>
      <c r="K1028" s="121"/>
      <c r="L1028" s="121"/>
      <c r="M1028" s="121"/>
    </row>
    <row r="1029" spans="10:13" x14ac:dyDescent="0.25">
      <c r="J1029" s="121"/>
      <c r="K1029" s="121"/>
      <c r="L1029" s="121"/>
      <c r="M1029" s="121"/>
    </row>
    <row r="1030" spans="10:13" x14ac:dyDescent="0.25">
      <c r="J1030" s="121"/>
      <c r="K1030" s="121"/>
      <c r="L1030" s="121"/>
      <c r="M1030" s="121"/>
    </row>
    <row r="1031" spans="10:13" x14ac:dyDescent="0.25">
      <c r="J1031" s="121"/>
      <c r="K1031" s="121"/>
      <c r="L1031" s="121"/>
      <c r="M1031" s="121"/>
    </row>
    <row r="1032" spans="10:13" x14ac:dyDescent="0.25">
      <c r="J1032" s="121"/>
      <c r="K1032" s="121"/>
      <c r="L1032" s="121"/>
      <c r="M1032" s="121"/>
    </row>
    <row r="1033" spans="10:13" x14ac:dyDescent="0.25">
      <c r="J1033" s="121"/>
      <c r="K1033" s="121"/>
      <c r="L1033" s="121"/>
      <c r="M1033" s="121"/>
    </row>
    <row r="1034" spans="10:13" x14ac:dyDescent="0.25">
      <c r="J1034" s="121"/>
      <c r="K1034" s="121"/>
      <c r="L1034" s="121"/>
      <c r="M1034" s="121"/>
    </row>
    <row r="1035" spans="10:13" x14ac:dyDescent="0.25">
      <c r="J1035" s="121"/>
      <c r="K1035" s="121"/>
      <c r="L1035" s="121"/>
      <c r="M1035" s="121"/>
    </row>
    <row r="1036" spans="10:13" x14ac:dyDescent="0.25">
      <c r="J1036" s="121"/>
      <c r="K1036" s="121"/>
      <c r="L1036" s="121"/>
      <c r="M1036" s="121"/>
    </row>
    <row r="1037" spans="10:13" x14ac:dyDescent="0.25">
      <c r="J1037" s="121"/>
      <c r="K1037" s="121"/>
      <c r="L1037" s="121"/>
      <c r="M1037" s="121"/>
    </row>
    <row r="1038" spans="10:13" x14ac:dyDescent="0.25">
      <c r="J1038" s="121"/>
      <c r="K1038" s="121"/>
      <c r="L1038" s="121"/>
      <c r="M1038" s="121"/>
    </row>
    <row r="1039" spans="10:13" x14ac:dyDescent="0.25">
      <c r="J1039" s="121"/>
      <c r="K1039" s="121"/>
      <c r="L1039" s="121"/>
      <c r="M1039" s="121"/>
    </row>
    <row r="1040" spans="10:13" x14ac:dyDescent="0.25">
      <c r="J1040" s="121"/>
      <c r="K1040" s="121"/>
      <c r="L1040" s="121"/>
      <c r="M1040" s="121"/>
    </row>
    <row r="1041" spans="10:13" x14ac:dyDescent="0.25">
      <c r="J1041" s="121"/>
      <c r="K1041" s="121"/>
      <c r="L1041" s="121"/>
      <c r="M1041" s="121"/>
    </row>
    <row r="1042" spans="10:13" x14ac:dyDescent="0.25">
      <c r="J1042" s="121"/>
      <c r="K1042" s="121"/>
      <c r="L1042" s="121"/>
      <c r="M1042" s="121"/>
    </row>
    <row r="1043" spans="10:13" x14ac:dyDescent="0.25">
      <c r="J1043" s="121"/>
      <c r="K1043" s="121"/>
      <c r="L1043" s="121"/>
      <c r="M1043" s="121"/>
    </row>
    <row r="1044" spans="10:13" x14ac:dyDescent="0.25">
      <c r="J1044" s="121"/>
      <c r="K1044" s="121"/>
      <c r="L1044" s="121"/>
      <c r="M1044" s="121"/>
    </row>
    <row r="1045" spans="10:13" x14ac:dyDescent="0.25">
      <c r="J1045" s="121"/>
      <c r="K1045" s="121"/>
      <c r="L1045" s="121"/>
      <c r="M1045" s="121"/>
    </row>
    <row r="1046" spans="10:13" x14ac:dyDescent="0.25">
      <c r="J1046" s="121"/>
      <c r="K1046" s="121"/>
      <c r="L1046" s="121"/>
      <c r="M1046" s="121"/>
    </row>
    <row r="1047" spans="10:13" x14ac:dyDescent="0.25">
      <c r="J1047" s="121"/>
      <c r="K1047" s="121"/>
      <c r="L1047" s="121"/>
      <c r="M1047" s="121"/>
    </row>
    <row r="1048" spans="10:13" x14ac:dyDescent="0.25">
      <c r="J1048" s="121"/>
      <c r="K1048" s="121"/>
      <c r="L1048" s="121"/>
      <c r="M1048" s="121"/>
    </row>
    <row r="1049" spans="10:13" x14ac:dyDescent="0.25">
      <c r="J1049" s="121"/>
      <c r="K1049" s="121"/>
      <c r="L1049" s="121"/>
      <c r="M1049" s="121"/>
    </row>
    <row r="1050" spans="10:13" x14ac:dyDescent="0.25">
      <c r="J1050" s="121"/>
      <c r="K1050" s="121"/>
      <c r="L1050" s="121"/>
      <c r="M1050" s="121"/>
    </row>
    <row r="1051" spans="10:13" x14ac:dyDescent="0.25">
      <c r="J1051" s="121"/>
      <c r="K1051" s="121"/>
      <c r="L1051" s="121"/>
      <c r="M1051" s="121"/>
    </row>
    <row r="1052" spans="10:13" x14ac:dyDescent="0.25">
      <c r="J1052" s="121"/>
      <c r="K1052" s="121"/>
      <c r="L1052" s="121"/>
      <c r="M1052" s="121"/>
    </row>
    <row r="1053" spans="10:13" x14ac:dyDescent="0.25">
      <c r="J1053" s="121"/>
      <c r="K1053" s="121"/>
      <c r="L1053" s="121"/>
      <c r="M1053" s="121"/>
    </row>
    <row r="1054" spans="10:13" x14ac:dyDescent="0.25">
      <c r="J1054" s="121"/>
      <c r="K1054" s="121"/>
      <c r="L1054" s="121"/>
      <c r="M1054" s="121"/>
    </row>
    <row r="1055" spans="10:13" x14ac:dyDescent="0.25">
      <c r="J1055" s="121"/>
      <c r="K1055" s="121"/>
      <c r="L1055" s="121"/>
      <c r="M1055" s="121"/>
    </row>
    <row r="1056" spans="10:13" x14ac:dyDescent="0.25">
      <c r="J1056" s="121"/>
      <c r="K1056" s="121"/>
      <c r="L1056" s="121"/>
      <c r="M1056" s="121"/>
    </row>
    <row r="1057" spans="10:13" x14ac:dyDescent="0.25">
      <c r="J1057" s="121"/>
      <c r="K1057" s="121"/>
      <c r="L1057" s="121"/>
      <c r="M1057" s="121"/>
    </row>
    <row r="1058" spans="10:13" x14ac:dyDescent="0.25">
      <c r="J1058" s="121"/>
      <c r="K1058" s="121"/>
      <c r="L1058" s="121"/>
      <c r="M1058" s="121"/>
    </row>
    <row r="1059" spans="10:13" x14ac:dyDescent="0.25">
      <c r="J1059" s="121"/>
      <c r="K1059" s="121"/>
      <c r="L1059" s="121"/>
      <c r="M1059" s="121"/>
    </row>
    <row r="1060" spans="10:13" x14ac:dyDescent="0.25">
      <c r="J1060" s="121"/>
      <c r="K1060" s="121"/>
      <c r="L1060" s="121"/>
      <c r="M1060" s="121"/>
    </row>
    <row r="1061" spans="10:13" x14ac:dyDescent="0.25">
      <c r="J1061" s="121"/>
      <c r="K1061" s="121"/>
      <c r="L1061" s="121"/>
      <c r="M1061" s="121"/>
    </row>
    <row r="1062" spans="10:13" x14ac:dyDescent="0.25">
      <c r="J1062" s="121"/>
      <c r="K1062" s="121"/>
      <c r="L1062" s="121"/>
      <c r="M1062" s="121"/>
    </row>
    <row r="1063" spans="10:13" x14ac:dyDescent="0.25">
      <c r="J1063" s="121"/>
      <c r="K1063" s="121"/>
      <c r="L1063" s="121"/>
      <c r="M1063" s="121"/>
    </row>
    <row r="1064" spans="10:13" x14ac:dyDescent="0.25">
      <c r="J1064" s="121"/>
      <c r="K1064" s="121"/>
      <c r="L1064" s="121"/>
      <c r="M1064" s="121"/>
    </row>
    <row r="1065" spans="10:13" x14ac:dyDescent="0.25">
      <c r="J1065" s="121"/>
      <c r="K1065" s="121"/>
      <c r="L1065" s="121"/>
      <c r="M1065" s="121"/>
    </row>
    <row r="1066" spans="10:13" x14ac:dyDescent="0.25">
      <c r="J1066" s="121"/>
      <c r="K1066" s="121"/>
      <c r="L1066" s="121"/>
      <c r="M1066" s="121"/>
    </row>
    <row r="1067" spans="10:13" x14ac:dyDescent="0.25">
      <c r="J1067" s="121"/>
      <c r="K1067" s="121"/>
      <c r="L1067" s="121"/>
      <c r="M1067" s="121"/>
    </row>
    <row r="1068" spans="10:13" x14ac:dyDescent="0.25">
      <c r="J1068" s="121"/>
      <c r="K1068" s="121"/>
      <c r="L1068" s="121"/>
      <c r="M1068" s="121"/>
    </row>
    <row r="1069" spans="10:13" x14ac:dyDescent="0.25">
      <c r="J1069" s="121"/>
      <c r="K1069" s="121"/>
      <c r="L1069" s="121"/>
      <c r="M1069" s="121"/>
    </row>
    <row r="1070" spans="10:13" x14ac:dyDescent="0.25">
      <c r="J1070" s="121"/>
      <c r="K1070" s="121"/>
      <c r="L1070" s="121"/>
      <c r="M1070" s="121"/>
    </row>
    <row r="1071" spans="10:13" x14ac:dyDescent="0.25">
      <c r="J1071" s="121"/>
      <c r="K1071" s="121"/>
      <c r="L1071" s="121"/>
      <c r="M1071" s="121"/>
    </row>
    <row r="1072" spans="10:13" x14ac:dyDescent="0.25">
      <c r="J1072" s="121"/>
      <c r="K1072" s="121"/>
      <c r="L1072" s="121"/>
      <c r="M1072" s="121"/>
    </row>
    <row r="1073" spans="10:13" x14ac:dyDescent="0.25">
      <c r="J1073" s="121"/>
      <c r="K1073" s="121"/>
      <c r="L1073" s="121"/>
      <c r="M1073" s="121"/>
    </row>
    <row r="1074" spans="10:13" x14ac:dyDescent="0.25">
      <c r="J1074" s="121"/>
      <c r="K1074" s="121"/>
      <c r="L1074" s="121"/>
      <c r="M1074" s="121"/>
    </row>
    <row r="1075" spans="10:13" x14ac:dyDescent="0.25">
      <c r="J1075" s="121"/>
      <c r="K1075" s="121"/>
      <c r="L1075" s="121"/>
      <c r="M1075" s="121"/>
    </row>
    <row r="1076" spans="10:13" x14ac:dyDescent="0.25">
      <c r="J1076" s="121"/>
      <c r="K1076" s="121"/>
      <c r="L1076" s="121"/>
      <c r="M1076" s="121"/>
    </row>
    <row r="1077" spans="10:13" x14ac:dyDescent="0.25">
      <c r="J1077" s="121"/>
      <c r="K1077" s="121"/>
      <c r="L1077" s="121"/>
      <c r="M1077" s="121"/>
    </row>
    <row r="1078" spans="10:13" x14ac:dyDescent="0.25">
      <c r="J1078" s="121"/>
      <c r="K1078" s="121"/>
      <c r="L1078" s="121"/>
      <c r="M1078" s="121"/>
    </row>
    <row r="1079" spans="10:13" x14ac:dyDescent="0.25">
      <c r="J1079" s="121"/>
      <c r="K1079" s="121"/>
      <c r="L1079" s="121"/>
      <c r="M1079" s="121"/>
    </row>
    <row r="1080" spans="10:13" x14ac:dyDescent="0.25">
      <c r="J1080" s="121"/>
      <c r="K1080" s="121"/>
      <c r="L1080" s="121"/>
      <c r="M1080" s="121"/>
    </row>
    <row r="1081" spans="10:13" x14ac:dyDescent="0.25">
      <c r="J1081" s="121"/>
      <c r="K1081" s="121"/>
      <c r="L1081" s="121"/>
      <c r="M1081" s="121"/>
    </row>
    <row r="1082" spans="10:13" x14ac:dyDescent="0.25">
      <c r="J1082" s="121"/>
      <c r="K1082" s="121"/>
      <c r="L1082" s="121"/>
      <c r="M1082" s="121"/>
    </row>
    <row r="1083" spans="10:13" x14ac:dyDescent="0.25">
      <c r="J1083" s="121"/>
      <c r="K1083" s="121"/>
      <c r="L1083" s="121"/>
      <c r="M1083" s="121"/>
    </row>
    <row r="1084" spans="10:13" x14ac:dyDescent="0.25">
      <c r="J1084" s="121"/>
      <c r="K1084" s="121"/>
      <c r="L1084" s="121"/>
      <c r="M1084" s="121"/>
    </row>
    <row r="1085" spans="10:13" x14ac:dyDescent="0.25">
      <c r="J1085" s="121"/>
      <c r="K1085" s="121"/>
      <c r="L1085" s="121"/>
      <c r="M1085" s="121"/>
    </row>
    <row r="1086" spans="10:13" x14ac:dyDescent="0.25">
      <c r="J1086" s="121"/>
      <c r="K1086" s="121"/>
      <c r="L1086" s="121"/>
      <c r="M1086" s="121"/>
    </row>
    <row r="1087" spans="10:13" x14ac:dyDescent="0.25">
      <c r="J1087" s="121"/>
      <c r="K1087" s="121"/>
      <c r="L1087" s="121"/>
      <c r="M1087" s="121"/>
    </row>
    <row r="1088" spans="10:13" x14ac:dyDescent="0.25">
      <c r="J1088" s="121"/>
      <c r="K1088" s="121"/>
      <c r="L1088" s="121"/>
      <c r="M1088" s="121"/>
    </row>
    <row r="1089" spans="10:13" x14ac:dyDescent="0.25">
      <c r="J1089" s="121"/>
      <c r="K1089" s="121"/>
      <c r="L1089" s="121"/>
      <c r="M1089" s="121"/>
    </row>
    <row r="1090" spans="10:13" x14ac:dyDescent="0.25">
      <c r="J1090" s="121"/>
      <c r="K1090" s="121"/>
      <c r="L1090" s="121"/>
      <c r="M1090" s="121"/>
    </row>
    <row r="1091" spans="10:13" x14ac:dyDescent="0.25">
      <c r="J1091" s="121"/>
      <c r="K1091" s="121"/>
      <c r="L1091" s="121"/>
      <c r="M1091" s="121"/>
    </row>
    <row r="1092" spans="10:13" x14ac:dyDescent="0.25">
      <c r="J1092" s="121"/>
      <c r="K1092" s="121"/>
      <c r="L1092" s="121"/>
      <c r="M1092" s="121"/>
    </row>
    <row r="1093" spans="10:13" x14ac:dyDescent="0.25">
      <c r="J1093" s="121"/>
      <c r="K1093" s="121"/>
      <c r="L1093" s="121"/>
      <c r="M1093" s="121"/>
    </row>
    <row r="1094" spans="10:13" x14ac:dyDescent="0.25">
      <c r="J1094" s="121"/>
      <c r="K1094" s="121"/>
      <c r="L1094" s="121"/>
      <c r="M1094" s="121"/>
    </row>
    <row r="1095" spans="10:13" x14ac:dyDescent="0.25">
      <c r="J1095" s="121"/>
      <c r="K1095" s="121"/>
      <c r="L1095" s="121"/>
      <c r="M1095" s="121"/>
    </row>
    <row r="1096" spans="10:13" x14ac:dyDescent="0.25">
      <c r="J1096" s="121"/>
      <c r="K1096" s="121"/>
      <c r="L1096" s="121"/>
      <c r="M1096" s="121"/>
    </row>
    <row r="1097" spans="10:13" x14ac:dyDescent="0.25">
      <c r="J1097" s="121"/>
      <c r="K1097" s="121"/>
      <c r="L1097" s="121"/>
      <c r="M1097" s="121"/>
    </row>
    <row r="1098" spans="10:13" x14ac:dyDescent="0.25">
      <c r="J1098" s="121"/>
      <c r="K1098" s="121"/>
      <c r="L1098" s="121"/>
      <c r="M1098" s="121"/>
    </row>
    <row r="1099" spans="10:13" x14ac:dyDescent="0.25">
      <c r="J1099" s="121"/>
      <c r="K1099" s="121"/>
      <c r="L1099" s="121"/>
      <c r="M1099" s="121"/>
    </row>
    <row r="1100" spans="10:13" x14ac:dyDescent="0.25">
      <c r="J1100" s="121"/>
      <c r="K1100" s="121"/>
      <c r="L1100" s="121"/>
      <c r="M1100" s="121"/>
    </row>
    <row r="1101" spans="10:13" x14ac:dyDescent="0.25">
      <c r="J1101" s="121"/>
      <c r="K1101" s="121"/>
      <c r="L1101" s="121"/>
      <c r="M1101" s="121"/>
    </row>
    <row r="1102" spans="10:13" x14ac:dyDescent="0.25">
      <c r="J1102" s="121"/>
      <c r="K1102" s="121"/>
      <c r="L1102" s="121"/>
      <c r="M1102" s="121"/>
    </row>
    <row r="1103" spans="10:13" x14ac:dyDescent="0.25">
      <c r="J1103" s="121"/>
      <c r="K1103" s="121"/>
      <c r="L1103" s="121"/>
      <c r="M1103" s="121"/>
    </row>
    <row r="1104" spans="10:13" x14ac:dyDescent="0.25">
      <c r="J1104" s="121"/>
      <c r="K1104" s="121"/>
      <c r="L1104" s="121"/>
      <c r="M1104" s="121"/>
    </row>
    <row r="1105" spans="10:13" x14ac:dyDescent="0.25">
      <c r="J1105" s="121"/>
      <c r="K1105" s="121"/>
      <c r="L1105" s="121"/>
      <c r="M1105" s="121"/>
    </row>
    <row r="1106" spans="10:13" x14ac:dyDescent="0.25">
      <c r="J1106" s="121"/>
      <c r="K1106" s="121"/>
      <c r="L1106" s="121"/>
      <c r="M1106" s="121"/>
    </row>
    <row r="1107" spans="10:13" x14ac:dyDescent="0.25">
      <c r="J1107" s="121"/>
      <c r="K1107" s="121"/>
      <c r="L1107" s="121"/>
      <c r="M1107" s="121"/>
    </row>
    <row r="1108" spans="10:13" x14ac:dyDescent="0.25">
      <c r="J1108" s="121"/>
      <c r="K1108" s="121"/>
      <c r="L1108" s="121"/>
      <c r="M1108" s="121"/>
    </row>
    <row r="1109" spans="10:13" x14ac:dyDescent="0.25">
      <c r="J1109" s="121"/>
      <c r="K1109" s="121"/>
      <c r="L1109" s="121"/>
      <c r="M1109" s="121"/>
    </row>
    <row r="1110" spans="10:13" x14ac:dyDescent="0.25">
      <c r="J1110" s="121"/>
      <c r="K1110" s="121"/>
      <c r="L1110" s="121"/>
      <c r="M1110" s="121"/>
    </row>
    <row r="1111" spans="10:13" x14ac:dyDescent="0.25">
      <c r="J1111" s="121"/>
      <c r="K1111" s="121"/>
      <c r="L1111" s="121"/>
      <c r="M1111" s="121"/>
    </row>
    <row r="1112" spans="10:13" x14ac:dyDescent="0.25">
      <c r="J1112" s="121"/>
      <c r="K1112" s="121"/>
      <c r="L1112" s="121"/>
      <c r="M1112" s="121"/>
    </row>
    <row r="1113" spans="10:13" x14ac:dyDescent="0.25">
      <c r="J1113" s="121"/>
      <c r="K1113" s="121"/>
      <c r="L1113" s="121"/>
      <c r="M1113" s="121"/>
    </row>
    <row r="1114" spans="10:13" x14ac:dyDescent="0.25">
      <c r="J1114" s="121"/>
      <c r="K1114" s="121"/>
      <c r="L1114" s="121"/>
      <c r="M1114" s="121"/>
    </row>
    <row r="1115" spans="10:13" x14ac:dyDescent="0.25">
      <c r="J1115" s="121"/>
      <c r="K1115" s="121"/>
      <c r="L1115" s="121"/>
      <c r="M1115" s="121"/>
    </row>
    <row r="1116" spans="10:13" x14ac:dyDescent="0.25">
      <c r="J1116" s="121"/>
      <c r="K1116" s="121"/>
      <c r="L1116" s="121"/>
      <c r="M1116" s="121"/>
    </row>
    <row r="1117" spans="10:13" x14ac:dyDescent="0.25">
      <c r="J1117" s="121"/>
      <c r="K1117" s="121"/>
      <c r="L1117" s="121"/>
      <c r="M1117" s="121"/>
    </row>
    <row r="1118" spans="10:13" x14ac:dyDescent="0.25">
      <c r="J1118" s="121"/>
      <c r="K1118" s="121"/>
      <c r="L1118" s="121"/>
      <c r="M1118" s="121"/>
    </row>
    <row r="1119" spans="10:13" x14ac:dyDescent="0.25">
      <c r="J1119" s="121"/>
      <c r="K1119" s="121"/>
      <c r="L1119" s="121"/>
      <c r="M1119" s="121"/>
    </row>
    <row r="1120" spans="10:13" x14ac:dyDescent="0.25">
      <c r="J1120" s="121"/>
      <c r="K1120" s="121"/>
      <c r="L1120" s="121"/>
      <c r="M1120" s="121"/>
    </row>
    <row r="1121" spans="10:13" x14ac:dyDescent="0.25">
      <c r="J1121" s="121"/>
      <c r="K1121" s="121"/>
      <c r="L1121" s="121"/>
      <c r="M1121" s="121"/>
    </row>
    <row r="1122" spans="10:13" x14ac:dyDescent="0.25">
      <c r="J1122" s="121"/>
      <c r="K1122" s="121"/>
      <c r="L1122" s="121"/>
      <c r="M1122" s="121"/>
    </row>
    <row r="1123" spans="10:13" x14ac:dyDescent="0.25">
      <c r="J1123" s="121"/>
      <c r="K1123" s="121"/>
      <c r="L1123" s="121"/>
      <c r="M1123" s="121"/>
    </row>
    <row r="1124" spans="10:13" x14ac:dyDescent="0.25">
      <c r="J1124" s="121"/>
      <c r="K1124" s="121"/>
      <c r="L1124" s="121"/>
      <c r="M1124" s="121"/>
    </row>
    <row r="1125" spans="10:13" x14ac:dyDescent="0.25">
      <c r="J1125" s="121"/>
      <c r="K1125" s="121"/>
      <c r="L1125" s="121"/>
      <c r="M1125" s="121"/>
    </row>
    <row r="1126" spans="10:13" x14ac:dyDescent="0.25">
      <c r="J1126" s="121"/>
      <c r="K1126" s="121"/>
      <c r="L1126" s="121"/>
      <c r="M1126" s="121"/>
    </row>
    <row r="1127" spans="10:13" x14ac:dyDescent="0.25">
      <c r="J1127" s="121"/>
      <c r="K1127" s="121"/>
      <c r="L1127" s="121"/>
      <c r="M1127" s="121"/>
    </row>
    <row r="1128" spans="10:13" x14ac:dyDescent="0.25">
      <c r="J1128" s="121"/>
      <c r="K1128" s="121"/>
      <c r="L1128" s="121"/>
      <c r="M1128" s="121"/>
    </row>
    <row r="1129" spans="10:13" x14ac:dyDescent="0.25">
      <c r="J1129" s="121"/>
      <c r="K1129" s="121"/>
      <c r="L1129" s="121"/>
      <c r="M1129" s="121"/>
    </row>
    <row r="1130" spans="10:13" x14ac:dyDescent="0.25">
      <c r="J1130" s="121"/>
      <c r="K1130" s="121"/>
      <c r="L1130" s="121"/>
      <c r="M1130" s="121"/>
    </row>
    <row r="1131" spans="10:13" x14ac:dyDescent="0.25">
      <c r="J1131" s="121"/>
      <c r="K1131" s="121"/>
      <c r="L1131" s="121"/>
      <c r="M1131" s="121"/>
    </row>
    <row r="1132" spans="10:13" x14ac:dyDescent="0.25">
      <c r="J1132" s="121"/>
      <c r="K1132" s="121"/>
      <c r="L1132" s="121"/>
      <c r="M1132" s="121"/>
    </row>
    <row r="1133" spans="10:13" x14ac:dyDescent="0.25">
      <c r="J1133" s="121"/>
      <c r="K1133" s="121"/>
      <c r="L1133" s="121"/>
      <c r="M1133" s="121"/>
    </row>
    <row r="1134" spans="10:13" x14ac:dyDescent="0.25">
      <c r="J1134" s="121"/>
      <c r="K1134" s="121"/>
      <c r="L1134" s="121"/>
      <c r="M1134" s="121"/>
    </row>
    <row r="1135" spans="10:13" x14ac:dyDescent="0.25">
      <c r="J1135" s="121"/>
      <c r="K1135" s="121"/>
      <c r="L1135" s="121"/>
      <c r="M1135" s="121"/>
    </row>
    <row r="1136" spans="10:13" x14ac:dyDescent="0.25">
      <c r="J1136" s="121"/>
      <c r="K1136" s="121"/>
      <c r="L1136" s="121"/>
      <c r="M1136" s="121"/>
    </row>
    <row r="1137" spans="10:13" x14ac:dyDescent="0.25">
      <c r="J1137" s="121"/>
      <c r="K1137" s="121"/>
      <c r="L1137" s="121"/>
      <c r="M1137" s="121"/>
    </row>
    <row r="1138" spans="10:13" x14ac:dyDescent="0.25">
      <c r="J1138" s="121"/>
      <c r="K1138" s="121"/>
      <c r="L1138" s="121"/>
      <c r="M1138" s="121"/>
    </row>
    <row r="1139" spans="10:13" x14ac:dyDescent="0.25">
      <c r="J1139" s="121"/>
      <c r="K1139" s="121"/>
      <c r="L1139" s="121"/>
      <c r="M1139" s="121"/>
    </row>
    <row r="1140" spans="10:13" x14ac:dyDescent="0.25">
      <c r="J1140" s="121"/>
      <c r="K1140" s="121"/>
      <c r="L1140" s="121"/>
      <c r="M1140" s="121"/>
    </row>
    <row r="1141" spans="10:13" x14ac:dyDescent="0.25">
      <c r="J1141" s="121"/>
      <c r="K1141" s="121"/>
      <c r="L1141" s="121"/>
      <c r="M1141" s="121"/>
    </row>
    <row r="1142" spans="10:13" x14ac:dyDescent="0.25">
      <c r="J1142" s="121"/>
      <c r="K1142" s="121"/>
      <c r="L1142" s="121"/>
      <c r="M1142" s="121"/>
    </row>
    <row r="1143" spans="10:13" x14ac:dyDescent="0.25">
      <c r="J1143" s="121"/>
      <c r="K1143" s="121"/>
      <c r="L1143" s="121"/>
      <c r="M1143" s="121"/>
    </row>
    <row r="1144" spans="10:13" x14ac:dyDescent="0.25">
      <c r="J1144" s="121"/>
      <c r="K1144" s="121"/>
      <c r="L1144" s="121"/>
      <c r="M1144" s="121"/>
    </row>
    <row r="1145" spans="10:13" x14ac:dyDescent="0.25">
      <c r="J1145" s="121"/>
      <c r="K1145" s="121"/>
      <c r="L1145" s="121"/>
      <c r="M1145" s="121"/>
    </row>
    <row r="1146" spans="10:13" x14ac:dyDescent="0.25">
      <c r="J1146" s="121"/>
      <c r="K1146" s="121"/>
      <c r="L1146" s="121"/>
      <c r="M1146" s="121"/>
    </row>
    <row r="1147" spans="10:13" x14ac:dyDescent="0.25">
      <c r="J1147" s="121"/>
      <c r="K1147" s="121"/>
      <c r="L1147" s="121"/>
      <c r="M1147" s="121"/>
    </row>
    <row r="1148" spans="10:13" x14ac:dyDescent="0.25">
      <c r="J1148" s="121"/>
      <c r="K1148" s="121"/>
      <c r="L1148" s="121"/>
      <c r="M1148" s="121"/>
    </row>
    <row r="1149" spans="10:13" x14ac:dyDescent="0.25">
      <c r="J1149" s="121"/>
      <c r="K1149" s="121"/>
      <c r="L1149" s="121"/>
      <c r="M1149" s="121"/>
    </row>
    <row r="1150" spans="10:13" x14ac:dyDescent="0.25">
      <c r="J1150" s="121"/>
      <c r="K1150" s="121"/>
      <c r="L1150" s="121"/>
      <c r="M1150" s="121"/>
    </row>
    <row r="1151" spans="10:13" x14ac:dyDescent="0.25">
      <c r="J1151" s="121"/>
      <c r="K1151" s="121"/>
      <c r="L1151" s="121"/>
      <c r="M1151" s="121"/>
    </row>
    <row r="1152" spans="10:13" x14ac:dyDescent="0.25">
      <c r="J1152" s="121"/>
      <c r="K1152" s="121"/>
      <c r="L1152" s="121"/>
      <c r="M1152" s="121"/>
    </row>
    <row r="1153" spans="10:13" x14ac:dyDescent="0.25">
      <c r="J1153" s="121"/>
      <c r="K1153" s="121"/>
      <c r="L1153" s="121"/>
      <c r="M1153" s="121"/>
    </row>
    <row r="1154" spans="10:13" x14ac:dyDescent="0.25">
      <c r="J1154" s="121"/>
      <c r="K1154" s="121"/>
      <c r="L1154" s="121"/>
      <c r="M1154" s="121"/>
    </row>
    <row r="1155" spans="10:13" x14ac:dyDescent="0.25">
      <c r="J1155" s="121"/>
      <c r="K1155" s="121"/>
      <c r="L1155" s="121"/>
      <c r="M1155" s="121"/>
    </row>
    <row r="1156" spans="10:13" x14ac:dyDescent="0.25">
      <c r="J1156" s="121"/>
      <c r="K1156" s="121"/>
      <c r="L1156" s="121"/>
      <c r="M1156" s="121"/>
    </row>
    <row r="1157" spans="10:13" x14ac:dyDescent="0.25">
      <c r="J1157" s="121"/>
      <c r="K1157" s="121"/>
      <c r="L1157" s="121"/>
      <c r="M1157" s="121"/>
    </row>
    <row r="1158" spans="10:13" x14ac:dyDescent="0.25">
      <c r="J1158" s="121"/>
      <c r="K1158" s="121"/>
      <c r="L1158" s="121"/>
      <c r="M1158" s="121"/>
    </row>
    <row r="1159" spans="10:13" x14ac:dyDescent="0.25">
      <c r="J1159" s="121"/>
      <c r="K1159" s="121"/>
      <c r="L1159" s="121"/>
      <c r="M1159" s="121"/>
    </row>
    <row r="1160" spans="10:13" x14ac:dyDescent="0.25">
      <c r="J1160" s="121"/>
      <c r="K1160" s="121"/>
      <c r="L1160" s="121"/>
      <c r="M1160" s="121"/>
    </row>
    <row r="1161" spans="10:13" x14ac:dyDescent="0.25">
      <c r="J1161" s="121"/>
      <c r="K1161" s="121"/>
      <c r="L1161" s="121"/>
      <c r="M1161" s="121"/>
    </row>
    <row r="1162" spans="10:13" x14ac:dyDescent="0.25">
      <c r="J1162" s="121"/>
      <c r="K1162" s="121"/>
      <c r="L1162" s="121"/>
      <c r="M1162" s="121"/>
    </row>
    <row r="1163" spans="10:13" x14ac:dyDescent="0.25">
      <c r="J1163" s="121"/>
      <c r="K1163" s="121"/>
      <c r="L1163" s="121"/>
      <c r="M1163" s="121"/>
    </row>
    <row r="1164" spans="10:13" x14ac:dyDescent="0.25">
      <c r="J1164" s="121"/>
      <c r="K1164" s="121"/>
      <c r="L1164" s="121"/>
      <c r="M1164" s="121"/>
    </row>
    <row r="1165" spans="10:13" x14ac:dyDescent="0.25">
      <c r="J1165" s="121"/>
      <c r="K1165" s="121"/>
      <c r="L1165" s="121"/>
      <c r="M1165" s="121"/>
    </row>
    <row r="1166" spans="10:13" x14ac:dyDescent="0.25">
      <c r="J1166" s="121"/>
      <c r="K1166" s="121"/>
      <c r="L1166" s="121"/>
      <c r="M1166" s="121"/>
    </row>
    <row r="1167" spans="10:13" x14ac:dyDescent="0.25">
      <c r="J1167" s="121"/>
      <c r="K1167" s="121"/>
      <c r="L1167" s="121"/>
      <c r="M1167" s="121"/>
    </row>
    <row r="1168" spans="10:13" x14ac:dyDescent="0.25">
      <c r="J1168" s="121"/>
      <c r="K1168" s="121"/>
      <c r="L1168" s="121"/>
      <c r="M1168" s="121"/>
    </row>
    <row r="1169" spans="10:13" x14ac:dyDescent="0.25">
      <c r="J1169" s="121"/>
      <c r="K1169" s="121"/>
      <c r="L1169" s="121"/>
      <c r="M1169" s="121"/>
    </row>
    <row r="1170" spans="10:13" x14ac:dyDescent="0.25">
      <c r="J1170" s="121"/>
      <c r="K1170" s="121"/>
      <c r="L1170" s="121"/>
      <c r="M1170" s="121"/>
    </row>
    <row r="1171" spans="10:13" x14ac:dyDescent="0.25">
      <c r="J1171" s="121"/>
      <c r="K1171" s="121"/>
      <c r="L1171" s="121"/>
      <c r="M1171" s="121"/>
    </row>
    <row r="1172" spans="10:13" x14ac:dyDescent="0.25">
      <c r="J1172" s="121"/>
      <c r="K1172" s="121"/>
      <c r="L1172" s="121"/>
      <c r="M1172" s="121"/>
    </row>
    <row r="1173" spans="10:13" x14ac:dyDescent="0.25">
      <c r="J1173" s="121"/>
      <c r="K1173" s="121"/>
      <c r="L1173" s="121"/>
      <c r="M1173" s="121"/>
    </row>
    <row r="1174" spans="10:13" x14ac:dyDescent="0.25">
      <c r="J1174" s="121"/>
      <c r="K1174" s="121"/>
      <c r="L1174" s="121"/>
      <c r="M1174" s="121"/>
    </row>
    <row r="1175" spans="10:13" x14ac:dyDescent="0.25">
      <c r="J1175" s="121"/>
      <c r="K1175" s="121"/>
      <c r="L1175" s="121"/>
      <c r="M1175" s="121"/>
    </row>
    <row r="1176" spans="10:13" x14ac:dyDescent="0.25">
      <c r="J1176" s="121"/>
      <c r="K1176" s="121"/>
      <c r="L1176" s="121"/>
      <c r="M1176" s="121"/>
    </row>
    <row r="1177" spans="10:13" x14ac:dyDescent="0.25">
      <c r="J1177" s="121"/>
      <c r="K1177" s="121"/>
      <c r="L1177" s="121"/>
      <c r="M1177" s="121"/>
    </row>
    <row r="1178" spans="10:13" x14ac:dyDescent="0.25">
      <c r="J1178" s="121"/>
      <c r="K1178" s="121"/>
      <c r="L1178" s="121"/>
      <c r="M1178" s="121"/>
    </row>
    <row r="1179" spans="10:13" x14ac:dyDescent="0.25">
      <c r="J1179" s="121"/>
      <c r="K1179" s="121"/>
      <c r="L1179" s="121"/>
      <c r="M1179" s="121"/>
    </row>
    <row r="1180" spans="10:13" x14ac:dyDescent="0.25">
      <c r="J1180" s="121"/>
      <c r="K1180" s="121"/>
      <c r="L1180" s="121"/>
      <c r="M1180" s="121"/>
    </row>
    <row r="1181" spans="10:13" x14ac:dyDescent="0.25">
      <c r="J1181" s="121"/>
      <c r="K1181" s="121"/>
      <c r="L1181" s="121"/>
      <c r="M1181" s="121"/>
    </row>
    <row r="1182" spans="10:13" x14ac:dyDescent="0.25">
      <c r="J1182" s="121"/>
      <c r="K1182" s="121"/>
      <c r="L1182" s="121"/>
      <c r="M1182" s="121"/>
    </row>
    <row r="1183" spans="10:13" x14ac:dyDescent="0.25">
      <c r="J1183" s="121"/>
      <c r="K1183" s="121"/>
      <c r="L1183" s="121"/>
      <c r="M1183" s="121"/>
    </row>
    <row r="1184" spans="10:13" x14ac:dyDescent="0.25">
      <c r="J1184" s="121"/>
      <c r="K1184" s="121"/>
      <c r="L1184" s="121"/>
      <c r="M1184" s="121"/>
    </row>
    <row r="1185" spans="10:13" x14ac:dyDescent="0.25">
      <c r="J1185" s="121"/>
      <c r="K1185" s="121"/>
      <c r="L1185" s="121"/>
      <c r="M1185" s="121"/>
    </row>
    <row r="1186" spans="10:13" x14ac:dyDescent="0.25">
      <c r="J1186" s="121"/>
      <c r="K1186" s="121"/>
      <c r="L1186" s="121"/>
      <c r="M1186" s="121"/>
    </row>
    <row r="1187" spans="10:13" x14ac:dyDescent="0.25">
      <c r="J1187" s="121"/>
      <c r="K1187" s="121"/>
      <c r="L1187" s="121"/>
      <c r="M1187" s="121"/>
    </row>
    <row r="1188" spans="10:13" x14ac:dyDescent="0.25">
      <c r="J1188" s="121"/>
      <c r="K1188" s="121"/>
      <c r="L1188" s="121"/>
      <c r="M1188" s="121"/>
    </row>
    <row r="1189" spans="10:13" x14ac:dyDescent="0.25">
      <c r="J1189" s="121"/>
      <c r="K1189" s="121"/>
      <c r="L1189" s="121"/>
      <c r="M1189" s="121"/>
    </row>
    <row r="1190" spans="10:13" x14ac:dyDescent="0.25">
      <c r="J1190" s="121"/>
      <c r="K1190" s="121"/>
      <c r="L1190" s="121"/>
      <c r="M1190" s="121"/>
    </row>
    <row r="1191" spans="10:13" x14ac:dyDescent="0.25">
      <c r="J1191" s="121"/>
      <c r="K1191" s="121"/>
      <c r="L1191" s="121"/>
      <c r="M1191" s="121"/>
    </row>
    <row r="1192" spans="10:13" x14ac:dyDescent="0.25">
      <c r="J1192" s="121"/>
      <c r="K1192" s="121"/>
      <c r="L1192" s="121"/>
      <c r="M1192" s="121"/>
    </row>
    <row r="1193" spans="10:13" x14ac:dyDescent="0.25">
      <c r="J1193" s="121"/>
      <c r="K1193" s="121"/>
      <c r="L1193" s="121"/>
      <c r="M1193" s="121"/>
    </row>
    <row r="1194" spans="10:13" x14ac:dyDescent="0.25">
      <c r="J1194" s="121"/>
      <c r="K1194" s="121"/>
      <c r="L1194" s="121"/>
      <c r="M1194" s="121"/>
    </row>
    <row r="1195" spans="10:13" x14ac:dyDescent="0.25">
      <c r="J1195" s="121"/>
      <c r="K1195" s="121"/>
      <c r="L1195" s="121"/>
      <c r="M1195" s="121"/>
    </row>
    <row r="1196" spans="10:13" x14ac:dyDescent="0.25">
      <c r="J1196" s="121"/>
      <c r="K1196" s="121"/>
      <c r="L1196" s="121"/>
      <c r="M1196" s="121"/>
    </row>
    <row r="1197" spans="10:13" x14ac:dyDescent="0.25">
      <c r="J1197" s="121"/>
      <c r="K1197" s="121"/>
      <c r="L1197" s="121"/>
      <c r="M1197" s="121"/>
    </row>
    <row r="1198" spans="10:13" x14ac:dyDescent="0.25">
      <c r="J1198" s="121"/>
      <c r="K1198" s="121"/>
      <c r="L1198" s="121"/>
      <c r="M1198" s="121"/>
    </row>
    <row r="1199" spans="10:13" x14ac:dyDescent="0.25">
      <c r="J1199" s="121"/>
      <c r="K1199" s="121"/>
      <c r="L1199" s="121"/>
      <c r="M1199" s="121"/>
    </row>
    <row r="1200" spans="10:13" x14ac:dyDescent="0.25">
      <c r="J1200" s="121"/>
      <c r="K1200" s="121"/>
      <c r="L1200" s="121"/>
      <c r="M1200" s="121"/>
    </row>
    <row r="1201" spans="10:13" x14ac:dyDescent="0.25">
      <c r="J1201" s="121"/>
      <c r="K1201" s="121"/>
      <c r="L1201" s="121"/>
      <c r="M1201" s="121"/>
    </row>
    <row r="1202" spans="10:13" x14ac:dyDescent="0.25">
      <c r="J1202" s="121"/>
      <c r="K1202" s="121"/>
      <c r="L1202" s="121"/>
      <c r="M1202" s="121"/>
    </row>
    <row r="1203" spans="10:13" x14ac:dyDescent="0.25">
      <c r="J1203" s="121"/>
      <c r="K1203" s="121"/>
      <c r="L1203" s="121"/>
      <c r="M1203" s="121"/>
    </row>
    <row r="1204" spans="10:13" x14ac:dyDescent="0.25">
      <c r="J1204" s="121"/>
      <c r="K1204" s="121"/>
      <c r="L1204" s="121"/>
      <c r="M1204" s="121"/>
    </row>
    <row r="1205" spans="10:13" x14ac:dyDescent="0.25">
      <c r="J1205" s="121"/>
      <c r="K1205" s="121"/>
      <c r="L1205" s="121"/>
      <c r="M1205" s="121"/>
    </row>
    <row r="1206" spans="10:13" x14ac:dyDescent="0.25">
      <c r="J1206" s="121"/>
      <c r="K1206" s="121"/>
      <c r="L1206" s="121"/>
      <c r="M1206" s="121"/>
    </row>
    <row r="1207" spans="10:13" x14ac:dyDescent="0.25">
      <c r="J1207" s="121"/>
      <c r="K1207" s="121"/>
      <c r="L1207" s="121"/>
      <c r="M1207" s="121"/>
    </row>
    <row r="1208" spans="10:13" x14ac:dyDescent="0.25">
      <c r="J1208" s="121"/>
      <c r="K1208" s="121"/>
      <c r="L1208" s="121"/>
      <c r="M1208" s="121"/>
    </row>
    <row r="1209" spans="10:13" x14ac:dyDescent="0.25">
      <c r="J1209" s="121"/>
      <c r="K1209" s="121"/>
      <c r="L1209" s="121"/>
      <c r="M1209" s="121"/>
    </row>
    <row r="1210" spans="10:13" x14ac:dyDescent="0.25">
      <c r="J1210" s="121"/>
      <c r="K1210" s="121"/>
      <c r="L1210" s="121"/>
      <c r="M1210" s="121"/>
    </row>
    <row r="1211" spans="10:13" x14ac:dyDescent="0.25">
      <c r="J1211" s="121"/>
      <c r="K1211" s="121"/>
      <c r="L1211" s="121"/>
      <c r="M1211" s="121"/>
    </row>
    <row r="1212" spans="10:13" x14ac:dyDescent="0.25">
      <c r="J1212" s="121"/>
      <c r="K1212" s="121"/>
      <c r="L1212" s="121"/>
      <c r="M1212" s="121"/>
    </row>
    <row r="1213" spans="10:13" x14ac:dyDescent="0.25">
      <c r="J1213" s="121"/>
      <c r="K1213" s="121"/>
      <c r="L1213" s="121"/>
      <c r="M1213" s="121"/>
    </row>
    <row r="1214" spans="10:13" x14ac:dyDescent="0.25">
      <c r="J1214" s="121"/>
      <c r="K1214" s="121"/>
      <c r="L1214" s="121"/>
      <c r="M1214" s="121"/>
    </row>
    <row r="1215" spans="10:13" x14ac:dyDescent="0.25">
      <c r="J1215" s="121"/>
      <c r="K1215" s="121"/>
      <c r="L1215" s="121"/>
      <c r="M1215" s="121"/>
    </row>
    <row r="1216" spans="10:13" x14ac:dyDescent="0.25">
      <c r="J1216" s="121"/>
      <c r="K1216" s="121"/>
      <c r="L1216" s="121"/>
      <c r="M1216" s="121"/>
    </row>
    <row r="1217" spans="10:13" x14ac:dyDescent="0.25">
      <c r="J1217" s="121"/>
      <c r="K1217" s="121"/>
      <c r="L1217" s="121"/>
      <c r="M1217" s="121"/>
    </row>
    <row r="1218" spans="10:13" x14ac:dyDescent="0.25">
      <c r="J1218" s="121"/>
      <c r="K1218" s="121"/>
      <c r="L1218" s="121"/>
      <c r="M1218" s="121"/>
    </row>
    <row r="1219" spans="10:13" x14ac:dyDescent="0.25">
      <c r="J1219" s="121"/>
      <c r="K1219" s="121"/>
      <c r="L1219" s="121"/>
      <c r="M1219" s="121"/>
    </row>
    <row r="1220" spans="10:13" x14ac:dyDescent="0.25">
      <c r="J1220" s="121"/>
      <c r="K1220" s="121"/>
      <c r="L1220" s="121"/>
      <c r="M1220" s="121"/>
    </row>
    <row r="1221" spans="10:13" x14ac:dyDescent="0.25">
      <c r="J1221" s="121"/>
      <c r="K1221" s="121"/>
      <c r="L1221" s="121"/>
      <c r="M1221" s="121"/>
    </row>
    <row r="1222" spans="10:13" x14ac:dyDescent="0.25">
      <c r="J1222" s="121"/>
      <c r="K1222" s="121"/>
      <c r="L1222" s="121"/>
      <c r="M1222" s="121"/>
    </row>
    <row r="1223" spans="10:13" x14ac:dyDescent="0.25">
      <c r="J1223" s="121"/>
      <c r="K1223" s="121"/>
      <c r="L1223" s="121"/>
      <c r="M1223" s="121"/>
    </row>
    <row r="1224" spans="10:13" x14ac:dyDescent="0.25">
      <c r="J1224" s="121"/>
      <c r="K1224" s="121"/>
      <c r="L1224" s="121"/>
      <c r="M1224" s="121"/>
    </row>
    <row r="1225" spans="10:13" x14ac:dyDescent="0.25">
      <c r="J1225" s="121"/>
      <c r="K1225" s="121"/>
      <c r="L1225" s="121"/>
      <c r="M1225" s="121"/>
    </row>
    <row r="1226" spans="10:13" x14ac:dyDescent="0.25">
      <c r="J1226" s="121"/>
      <c r="K1226" s="121"/>
      <c r="L1226" s="121"/>
      <c r="M1226" s="121"/>
    </row>
    <row r="1227" spans="10:13" x14ac:dyDescent="0.25">
      <c r="J1227" s="121"/>
      <c r="K1227" s="121"/>
      <c r="L1227" s="121"/>
      <c r="M1227" s="121"/>
    </row>
    <row r="1228" spans="10:13" x14ac:dyDescent="0.25">
      <c r="J1228" s="121"/>
      <c r="K1228" s="121"/>
      <c r="L1228" s="121"/>
      <c r="M1228" s="121"/>
    </row>
    <row r="1229" spans="10:13" x14ac:dyDescent="0.25">
      <c r="J1229" s="121"/>
      <c r="K1229" s="121"/>
      <c r="L1229" s="121"/>
      <c r="M1229" s="121"/>
    </row>
    <row r="1230" spans="10:13" x14ac:dyDescent="0.25">
      <c r="J1230" s="121"/>
      <c r="K1230" s="121"/>
      <c r="L1230" s="121"/>
      <c r="M1230" s="121"/>
    </row>
    <row r="1231" spans="10:13" x14ac:dyDescent="0.25">
      <c r="J1231" s="121"/>
      <c r="K1231" s="121"/>
      <c r="L1231" s="121"/>
      <c r="M1231" s="121"/>
    </row>
    <row r="1232" spans="10:13" x14ac:dyDescent="0.25">
      <c r="J1232" s="121"/>
      <c r="K1232" s="121"/>
      <c r="L1232" s="121"/>
      <c r="M1232" s="121"/>
    </row>
    <row r="1233" spans="10:13" x14ac:dyDescent="0.25">
      <c r="J1233" s="121"/>
      <c r="K1233" s="121"/>
      <c r="L1233" s="121"/>
      <c r="M1233" s="121"/>
    </row>
    <row r="1234" spans="10:13" x14ac:dyDescent="0.25">
      <c r="J1234" s="121"/>
      <c r="K1234" s="121"/>
      <c r="L1234" s="121"/>
      <c r="M1234" s="121"/>
    </row>
    <row r="1235" spans="10:13" x14ac:dyDescent="0.25">
      <c r="J1235" s="121"/>
      <c r="K1235" s="121"/>
      <c r="L1235" s="121"/>
      <c r="M1235" s="121"/>
    </row>
    <row r="1236" spans="10:13" x14ac:dyDescent="0.25">
      <c r="J1236" s="121"/>
      <c r="K1236" s="121"/>
      <c r="L1236" s="121"/>
      <c r="M1236" s="121"/>
    </row>
    <row r="1237" spans="10:13" x14ac:dyDescent="0.25">
      <c r="J1237" s="121"/>
      <c r="K1237" s="121"/>
      <c r="L1237" s="121"/>
      <c r="M1237" s="121"/>
    </row>
    <row r="1238" spans="10:13" x14ac:dyDescent="0.25">
      <c r="J1238" s="121"/>
      <c r="K1238" s="121"/>
      <c r="L1238" s="121"/>
      <c r="M1238" s="121"/>
    </row>
    <row r="1239" spans="10:13" x14ac:dyDescent="0.25">
      <c r="J1239" s="121"/>
      <c r="K1239" s="121"/>
      <c r="L1239" s="121"/>
      <c r="M1239" s="121"/>
    </row>
    <row r="1240" spans="10:13" x14ac:dyDescent="0.25">
      <c r="J1240" s="121"/>
      <c r="K1240" s="121"/>
      <c r="L1240" s="121"/>
      <c r="M1240" s="121"/>
    </row>
    <row r="1241" spans="10:13" x14ac:dyDescent="0.25">
      <c r="J1241" s="121"/>
      <c r="K1241" s="121"/>
      <c r="L1241" s="121"/>
      <c r="M1241" s="121"/>
    </row>
    <row r="1242" spans="10:13" x14ac:dyDescent="0.25">
      <c r="J1242" s="121"/>
      <c r="K1242" s="121"/>
      <c r="L1242" s="121"/>
      <c r="M1242" s="121"/>
    </row>
    <row r="1243" spans="10:13" x14ac:dyDescent="0.25">
      <c r="J1243" s="121"/>
      <c r="K1243" s="121"/>
      <c r="L1243" s="121"/>
      <c r="M1243" s="121"/>
    </row>
    <row r="1244" spans="10:13" x14ac:dyDescent="0.25">
      <c r="J1244" s="121"/>
      <c r="K1244" s="121"/>
      <c r="L1244" s="121"/>
      <c r="M1244" s="121"/>
    </row>
    <row r="1245" spans="10:13" x14ac:dyDescent="0.25">
      <c r="J1245" s="121"/>
      <c r="K1245" s="121"/>
      <c r="L1245" s="121"/>
      <c r="M1245" s="121"/>
    </row>
    <row r="1246" spans="10:13" x14ac:dyDescent="0.25">
      <c r="J1246" s="121"/>
      <c r="K1246" s="121"/>
      <c r="L1246" s="121"/>
      <c r="M1246" s="121"/>
    </row>
    <row r="1247" spans="10:13" x14ac:dyDescent="0.25">
      <c r="J1247" s="121"/>
      <c r="K1247" s="121"/>
      <c r="L1247" s="121"/>
      <c r="M1247" s="121"/>
    </row>
    <row r="1248" spans="10:13" x14ac:dyDescent="0.25">
      <c r="J1248" s="121"/>
      <c r="K1248" s="121"/>
      <c r="L1248" s="121"/>
      <c r="M1248" s="121"/>
    </row>
    <row r="1249" spans="10:13" x14ac:dyDescent="0.25">
      <c r="J1249" s="121"/>
      <c r="K1249" s="121"/>
      <c r="L1249" s="121"/>
      <c r="M1249" s="121"/>
    </row>
    <row r="1250" spans="10:13" x14ac:dyDescent="0.25">
      <c r="J1250" s="121"/>
      <c r="K1250" s="121"/>
      <c r="L1250" s="121"/>
      <c r="M1250" s="121"/>
    </row>
    <row r="1251" spans="10:13" x14ac:dyDescent="0.25">
      <c r="J1251" s="121"/>
      <c r="K1251" s="121"/>
      <c r="L1251" s="121"/>
      <c r="M1251" s="121"/>
    </row>
    <row r="1252" spans="10:13" x14ac:dyDescent="0.25">
      <c r="J1252" s="121"/>
      <c r="K1252" s="121"/>
      <c r="L1252" s="121"/>
      <c r="M1252" s="121"/>
    </row>
    <row r="1253" spans="10:13" x14ac:dyDescent="0.25">
      <c r="J1253" s="121"/>
      <c r="K1253" s="121"/>
      <c r="L1253" s="121"/>
      <c r="M1253" s="121"/>
    </row>
    <row r="1254" spans="10:13" x14ac:dyDescent="0.25">
      <c r="J1254" s="121"/>
      <c r="K1254" s="121"/>
      <c r="L1254" s="121"/>
      <c r="M1254" s="121"/>
    </row>
    <row r="1255" spans="10:13" x14ac:dyDescent="0.25">
      <c r="J1255" s="121"/>
      <c r="K1255" s="121"/>
      <c r="L1255" s="121"/>
      <c r="M1255" s="121"/>
    </row>
    <row r="1256" spans="10:13" x14ac:dyDescent="0.25">
      <c r="J1256" s="121"/>
      <c r="K1256" s="121"/>
      <c r="L1256" s="121"/>
      <c r="M1256" s="121"/>
    </row>
    <row r="1257" spans="10:13" x14ac:dyDescent="0.25">
      <c r="J1257" s="121"/>
      <c r="K1257" s="121"/>
      <c r="L1257" s="121"/>
      <c r="M1257" s="121"/>
    </row>
    <row r="1258" spans="10:13" x14ac:dyDescent="0.25">
      <c r="J1258" s="121"/>
      <c r="K1258" s="121"/>
      <c r="L1258" s="121"/>
      <c r="M1258" s="121"/>
    </row>
    <row r="1259" spans="10:13" x14ac:dyDescent="0.25">
      <c r="J1259" s="121"/>
      <c r="K1259" s="121"/>
      <c r="L1259" s="121"/>
      <c r="M1259" s="121"/>
    </row>
    <row r="1260" spans="10:13" x14ac:dyDescent="0.25">
      <c r="J1260" s="121"/>
      <c r="K1260" s="121"/>
      <c r="L1260" s="121"/>
      <c r="M1260" s="121"/>
    </row>
    <row r="1261" spans="10:13" x14ac:dyDescent="0.25">
      <c r="J1261" s="121"/>
      <c r="K1261" s="121"/>
      <c r="L1261" s="121"/>
      <c r="M1261" s="121"/>
    </row>
    <row r="1262" spans="10:13" x14ac:dyDescent="0.25">
      <c r="J1262" s="121"/>
      <c r="K1262" s="121"/>
      <c r="L1262" s="121"/>
      <c r="M1262" s="121"/>
    </row>
    <row r="1263" spans="10:13" x14ac:dyDescent="0.25">
      <c r="J1263" s="121"/>
      <c r="K1263" s="121"/>
      <c r="L1263" s="121"/>
      <c r="M1263" s="121"/>
    </row>
    <row r="1264" spans="10:13" x14ac:dyDescent="0.25">
      <c r="J1264" s="121"/>
      <c r="K1264" s="121"/>
      <c r="L1264" s="121"/>
      <c r="M1264" s="121"/>
    </row>
    <row r="1265" spans="10:13" x14ac:dyDescent="0.25">
      <c r="J1265" s="121"/>
      <c r="K1265" s="121"/>
      <c r="L1265" s="121"/>
      <c r="M1265" s="121"/>
    </row>
    <row r="1266" spans="10:13" x14ac:dyDescent="0.25">
      <c r="J1266" s="121"/>
      <c r="K1266" s="121"/>
      <c r="L1266" s="121"/>
      <c r="M1266" s="121"/>
    </row>
    <row r="1267" spans="10:13" x14ac:dyDescent="0.25">
      <c r="J1267" s="121"/>
      <c r="K1267" s="121"/>
      <c r="L1267" s="121"/>
      <c r="M1267" s="121"/>
    </row>
    <row r="1268" spans="10:13" x14ac:dyDescent="0.25">
      <c r="J1268" s="121"/>
      <c r="K1268" s="121"/>
      <c r="L1268" s="121"/>
      <c r="M1268" s="121"/>
    </row>
    <row r="1269" spans="10:13" x14ac:dyDescent="0.25">
      <c r="J1269" s="121"/>
      <c r="K1269" s="121"/>
      <c r="L1269" s="121"/>
      <c r="M1269" s="121"/>
    </row>
    <row r="1270" spans="10:13" x14ac:dyDescent="0.25">
      <c r="J1270" s="121"/>
      <c r="K1270" s="121"/>
      <c r="L1270" s="121"/>
      <c r="M1270" s="121"/>
    </row>
    <row r="1271" spans="10:13" x14ac:dyDescent="0.25">
      <c r="J1271" s="121"/>
      <c r="K1271" s="121"/>
      <c r="L1271" s="121"/>
      <c r="M1271" s="121"/>
    </row>
    <row r="1272" spans="10:13" x14ac:dyDescent="0.25">
      <c r="J1272" s="121"/>
      <c r="K1272" s="121"/>
      <c r="L1272" s="121"/>
      <c r="M1272" s="121"/>
    </row>
    <row r="1273" spans="10:13" x14ac:dyDescent="0.25">
      <c r="J1273" s="121"/>
      <c r="K1273" s="121"/>
      <c r="L1273" s="121"/>
      <c r="M1273" s="121"/>
    </row>
    <row r="1274" spans="10:13" x14ac:dyDescent="0.25">
      <c r="J1274" s="121"/>
      <c r="K1274" s="121"/>
      <c r="L1274" s="121"/>
      <c r="M1274" s="121"/>
    </row>
    <row r="1275" spans="10:13" x14ac:dyDescent="0.25">
      <c r="J1275" s="121"/>
      <c r="K1275" s="121"/>
      <c r="L1275" s="121"/>
      <c r="M1275" s="121"/>
    </row>
    <row r="1276" spans="10:13" x14ac:dyDescent="0.25">
      <c r="J1276" s="121"/>
      <c r="K1276" s="121"/>
      <c r="L1276" s="121"/>
      <c r="M1276" s="121"/>
    </row>
    <row r="1277" spans="10:13" x14ac:dyDescent="0.25">
      <c r="J1277" s="121"/>
      <c r="K1277" s="121"/>
      <c r="L1277" s="121"/>
      <c r="M1277" s="121"/>
    </row>
    <row r="1278" spans="10:13" x14ac:dyDescent="0.25">
      <c r="J1278" s="121"/>
      <c r="K1278" s="121"/>
      <c r="L1278" s="121"/>
      <c r="M1278" s="121"/>
    </row>
    <row r="1279" spans="10:13" x14ac:dyDescent="0.25">
      <c r="J1279" s="121"/>
      <c r="K1279" s="121"/>
      <c r="L1279" s="121"/>
      <c r="M1279" s="121"/>
    </row>
    <row r="1280" spans="10:13" x14ac:dyDescent="0.25">
      <c r="J1280" s="121"/>
      <c r="K1280" s="121"/>
      <c r="L1280" s="121"/>
      <c r="M1280" s="121"/>
    </row>
    <row r="1281" spans="10:13" x14ac:dyDescent="0.25">
      <c r="J1281" s="121"/>
      <c r="K1281" s="121"/>
      <c r="L1281" s="121"/>
      <c r="M1281" s="121"/>
    </row>
    <row r="1282" spans="10:13" x14ac:dyDescent="0.25">
      <c r="J1282" s="121"/>
      <c r="K1282" s="121"/>
      <c r="L1282" s="121"/>
      <c r="M1282" s="121"/>
    </row>
    <row r="1283" spans="10:13" x14ac:dyDescent="0.25">
      <c r="J1283" s="121"/>
      <c r="K1283" s="121"/>
      <c r="L1283" s="121"/>
      <c r="M1283" s="121"/>
    </row>
    <row r="1284" spans="10:13" x14ac:dyDescent="0.25">
      <c r="J1284" s="121"/>
      <c r="K1284" s="121"/>
      <c r="L1284" s="121"/>
      <c r="M1284" s="121"/>
    </row>
    <row r="1285" spans="10:13" x14ac:dyDescent="0.25">
      <c r="J1285" s="121"/>
      <c r="K1285" s="121"/>
      <c r="L1285" s="121"/>
      <c r="M1285" s="121"/>
    </row>
    <row r="1286" spans="10:13" x14ac:dyDescent="0.25">
      <c r="J1286" s="121"/>
      <c r="K1286" s="121"/>
      <c r="L1286" s="121"/>
      <c r="M1286" s="121"/>
    </row>
    <row r="1287" spans="10:13" x14ac:dyDescent="0.25">
      <c r="J1287" s="121"/>
      <c r="K1287" s="121"/>
      <c r="L1287" s="121"/>
      <c r="M1287" s="121"/>
    </row>
    <row r="1288" spans="10:13" x14ac:dyDescent="0.25">
      <c r="J1288" s="121"/>
      <c r="K1288" s="121"/>
      <c r="L1288" s="121"/>
      <c r="M1288" s="121"/>
    </row>
    <row r="1289" spans="10:13" x14ac:dyDescent="0.25">
      <c r="J1289" s="121"/>
      <c r="K1289" s="121"/>
      <c r="L1289" s="121"/>
      <c r="M1289" s="121"/>
    </row>
    <row r="1290" spans="10:13" x14ac:dyDescent="0.25">
      <c r="J1290" s="121"/>
      <c r="K1290" s="121"/>
      <c r="L1290" s="121"/>
      <c r="M1290" s="121"/>
    </row>
    <row r="1291" spans="10:13" x14ac:dyDescent="0.25">
      <c r="J1291" s="121"/>
      <c r="K1291" s="121"/>
      <c r="L1291" s="121"/>
      <c r="M1291" s="121"/>
    </row>
    <row r="1292" spans="10:13" x14ac:dyDescent="0.25">
      <c r="J1292" s="121"/>
      <c r="K1292" s="121"/>
      <c r="L1292" s="121"/>
      <c r="M1292" s="121"/>
    </row>
    <row r="1293" spans="10:13" x14ac:dyDescent="0.25">
      <c r="J1293" s="121"/>
      <c r="K1293" s="121"/>
      <c r="L1293" s="121"/>
      <c r="M1293" s="121"/>
    </row>
    <row r="1294" spans="10:13" x14ac:dyDescent="0.25">
      <c r="J1294" s="121"/>
      <c r="K1294" s="121"/>
      <c r="L1294" s="121"/>
      <c r="M1294" s="121"/>
    </row>
    <row r="1295" spans="10:13" x14ac:dyDescent="0.25">
      <c r="J1295" s="121"/>
      <c r="K1295" s="121"/>
      <c r="L1295" s="121"/>
      <c r="M1295" s="121"/>
    </row>
    <row r="1296" spans="10:13" x14ac:dyDescent="0.25">
      <c r="J1296" s="121"/>
      <c r="K1296" s="121"/>
      <c r="L1296" s="121"/>
      <c r="M1296" s="121"/>
    </row>
    <row r="1297" spans="10:13" x14ac:dyDescent="0.25">
      <c r="J1297" s="121"/>
      <c r="K1297" s="121"/>
      <c r="L1297" s="121"/>
      <c r="M1297" s="121"/>
    </row>
    <row r="1298" spans="10:13" x14ac:dyDescent="0.25">
      <c r="J1298" s="121"/>
      <c r="K1298" s="121"/>
      <c r="L1298" s="121"/>
      <c r="M1298" s="121"/>
    </row>
    <row r="1299" spans="10:13" x14ac:dyDescent="0.25">
      <c r="J1299" s="121"/>
      <c r="K1299" s="121"/>
      <c r="L1299" s="121"/>
      <c r="M1299" s="121"/>
    </row>
    <row r="1300" spans="10:13" x14ac:dyDescent="0.25">
      <c r="J1300" s="121"/>
      <c r="K1300" s="121"/>
      <c r="L1300" s="121"/>
      <c r="M1300" s="121"/>
    </row>
    <row r="1301" spans="10:13" x14ac:dyDescent="0.25">
      <c r="J1301" s="121"/>
      <c r="K1301" s="121"/>
      <c r="L1301" s="121"/>
      <c r="M1301" s="121"/>
    </row>
    <row r="1302" spans="10:13" x14ac:dyDescent="0.25">
      <c r="J1302" s="121"/>
      <c r="K1302" s="121"/>
      <c r="L1302" s="121"/>
      <c r="M1302" s="121"/>
    </row>
    <row r="1303" spans="10:13" x14ac:dyDescent="0.25">
      <c r="J1303" s="121"/>
      <c r="K1303" s="121"/>
      <c r="L1303" s="121"/>
      <c r="M1303" s="121"/>
    </row>
    <row r="1304" spans="10:13" x14ac:dyDescent="0.25">
      <c r="J1304" s="121"/>
      <c r="K1304" s="121"/>
      <c r="L1304" s="121"/>
      <c r="M1304" s="121"/>
    </row>
    <row r="1305" spans="10:13" x14ac:dyDescent="0.25">
      <c r="J1305" s="121"/>
      <c r="K1305" s="121"/>
      <c r="L1305" s="121"/>
      <c r="M1305" s="121"/>
    </row>
    <row r="1306" spans="10:13" x14ac:dyDescent="0.25">
      <c r="J1306" s="121"/>
      <c r="K1306" s="121"/>
      <c r="L1306" s="121"/>
      <c r="M1306" s="121"/>
    </row>
    <row r="1307" spans="10:13" x14ac:dyDescent="0.25">
      <c r="J1307" s="121"/>
      <c r="K1307" s="121"/>
      <c r="L1307" s="121"/>
      <c r="M1307" s="121"/>
    </row>
    <row r="1308" spans="10:13" x14ac:dyDescent="0.25">
      <c r="J1308" s="121"/>
      <c r="K1308" s="121"/>
      <c r="L1308" s="121"/>
      <c r="M1308" s="121"/>
    </row>
    <row r="1309" spans="10:13" x14ac:dyDescent="0.25">
      <c r="J1309" s="121"/>
      <c r="K1309" s="121"/>
      <c r="L1309" s="121"/>
      <c r="M1309" s="121"/>
    </row>
    <row r="1310" spans="10:13" x14ac:dyDescent="0.25">
      <c r="J1310" s="121"/>
      <c r="K1310" s="121"/>
      <c r="L1310" s="121"/>
      <c r="M1310" s="121"/>
    </row>
    <row r="1311" spans="10:13" x14ac:dyDescent="0.25">
      <c r="J1311" s="121"/>
      <c r="K1311" s="121"/>
      <c r="L1311" s="121"/>
      <c r="M1311" s="121"/>
    </row>
    <row r="1312" spans="10:13" x14ac:dyDescent="0.25">
      <c r="J1312" s="121"/>
      <c r="K1312" s="121"/>
      <c r="L1312" s="121"/>
      <c r="M1312" s="121"/>
    </row>
    <row r="1313" spans="10:13" x14ac:dyDescent="0.25">
      <c r="J1313" s="121"/>
      <c r="K1313" s="121"/>
      <c r="L1313" s="121"/>
      <c r="M1313" s="121"/>
    </row>
    <row r="1314" spans="10:13" x14ac:dyDescent="0.25">
      <c r="J1314" s="121"/>
      <c r="K1314" s="121"/>
      <c r="L1314" s="121"/>
      <c r="M1314" s="121"/>
    </row>
    <row r="1315" spans="10:13" x14ac:dyDescent="0.25">
      <c r="J1315" s="121"/>
      <c r="K1315" s="121"/>
      <c r="L1315" s="121"/>
      <c r="M1315" s="121"/>
    </row>
    <row r="1316" spans="10:13" x14ac:dyDescent="0.25">
      <c r="J1316" s="121"/>
      <c r="K1316" s="121"/>
      <c r="L1316" s="121"/>
      <c r="M1316" s="121"/>
    </row>
    <row r="1317" spans="10:13" x14ac:dyDescent="0.25">
      <c r="J1317" s="121"/>
      <c r="K1317" s="121"/>
      <c r="L1317" s="121"/>
      <c r="M1317" s="121"/>
    </row>
    <row r="1318" spans="10:13" x14ac:dyDescent="0.25">
      <c r="J1318" s="121"/>
      <c r="K1318" s="121"/>
      <c r="L1318" s="121"/>
      <c r="M1318" s="121"/>
    </row>
    <row r="1319" spans="10:13" x14ac:dyDescent="0.25">
      <c r="J1319" s="121"/>
      <c r="K1319" s="121"/>
      <c r="L1319" s="121"/>
      <c r="M1319" s="121"/>
    </row>
    <row r="1320" spans="10:13" x14ac:dyDescent="0.25">
      <c r="J1320" s="121"/>
      <c r="K1320" s="121"/>
      <c r="L1320" s="121"/>
      <c r="M1320" s="121"/>
    </row>
    <row r="1321" spans="10:13" x14ac:dyDescent="0.25">
      <c r="J1321" s="121"/>
      <c r="K1321" s="121"/>
      <c r="L1321" s="121"/>
      <c r="M1321" s="121"/>
    </row>
    <row r="1322" spans="10:13" x14ac:dyDescent="0.25">
      <c r="J1322" s="121"/>
      <c r="K1322" s="121"/>
      <c r="L1322" s="121"/>
      <c r="M1322" s="121"/>
    </row>
    <row r="1323" spans="10:13" x14ac:dyDescent="0.25">
      <c r="J1323" s="121"/>
      <c r="K1323" s="121"/>
      <c r="L1323" s="121"/>
      <c r="M1323" s="121"/>
    </row>
    <row r="1324" spans="10:13" x14ac:dyDescent="0.25">
      <c r="J1324" s="121"/>
      <c r="K1324" s="121"/>
      <c r="L1324" s="121"/>
      <c r="M1324" s="121"/>
    </row>
    <row r="1325" spans="10:13" x14ac:dyDescent="0.25">
      <c r="J1325" s="121"/>
      <c r="K1325" s="121"/>
      <c r="L1325" s="121"/>
      <c r="M1325" s="121"/>
    </row>
    <row r="1326" spans="10:13" x14ac:dyDescent="0.25">
      <c r="J1326" s="121"/>
      <c r="K1326" s="121"/>
      <c r="L1326" s="121"/>
      <c r="M1326" s="121"/>
    </row>
    <row r="1327" spans="10:13" x14ac:dyDescent="0.25">
      <c r="J1327" s="121"/>
      <c r="K1327" s="121"/>
      <c r="L1327" s="121"/>
      <c r="M1327" s="121"/>
    </row>
    <row r="1328" spans="10:13" x14ac:dyDescent="0.25">
      <c r="J1328" s="121"/>
      <c r="K1328" s="121"/>
      <c r="L1328" s="121"/>
      <c r="M1328" s="121"/>
    </row>
    <row r="1329" spans="10:13" x14ac:dyDescent="0.25">
      <c r="J1329" s="121"/>
      <c r="K1329" s="121"/>
      <c r="L1329" s="121"/>
      <c r="M1329" s="121"/>
    </row>
    <row r="1330" spans="10:13" x14ac:dyDescent="0.25">
      <c r="J1330" s="121"/>
      <c r="K1330" s="121"/>
      <c r="L1330" s="121"/>
      <c r="M1330" s="121"/>
    </row>
    <row r="1331" spans="10:13" x14ac:dyDescent="0.25">
      <c r="J1331" s="121"/>
      <c r="K1331" s="121"/>
      <c r="L1331" s="121"/>
      <c r="M1331" s="121"/>
    </row>
    <row r="1332" spans="10:13" x14ac:dyDescent="0.25">
      <c r="J1332" s="121"/>
      <c r="K1332" s="121"/>
      <c r="L1332" s="121"/>
      <c r="M1332" s="121"/>
    </row>
    <row r="1333" spans="10:13" x14ac:dyDescent="0.25">
      <c r="J1333" s="121"/>
      <c r="K1333" s="121"/>
      <c r="L1333" s="121"/>
      <c r="M1333" s="121"/>
    </row>
    <row r="1334" spans="10:13" x14ac:dyDescent="0.25">
      <c r="J1334" s="121"/>
      <c r="K1334" s="121"/>
      <c r="L1334" s="121"/>
      <c r="M1334" s="121"/>
    </row>
    <row r="1335" spans="10:13" x14ac:dyDescent="0.25">
      <c r="J1335" s="121"/>
      <c r="K1335" s="121"/>
      <c r="L1335" s="121"/>
      <c r="M1335" s="121"/>
    </row>
    <row r="1336" spans="10:13" x14ac:dyDescent="0.25">
      <c r="J1336" s="121"/>
      <c r="K1336" s="121"/>
      <c r="L1336" s="121"/>
      <c r="M1336" s="121"/>
    </row>
    <row r="1337" spans="10:13" x14ac:dyDescent="0.25">
      <c r="J1337" s="121"/>
      <c r="K1337" s="121"/>
      <c r="L1337" s="121"/>
      <c r="M1337" s="121"/>
    </row>
    <row r="1338" spans="10:13" x14ac:dyDescent="0.25">
      <c r="J1338" s="121"/>
      <c r="K1338" s="121"/>
      <c r="L1338" s="121"/>
      <c r="M1338" s="121"/>
    </row>
    <row r="1339" spans="10:13" x14ac:dyDescent="0.25">
      <c r="J1339" s="121"/>
      <c r="K1339" s="121"/>
      <c r="L1339" s="121"/>
      <c r="M1339" s="121"/>
    </row>
    <row r="1340" spans="10:13" x14ac:dyDescent="0.25">
      <c r="J1340" s="121"/>
      <c r="K1340" s="121"/>
      <c r="L1340" s="121"/>
      <c r="M1340" s="121"/>
    </row>
    <row r="1341" spans="10:13" x14ac:dyDescent="0.25">
      <c r="J1341" s="121"/>
      <c r="K1341" s="121"/>
      <c r="L1341" s="121"/>
      <c r="M1341" s="121"/>
    </row>
    <row r="1342" spans="10:13" x14ac:dyDescent="0.25">
      <c r="J1342" s="121"/>
      <c r="K1342" s="121"/>
      <c r="L1342" s="121"/>
      <c r="M1342" s="121"/>
    </row>
    <row r="1343" spans="10:13" x14ac:dyDescent="0.25">
      <c r="J1343" s="121"/>
      <c r="K1343" s="121"/>
      <c r="L1343" s="121"/>
      <c r="M1343" s="121"/>
    </row>
    <row r="1344" spans="10:13" x14ac:dyDescent="0.25">
      <c r="J1344" s="121"/>
      <c r="K1344" s="121"/>
      <c r="L1344" s="121"/>
      <c r="M1344" s="121"/>
    </row>
    <row r="1345" spans="10:13" x14ac:dyDescent="0.25">
      <c r="J1345" s="121"/>
      <c r="K1345" s="121"/>
      <c r="L1345" s="121"/>
      <c r="M1345" s="121"/>
    </row>
    <row r="1346" spans="10:13" x14ac:dyDescent="0.25">
      <c r="J1346" s="121"/>
      <c r="K1346" s="121"/>
      <c r="L1346" s="121"/>
      <c r="M1346" s="121"/>
    </row>
    <row r="1347" spans="10:13" x14ac:dyDescent="0.25">
      <c r="J1347" s="121"/>
      <c r="K1347" s="121"/>
      <c r="L1347" s="121"/>
      <c r="M1347" s="121"/>
    </row>
    <row r="1348" spans="10:13" x14ac:dyDescent="0.25">
      <c r="J1348" s="121"/>
      <c r="K1348" s="121"/>
      <c r="L1348" s="121"/>
      <c r="M1348" s="121"/>
    </row>
    <row r="1349" spans="10:13" x14ac:dyDescent="0.25">
      <c r="J1349" s="121"/>
      <c r="K1349" s="121"/>
      <c r="L1349" s="121"/>
      <c r="M1349" s="121"/>
    </row>
    <row r="1350" spans="10:13" x14ac:dyDescent="0.25">
      <c r="J1350" s="121"/>
      <c r="K1350" s="121"/>
      <c r="L1350" s="121"/>
      <c r="M1350" s="121"/>
    </row>
    <row r="1351" spans="10:13" x14ac:dyDescent="0.25">
      <c r="J1351" s="121"/>
      <c r="K1351" s="121"/>
      <c r="L1351" s="121"/>
      <c r="M1351" s="121"/>
    </row>
    <row r="1352" spans="10:13" x14ac:dyDescent="0.25">
      <c r="J1352" s="121"/>
      <c r="K1352" s="121"/>
      <c r="L1352" s="121"/>
      <c r="M1352" s="121"/>
    </row>
    <row r="1353" spans="10:13" x14ac:dyDescent="0.25">
      <c r="J1353" s="121"/>
      <c r="K1353" s="121"/>
      <c r="L1353" s="121"/>
      <c r="M1353" s="121"/>
    </row>
    <row r="1354" spans="10:13" x14ac:dyDescent="0.25">
      <c r="J1354" s="121"/>
      <c r="K1354" s="121"/>
      <c r="L1354" s="121"/>
      <c r="M1354" s="121"/>
    </row>
    <row r="1355" spans="10:13" x14ac:dyDescent="0.25">
      <c r="J1355" s="121"/>
      <c r="K1355" s="121"/>
      <c r="L1355" s="121"/>
      <c r="M1355" s="121"/>
    </row>
    <row r="1356" spans="10:13" x14ac:dyDescent="0.25">
      <c r="J1356" s="121"/>
      <c r="K1356" s="121"/>
      <c r="L1356" s="121"/>
      <c r="M1356" s="121"/>
    </row>
    <row r="1357" spans="10:13" x14ac:dyDescent="0.25">
      <c r="J1357" s="121"/>
      <c r="K1357" s="121"/>
      <c r="L1357" s="121"/>
      <c r="M1357" s="121"/>
    </row>
    <row r="1358" spans="10:13" x14ac:dyDescent="0.25">
      <c r="J1358" s="121"/>
      <c r="K1358" s="121"/>
      <c r="L1358" s="121"/>
      <c r="M1358" s="121"/>
    </row>
    <row r="1359" spans="10:13" x14ac:dyDescent="0.25">
      <c r="J1359" s="121"/>
      <c r="K1359" s="121"/>
      <c r="L1359" s="121"/>
      <c r="M1359" s="121"/>
    </row>
    <row r="1360" spans="10:13" x14ac:dyDescent="0.25">
      <c r="J1360" s="121"/>
      <c r="K1360" s="121"/>
      <c r="L1360" s="121"/>
      <c r="M1360" s="121"/>
    </row>
    <row r="1361" spans="10:13" x14ac:dyDescent="0.25">
      <c r="J1361" s="121"/>
      <c r="K1361" s="121"/>
      <c r="L1361" s="121"/>
      <c r="M1361" s="121"/>
    </row>
    <row r="1362" spans="10:13" x14ac:dyDescent="0.25">
      <c r="J1362" s="121"/>
      <c r="K1362" s="121"/>
      <c r="L1362" s="121"/>
      <c r="M1362" s="121"/>
    </row>
    <row r="1363" spans="10:13" x14ac:dyDescent="0.25">
      <c r="J1363" s="121"/>
      <c r="K1363" s="121"/>
      <c r="L1363" s="121"/>
      <c r="M1363" s="121"/>
    </row>
    <row r="1364" spans="10:13" x14ac:dyDescent="0.25">
      <c r="J1364" s="121"/>
      <c r="K1364" s="121"/>
      <c r="L1364" s="121"/>
      <c r="M1364" s="121"/>
    </row>
    <row r="1365" spans="10:13" x14ac:dyDescent="0.25">
      <c r="J1365" s="121"/>
      <c r="K1365" s="121"/>
      <c r="L1365" s="121"/>
      <c r="M1365" s="121"/>
    </row>
    <row r="1366" spans="10:13" x14ac:dyDescent="0.25">
      <c r="J1366" s="121"/>
      <c r="K1366" s="121"/>
      <c r="L1366" s="121"/>
      <c r="M1366" s="121"/>
    </row>
    <row r="1367" spans="10:13" x14ac:dyDescent="0.25">
      <c r="J1367" s="121"/>
      <c r="K1367" s="121"/>
      <c r="L1367" s="121"/>
      <c r="M1367" s="121"/>
    </row>
    <row r="1368" spans="10:13" x14ac:dyDescent="0.25">
      <c r="J1368" s="121"/>
      <c r="K1368" s="121"/>
      <c r="L1368" s="121"/>
      <c r="M1368" s="121"/>
    </row>
    <row r="1369" spans="10:13" x14ac:dyDescent="0.25">
      <c r="J1369" s="121"/>
      <c r="K1369" s="121"/>
      <c r="L1369" s="121"/>
      <c r="M1369" s="121"/>
    </row>
    <row r="1370" spans="10:13" x14ac:dyDescent="0.25">
      <c r="J1370" s="121"/>
      <c r="K1370" s="121"/>
      <c r="L1370" s="121"/>
      <c r="M1370" s="121"/>
    </row>
    <row r="1371" spans="10:13" x14ac:dyDescent="0.25">
      <c r="J1371" s="121"/>
      <c r="K1371" s="121"/>
      <c r="L1371" s="121"/>
      <c r="M1371" s="121"/>
    </row>
    <row r="1372" spans="10:13" x14ac:dyDescent="0.25">
      <c r="J1372" s="121"/>
      <c r="K1372" s="121"/>
      <c r="L1372" s="121"/>
      <c r="M1372" s="121"/>
    </row>
    <row r="1373" spans="10:13" x14ac:dyDescent="0.25">
      <c r="J1373" s="121"/>
      <c r="K1373" s="121"/>
      <c r="L1373" s="121"/>
      <c r="M1373" s="121"/>
    </row>
    <row r="1374" spans="10:13" x14ac:dyDescent="0.25">
      <c r="J1374" s="121"/>
      <c r="K1374" s="121"/>
      <c r="L1374" s="121"/>
      <c r="M1374" s="121"/>
    </row>
    <row r="1375" spans="10:13" x14ac:dyDescent="0.25">
      <c r="J1375" s="121"/>
      <c r="K1375" s="121"/>
      <c r="L1375" s="121"/>
      <c r="M1375" s="121"/>
    </row>
    <row r="1376" spans="10:13" x14ac:dyDescent="0.25">
      <c r="J1376" s="121"/>
      <c r="K1376" s="121"/>
      <c r="L1376" s="121"/>
      <c r="M1376" s="121"/>
    </row>
    <row r="1377" spans="10:13" x14ac:dyDescent="0.25">
      <c r="J1377" s="121"/>
      <c r="K1377" s="121"/>
      <c r="L1377" s="121"/>
      <c r="M1377" s="121"/>
    </row>
    <row r="1378" spans="10:13" x14ac:dyDescent="0.25">
      <c r="J1378" s="121"/>
      <c r="K1378" s="121"/>
      <c r="L1378" s="121"/>
      <c r="M1378" s="121"/>
    </row>
    <row r="1379" spans="10:13" x14ac:dyDescent="0.25">
      <c r="J1379" s="121"/>
      <c r="K1379" s="121"/>
      <c r="L1379" s="121"/>
      <c r="M1379" s="121"/>
    </row>
    <row r="1380" spans="10:13" x14ac:dyDescent="0.25">
      <c r="J1380" s="121"/>
      <c r="K1380" s="121"/>
      <c r="L1380" s="121"/>
      <c r="M1380" s="121"/>
    </row>
    <row r="1381" spans="10:13" x14ac:dyDescent="0.25">
      <c r="J1381" s="121"/>
      <c r="K1381" s="121"/>
      <c r="L1381" s="121"/>
      <c r="M1381" s="121"/>
    </row>
    <row r="1382" spans="10:13" x14ac:dyDescent="0.25">
      <c r="J1382" s="121"/>
      <c r="K1382" s="121"/>
      <c r="L1382" s="121"/>
      <c r="M1382" s="121"/>
    </row>
    <row r="1383" spans="10:13" x14ac:dyDescent="0.25">
      <c r="J1383" s="121"/>
      <c r="K1383" s="121"/>
      <c r="L1383" s="121"/>
      <c r="M1383" s="121"/>
    </row>
    <row r="1384" spans="10:13" x14ac:dyDescent="0.25">
      <c r="J1384" s="121"/>
      <c r="K1384" s="121"/>
      <c r="L1384" s="121"/>
      <c r="M1384" s="121"/>
    </row>
    <row r="1385" spans="10:13" x14ac:dyDescent="0.25">
      <c r="J1385" s="121"/>
      <c r="K1385" s="121"/>
      <c r="L1385" s="121"/>
      <c r="M1385" s="121"/>
    </row>
    <row r="1386" spans="10:13" x14ac:dyDescent="0.25">
      <c r="J1386" s="121"/>
      <c r="K1386" s="121"/>
      <c r="L1386" s="121"/>
      <c r="M1386" s="121"/>
    </row>
    <row r="1387" spans="10:13" x14ac:dyDescent="0.25">
      <c r="J1387" s="121"/>
      <c r="K1387" s="121"/>
      <c r="L1387" s="121"/>
      <c r="M1387" s="121"/>
    </row>
    <row r="1388" spans="10:13" x14ac:dyDescent="0.25">
      <c r="J1388" s="121"/>
      <c r="K1388" s="121"/>
      <c r="L1388" s="121"/>
      <c r="M1388" s="121"/>
    </row>
    <row r="1389" spans="10:13" x14ac:dyDescent="0.25">
      <c r="J1389" s="121"/>
      <c r="K1389" s="121"/>
      <c r="L1389" s="121"/>
      <c r="M1389" s="121"/>
    </row>
    <row r="1390" spans="10:13" x14ac:dyDescent="0.25">
      <c r="J1390" s="121"/>
      <c r="K1390" s="121"/>
      <c r="L1390" s="121"/>
      <c r="M1390" s="121"/>
    </row>
    <row r="1391" spans="10:13" x14ac:dyDescent="0.25">
      <c r="J1391" s="121"/>
      <c r="K1391" s="121"/>
      <c r="L1391" s="121"/>
      <c r="M1391" s="121"/>
    </row>
    <row r="1392" spans="10:13" x14ac:dyDescent="0.25">
      <c r="J1392" s="121"/>
      <c r="K1392" s="121"/>
      <c r="L1392" s="121"/>
      <c r="M1392" s="121"/>
    </row>
    <row r="1393" spans="10:13" x14ac:dyDescent="0.25">
      <c r="J1393" s="121"/>
      <c r="K1393" s="121"/>
      <c r="L1393" s="121"/>
      <c r="M1393" s="121"/>
    </row>
    <row r="1394" spans="10:13" x14ac:dyDescent="0.25">
      <c r="J1394" s="121"/>
      <c r="K1394" s="121"/>
      <c r="L1394" s="121"/>
      <c r="M1394" s="121"/>
    </row>
    <row r="1395" spans="10:13" x14ac:dyDescent="0.25">
      <c r="J1395" s="121"/>
      <c r="K1395" s="121"/>
      <c r="L1395" s="121"/>
      <c r="M1395" s="121"/>
    </row>
    <row r="1396" spans="10:13" x14ac:dyDescent="0.25">
      <c r="J1396" s="121"/>
      <c r="K1396" s="121"/>
      <c r="L1396" s="121"/>
      <c r="M1396" s="121"/>
    </row>
    <row r="1397" spans="10:13" x14ac:dyDescent="0.25">
      <c r="J1397" s="121"/>
      <c r="K1397" s="121"/>
      <c r="L1397" s="121"/>
      <c r="M1397" s="121"/>
    </row>
    <row r="1398" spans="10:13" x14ac:dyDescent="0.25">
      <c r="J1398" s="121"/>
      <c r="K1398" s="121"/>
      <c r="L1398" s="121"/>
      <c r="M1398" s="121"/>
    </row>
    <row r="1399" spans="10:13" x14ac:dyDescent="0.25">
      <c r="J1399" s="121"/>
      <c r="K1399" s="121"/>
      <c r="L1399" s="121"/>
      <c r="M1399" s="121"/>
    </row>
    <row r="1400" spans="10:13" x14ac:dyDescent="0.25">
      <c r="J1400" s="121"/>
      <c r="K1400" s="121"/>
      <c r="L1400" s="121"/>
      <c r="M1400" s="121"/>
    </row>
    <row r="1401" spans="10:13" x14ac:dyDescent="0.25">
      <c r="J1401" s="121"/>
      <c r="K1401" s="121"/>
      <c r="L1401" s="121"/>
      <c r="M1401" s="121"/>
    </row>
    <row r="1402" spans="10:13" x14ac:dyDescent="0.25">
      <c r="J1402" s="121"/>
      <c r="K1402" s="121"/>
      <c r="L1402" s="121"/>
      <c r="M1402" s="121"/>
    </row>
    <row r="1403" spans="10:13" x14ac:dyDescent="0.25">
      <c r="J1403" s="121"/>
      <c r="K1403" s="121"/>
      <c r="L1403" s="121"/>
      <c r="M1403" s="121"/>
    </row>
    <row r="1404" spans="10:13" x14ac:dyDescent="0.25">
      <c r="J1404" s="121"/>
      <c r="K1404" s="121"/>
      <c r="L1404" s="121"/>
      <c r="M1404" s="121"/>
    </row>
    <row r="1405" spans="10:13" x14ac:dyDescent="0.25">
      <c r="J1405" s="121"/>
      <c r="K1405" s="121"/>
      <c r="L1405" s="121"/>
      <c r="M1405" s="121"/>
    </row>
    <row r="1406" spans="10:13" x14ac:dyDescent="0.25">
      <c r="J1406" s="121"/>
      <c r="K1406" s="121"/>
      <c r="L1406" s="121"/>
      <c r="M1406" s="121"/>
    </row>
    <row r="1407" spans="10:13" x14ac:dyDescent="0.25">
      <c r="J1407" s="121"/>
      <c r="K1407" s="121"/>
      <c r="L1407" s="121"/>
      <c r="M1407" s="121"/>
    </row>
    <row r="1408" spans="10:13" x14ac:dyDescent="0.25">
      <c r="J1408" s="121"/>
      <c r="K1408" s="121"/>
      <c r="L1408" s="121"/>
      <c r="M1408" s="121"/>
    </row>
    <row r="1409" spans="10:13" x14ac:dyDescent="0.25">
      <c r="J1409" s="121"/>
      <c r="K1409" s="121"/>
      <c r="L1409" s="121"/>
      <c r="M1409" s="121"/>
    </row>
    <row r="1410" spans="10:13" x14ac:dyDescent="0.25">
      <c r="J1410" s="121"/>
      <c r="K1410" s="121"/>
      <c r="L1410" s="121"/>
      <c r="M1410" s="121"/>
    </row>
    <row r="1411" spans="10:13" x14ac:dyDescent="0.25">
      <c r="J1411" s="121"/>
      <c r="K1411" s="121"/>
      <c r="L1411" s="121"/>
      <c r="M1411" s="121"/>
    </row>
    <row r="1412" spans="10:13" x14ac:dyDescent="0.25">
      <c r="J1412" s="121"/>
      <c r="K1412" s="121"/>
      <c r="L1412" s="121"/>
      <c r="M1412" s="121"/>
    </row>
    <row r="1413" spans="10:13" x14ac:dyDescent="0.25">
      <c r="J1413" s="121"/>
      <c r="K1413" s="121"/>
      <c r="L1413" s="121"/>
      <c r="M1413" s="121"/>
    </row>
    <row r="1414" spans="10:13" x14ac:dyDescent="0.25">
      <c r="J1414" s="121"/>
      <c r="K1414" s="121"/>
      <c r="L1414" s="121"/>
      <c r="M1414" s="121"/>
    </row>
    <row r="1415" spans="10:13" x14ac:dyDescent="0.25">
      <c r="J1415" s="121"/>
      <c r="K1415" s="121"/>
      <c r="L1415" s="121"/>
      <c r="M1415" s="121"/>
    </row>
    <row r="1416" spans="10:13" x14ac:dyDescent="0.25">
      <c r="J1416" s="121"/>
      <c r="K1416" s="121"/>
      <c r="L1416" s="121"/>
      <c r="M1416" s="121"/>
    </row>
    <row r="1417" spans="10:13" x14ac:dyDescent="0.25">
      <c r="J1417" s="121"/>
      <c r="K1417" s="121"/>
      <c r="L1417" s="121"/>
      <c r="M1417" s="121"/>
    </row>
    <row r="1418" spans="10:13" x14ac:dyDescent="0.25">
      <c r="J1418" s="121"/>
      <c r="K1418" s="121"/>
      <c r="L1418" s="121"/>
      <c r="M1418" s="121"/>
    </row>
    <row r="1419" spans="10:13" x14ac:dyDescent="0.25">
      <c r="J1419" s="121"/>
      <c r="K1419" s="121"/>
      <c r="L1419" s="121"/>
      <c r="M1419" s="121"/>
    </row>
    <row r="1420" spans="10:13" x14ac:dyDescent="0.25">
      <c r="J1420" s="121"/>
      <c r="K1420" s="121"/>
      <c r="L1420" s="121"/>
      <c r="M1420" s="121"/>
    </row>
    <row r="1421" spans="10:13" x14ac:dyDescent="0.25">
      <c r="J1421" s="121"/>
      <c r="K1421" s="121"/>
      <c r="L1421" s="121"/>
      <c r="M1421" s="121"/>
    </row>
    <row r="1422" spans="10:13" x14ac:dyDescent="0.25">
      <c r="J1422" s="121"/>
      <c r="K1422" s="121"/>
      <c r="L1422" s="121"/>
      <c r="M1422" s="121"/>
    </row>
    <row r="1423" spans="10:13" x14ac:dyDescent="0.25">
      <c r="J1423" s="121"/>
      <c r="K1423" s="121"/>
      <c r="L1423" s="121"/>
      <c r="M1423" s="121"/>
    </row>
    <row r="1424" spans="10:13" x14ac:dyDescent="0.25">
      <c r="J1424" s="121"/>
      <c r="K1424" s="121"/>
      <c r="L1424" s="121"/>
      <c r="M1424" s="121"/>
    </row>
    <row r="1425" spans="10:13" x14ac:dyDescent="0.25">
      <c r="J1425" s="121"/>
      <c r="K1425" s="121"/>
      <c r="L1425" s="121"/>
      <c r="M1425" s="121"/>
    </row>
    <row r="1426" spans="10:13" x14ac:dyDescent="0.25">
      <c r="J1426" s="121"/>
      <c r="K1426" s="121"/>
      <c r="L1426" s="121"/>
      <c r="M1426" s="121"/>
    </row>
    <row r="1427" spans="10:13" x14ac:dyDescent="0.25">
      <c r="J1427" s="121"/>
      <c r="K1427" s="121"/>
      <c r="L1427" s="121"/>
      <c r="M1427" s="121"/>
    </row>
    <row r="1428" spans="10:13" x14ac:dyDescent="0.25">
      <c r="J1428" s="121"/>
      <c r="K1428" s="121"/>
      <c r="L1428" s="121"/>
      <c r="M1428" s="121"/>
    </row>
    <row r="1429" spans="10:13" x14ac:dyDescent="0.25">
      <c r="J1429" s="121"/>
      <c r="K1429" s="121"/>
      <c r="L1429" s="121"/>
      <c r="M1429" s="121"/>
    </row>
    <row r="1430" spans="10:13" x14ac:dyDescent="0.25">
      <c r="J1430" s="121"/>
      <c r="K1430" s="121"/>
      <c r="L1430" s="121"/>
      <c r="M1430" s="121"/>
    </row>
    <row r="1431" spans="10:13" x14ac:dyDescent="0.25">
      <c r="J1431" s="121"/>
      <c r="K1431" s="121"/>
      <c r="L1431" s="121"/>
      <c r="M1431" s="121"/>
    </row>
    <row r="1432" spans="10:13" x14ac:dyDescent="0.25">
      <c r="J1432" s="121"/>
      <c r="K1432" s="121"/>
      <c r="L1432" s="121"/>
      <c r="M1432" s="121"/>
    </row>
    <row r="1433" spans="10:13" x14ac:dyDescent="0.25">
      <c r="J1433" s="121"/>
      <c r="K1433" s="121"/>
      <c r="L1433" s="121"/>
      <c r="M1433" s="121"/>
    </row>
    <row r="1434" spans="10:13" x14ac:dyDescent="0.25">
      <c r="J1434" s="121"/>
      <c r="K1434" s="121"/>
      <c r="L1434" s="121"/>
      <c r="M1434" s="121"/>
    </row>
    <row r="1435" spans="10:13" x14ac:dyDescent="0.25">
      <c r="J1435" s="121"/>
      <c r="K1435" s="121"/>
      <c r="L1435" s="121"/>
      <c r="M1435" s="121"/>
    </row>
    <row r="1436" spans="10:13" x14ac:dyDescent="0.25">
      <c r="J1436" s="121"/>
      <c r="K1436" s="121"/>
      <c r="L1436" s="121"/>
      <c r="M1436" s="121"/>
    </row>
    <row r="1437" spans="10:13" x14ac:dyDescent="0.25">
      <c r="J1437" s="121"/>
      <c r="K1437" s="121"/>
      <c r="L1437" s="121"/>
      <c r="M1437" s="121"/>
    </row>
    <row r="1438" spans="10:13" x14ac:dyDescent="0.25">
      <c r="J1438" s="121"/>
      <c r="K1438" s="121"/>
      <c r="L1438" s="121"/>
      <c r="M1438" s="121"/>
    </row>
    <row r="1439" spans="10:13" x14ac:dyDescent="0.25">
      <c r="J1439" s="121"/>
      <c r="K1439" s="121"/>
      <c r="L1439" s="121"/>
      <c r="M1439" s="121"/>
    </row>
    <row r="1440" spans="10:13" x14ac:dyDescent="0.25">
      <c r="J1440" s="121"/>
      <c r="K1440" s="121"/>
      <c r="L1440" s="121"/>
      <c r="M1440" s="121"/>
    </row>
    <row r="1441" spans="10:13" x14ac:dyDescent="0.25">
      <c r="J1441" s="121"/>
      <c r="K1441" s="121"/>
      <c r="L1441" s="121"/>
      <c r="M1441" s="121"/>
    </row>
    <row r="1442" spans="10:13" x14ac:dyDescent="0.25">
      <c r="J1442" s="121"/>
      <c r="K1442" s="121"/>
      <c r="L1442" s="121"/>
      <c r="M1442" s="121"/>
    </row>
    <row r="1443" spans="10:13" x14ac:dyDescent="0.25">
      <c r="J1443" s="121"/>
      <c r="K1443" s="121"/>
      <c r="L1443" s="121"/>
      <c r="M1443" s="121"/>
    </row>
    <row r="1444" spans="10:13" x14ac:dyDescent="0.25">
      <c r="J1444" s="121"/>
      <c r="K1444" s="121"/>
      <c r="L1444" s="121"/>
      <c r="M1444" s="121"/>
    </row>
    <row r="1445" spans="10:13" x14ac:dyDescent="0.25">
      <c r="J1445" s="121"/>
      <c r="K1445" s="121"/>
      <c r="L1445" s="121"/>
      <c r="M1445" s="121"/>
    </row>
    <row r="1446" spans="10:13" x14ac:dyDescent="0.25">
      <c r="J1446" s="121"/>
      <c r="K1446" s="121"/>
      <c r="L1446" s="121"/>
      <c r="M1446" s="121"/>
    </row>
    <row r="1447" spans="10:13" x14ac:dyDescent="0.25">
      <c r="J1447" s="121"/>
      <c r="K1447" s="121"/>
      <c r="L1447" s="121"/>
      <c r="M1447" s="121"/>
    </row>
    <row r="1448" spans="10:13" x14ac:dyDescent="0.25">
      <c r="J1448" s="121"/>
      <c r="K1448" s="121"/>
      <c r="L1448" s="121"/>
      <c r="M1448" s="121"/>
    </row>
    <row r="1449" spans="10:13" x14ac:dyDescent="0.25">
      <c r="J1449" s="121"/>
      <c r="K1449" s="121"/>
      <c r="L1449" s="121"/>
      <c r="M1449" s="121"/>
    </row>
    <row r="1450" spans="10:13" x14ac:dyDescent="0.25">
      <c r="J1450" s="121"/>
      <c r="K1450" s="121"/>
      <c r="L1450" s="121"/>
      <c r="M1450" s="121"/>
    </row>
    <row r="1451" spans="10:13" x14ac:dyDescent="0.25">
      <c r="J1451" s="121"/>
      <c r="K1451" s="121"/>
      <c r="L1451" s="121"/>
      <c r="M1451" s="121"/>
    </row>
    <row r="1452" spans="10:13" x14ac:dyDescent="0.25">
      <c r="J1452" s="121"/>
      <c r="K1452" s="121"/>
      <c r="L1452" s="121"/>
      <c r="M1452" s="121"/>
    </row>
    <row r="1453" spans="10:13" x14ac:dyDescent="0.25">
      <c r="J1453" s="121"/>
      <c r="K1453" s="121"/>
      <c r="L1453" s="121"/>
      <c r="M1453" s="121"/>
    </row>
    <row r="1454" spans="10:13" x14ac:dyDescent="0.25">
      <c r="J1454" s="121"/>
      <c r="K1454" s="121"/>
      <c r="L1454" s="121"/>
      <c r="M1454" s="121"/>
    </row>
    <row r="1455" spans="10:13" x14ac:dyDescent="0.25">
      <c r="J1455" s="121"/>
      <c r="K1455" s="121"/>
      <c r="L1455" s="121"/>
      <c r="M1455" s="121"/>
    </row>
    <row r="1456" spans="10:13" x14ac:dyDescent="0.25">
      <c r="J1456" s="121"/>
      <c r="K1456" s="121"/>
      <c r="L1456" s="121"/>
      <c r="M1456" s="121"/>
    </row>
    <row r="1457" spans="10:13" x14ac:dyDescent="0.25">
      <c r="J1457" s="121"/>
      <c r="K1457" s="121"/>
      <c r="L1457" s="121"/>
      <c r="M1457" s="121"/>
    </row>
    <row r="1458" spans="10:13" x14ac:dyDescent="0.25">
      <c r="J1458" s="121"/>
      <c r="K1458" s="121"/>
      <c r="L1458" s="121"/>
      <c r="M1458" s="121"/>
    </row>
    <row r="1459" spans="10:13" x14ac:dyDescent="0.25">
      <c r="J1459" s="121"/>
      <c r="K1459" s="121"/>
      <c r="L1459" s="121"/>
      <c r="M1459" s="121"/>
    </row>
    <row r="1460" spans="10:13" x14ac:dyDescent="0.25">
      <c r="J1460" s="121"/>
      <c r="K1460" s="121"/>
      <c r="L1460" s="121"/>
      <c r="M1460" s="121"/>
    </row>
    <row r="1461" spans="10:13" x14ac:dyDescent="0.25">
      <c r="J1461" s="121"/>
      <c r="K1461" s="121"/>
      <c r="L1461" s="121"/>
      <c r="M1461" s="121"/>
    </row>
    <row r="1462" spans="10:13" x14ac:dyDescent="0.25">
      <c r="J1462" s="121"/>
      <c r="K1462" s="121"/>
      <c r="L1462" s="121"/>
      <c r="M1462" s="121"/>
    </row>
    <row r="1463" spans="10:13" x14ac:dyDescent="0.25">
      <c r="J1463" s="121"/>
      <c r="K1463" s="121"/>
      <c r="L1463" s="121"/>
      <c r="M1463" s="121"/>
    </row>
    <row r="1464" spans="10:13" x14ac:dyDescent="0.25">
      <c r="J1464" s="121"/>
      <c r="K1464" s="121"/>
      <c r="L1464" s="121"/>
      <c r="M1464" s="121"/>
    </row>
    <row r="1465" spans="10:13" x14ac:dyDescent="0.25">
      <c r="J1465" s="121"/>
      <c r="K1465" s="121"/>
      <c r="L1465" s="121"/>
      <c r="M1465" s="121"/>
    </row>
    <row r="1466" spans="10:13" x14ac:dyDescent="0.25">
      <c r="J1466" s="121"/>
      <c r="K1466" s="121"/>
      <c r="L1466" s="121"/>
      <c r="M1466" s="121"/>
    </row>
    <row r="1467" spans="10:13" x14ac:dyDescent="0.25">
      <c r="J1467" s="121"/>
      <c r="K1467" s="121"/>
      <c r="L1467" s="121"/>
      <c r="M1467" s="121"/>
    </row>
    <row r="1468" spans="10:13" x14ac:dyDescent="0.25">
      <c r="J1468" s="121"/>
      <c r="K1468" s="121"/>
      <c r="L1468" s="121"/>
      <c r="M1468" s="121"/>
    </row>
    <row r="1469" spans="10:13" x14ac:dyDescent="0.25">
      <c r="J1469" s="121"/>
      <c r="K1469" s="121"/>
      <c r="L1469" s="121"/>
      <c r="M1469" s="121"/>
    </row>
    <row r="1470" spans="10:13" x14ac:dyDescent="0.25">
      <c r="J1470" s="121"/>
      <c r="K1470" s="121"/>
      <c r="L1470" s="121"/>
      <c r="M1470" s="121"/>
    </row>
    <row r="1471" spans="10:13" x14ac:dyDescent="0.25">
      <c r="J1471" s="121"/>
      <c r="K1471" s="121"/>
      <c r="L1471" s="121"/>
      <c r="M1471" s="121"/>
    </row>
    <row r="1472" spans="10:13" x14ac:dyDescent="0.25">
      <c r="J1472" s="121"/>
      <c r="K1472" s="121"/>
      <c r="L1472" s="121"/>
      <c r="M1472" s="121"/>
    </row>
    <row r="1473" spans="10:13" x14ac:dyDescent="0.25">
      <c r="J1473" s="121"/>
      <c r="K1473" s="121"/>
      <c r="L1473" s="121"/>
      <c r="M1473" s="121"/>
    </row>
    <row r="1474" spans="10:13" x14ac:dyDescent="0.25">
      <c r="J1474" s="121"/>
      <c r="K1474" s="121"/>
      <c r="L1474" s="121"/>
      <c r="M1474" s="121"/>
    </row>
    <row r="1475" spans="10:13" x14ac:dyDescent="0.25">
      <c r="J1475" s="121"/>
      <c r="K1475" s="121"/>
      <c r="L1475" s="121"/>
      <c r="M1475" s="121"/>
    </row>
    <row r="1476" spans="10:13" x14ac:dyDescent="0.25">
      <c r="J1476" s="121"/>
      <c r="K1476" s="121"/>
      <c r="L1476" s="121"/>
      <c r="M1476" s="121"/>
    </row>
    <row r="1477" spans="10:13" x14ac:dyDescent="0.25">
      <c r="J1477" s="121"/>
      <c r="K1477" s="121"/>
      <c r="L1477" s="121"/>
      <c r="M1477" s="121"/>
    </row>
    <row r="1478" spans="10:13" x14ac:dyDescent="0.25">
      <c r="J1478" s="121"/>
      <c r="K1478" s="121"/>
      <c r="L1478" s="121"/>
      <c r="M1478" s="121"/>
    </row>
    <row r="1479" spans="10:13" x14ac:dyDescent="0.25">
      <c r="J1479" s="121"/>
      <c r="K1479" s="121"/>
      <c r="L1479" s="121"/>
      <c r="M1479" s="121"/>
    </row>
    <row r="1480" spans="10:13" x14ac:dyDescent="0.25">
      <c r="J1480" s="121"/>
      <c r="K1480" s="121"/>
      <c r="L1480" s="121"/>
      <c r="M1480" s="121"/>
    </row>
    <row r="1481" spans="10:13" x14ac:dyDescent="0.25">
      <c r="J1481" s="121"/>
      <c r="K1481" s="121"/>
      <c r="L1481" s="121"/>
      <c r="M1481" s="121"/>
    </row>
    <row r="1482" spans="10:13" x14ac:dyDescent="0.25">
      <c r="J1482" s="121"/>
      <c r="K1482" s="121"/>
      <c r="L1482" s="121"/>
      <c r="M1482" s="121"/>
    </row>
    <row r="1483" spans="10:13" x14ac:dyDescent="0.25">
      <c r="J1483" s="121"/>
      <c r="K1483" s="121"/>
      <c r="L1483" s="121"/>
      <c r="M1483" s="121"/>
    </row>
    <row r="1484" spans="10:13" x14ac:dyDescent="0.25">
      <c r="J1484" s="121"/>
      <c r="K1484" s="121"/>
      <c r="L1484" s="121"/>
      <c r="M1484" s="121"/>
    </row>
    <row r="1485" spans="10:13" x14ac:dyDescent="0.25">
      <c r="J1485" s="121"/>
      <c r="K1485" s="121"/>
      <c r="L1485" s="121"/>
      <c r="M1485" s="121"/>
    </row>
    <row r="1486" spans="10:13" x14ac:dyDescent="0.25">
      <c r="J1486" s="121"/>
      <c r="K1486" s="121"/>
      <c r="L1486" s="121"/>
      <c r="M1486" s="121"/>
    </row>
    <row r="1487" spans="10:13" x14ac:dyDescent="0.25">
      <c r="J1487" s="121"/>
      <c r="K1487" s="121"/>
      <c r="L1487" s="121"/>
      <c r="M1487" s="121"/>
    </row>
    <row r="1488" spans="10:13" x14ac:dyDescent="0.25">
      <c r="J1488" s="121"/>
      <c r="K1488" s="121"/>
      <c r="L1488" s="121"/>
      <c r="M1488" s="121"/>
    </row>
    <row r="1489" spans="10:13" x14ac:dyDescent="0.25">
      <c r="J1489" s="121"/>
      <c r="K1489" s="121"/>
      <c r="L1489" s="121"/>
      <c r="M1489" s="121"/>
    </row>
    <row r="1490" spans="10:13" x14ac:dyDescent="0.25">
      <c r="J1490" s="121"/>
      <c r="K1490" s="121"/>
      <c r="L1490" s="121"/>
      <c r="M1490" s="121"/>
    </row>
    <row r="1491" spans="10:13" x14ac:dyDescent="0.25">
      <c r="J1491" s="121"/>
      <c r="K1491" s="121"/>
      <c r="L1491" s="121"/>
      <c r="M1491" s="121"/>
    </row>
    <row r="1492" spans="10:13" x14ac:dyDescent="0.25">
      <c r="J1492" s="121"/>
      <c r="K1492" s="121"/>
      <c r="L1492" s="121"/>
      <c r="M1492" s="121"/>
    </row>
    <row r="1493" spans="10:13" x14ac:dyDescent="0.25">
      <c r="J1493" s="121"/>
      <c r="K1493" s="121"/>
      <c r="L1493" s="121"/>
      <c r="M1493" s="121"/>
    </row>
    <row r="1494" spans="10:13" x14ac:dyDescent="0.25">
      <c r="J1494" s="121"/>
      <c r="K1494" s="121"/>
      <c r="L1494" s="121"/>
      <c r="M1494" s="121"/>
    </row>
    <row r="1495" spans="10:13" x14ac:dyDescent="0.25">
      <c r="J1495" s="121"/>
      <c r="K1495" s="121"/>
      <c r="L1495" s="121"/>
      <c r="M1495" s="121"/>
    </row>
    <row r="1496" spans="10:13" x14ac:dyDescent="0.25">
      <c r="J1496" s="121"/>
      <c r="K1496" s="121"/>
      <c r="L1496" s="121"/>
      <c r="M1496" s="121"/>
    </row>
    <row r="1497" spans="10:13" x14ac:dyDescent="0.25">
      <c r="J1497" s="121"/>
      <c r="K1497" s="121"/>
      <c r="L1497" s="121"/>
      <c r="M1497" s="121"/>
    </row>
    <row r="1498" spans="10:13" x14ac:dyDescent="0.25">
      <c r="J1498" s="121"/>
      <c r="K1498" s="121"/>
      <c r="L1498" s="121"/>
      <c r="M1498" s="121"/>
    </row>
    <row r="1499" spans="10:13" x14ac:dyDescent="0.25">
      <c r="J1499" s="121"/>
      <c r="K1499" s="121"/>
      <c r="L1499" s="121"/>
      <c r="M1499" s="121"/>
    </row>
    <row r="1500" spans="10:13" x14ac:dyDescent="0.25">
      <c r="J1500" s="121"/>
      <c r="K1500" s="121"/>
      <c r="L1500" s="121"/>
      <c r="M1500" s="121"/>
    </row>
    <row r="1501" spans="10:13" x14ac:dyDescent="0.25">
      <c r="J1501" s="121"/>
      <c r="K1501" s="121"/>
      <c r="L1501" s="121"/>
      <c r="M1501" s="121"/>
    </row>
    <row r="1502" spans="10:13" x14ac:dyDescent="0.25">
      <c r="J1502" s="121"/>
      <c r="K1502" s="121"/>
      <c r="L1502" s="121"/>
      <c r="M1502" s="121"/>
    </row>
    <row r="1503" spans="10:13" x14ac:dyDescent="0.25">
      <c r="J1503" s="121"/>
      <c r="K1503" s="121"/>
      <c r="L1503" s="121"/>
      <c r="M1503" s="121"/>
    </row>
    <row r="1504" spans="10:13" x14ac:dyDescent="0.25">
      <c r="J1504" s="121"/>
      <c r="K1504" s="121"/>
      <c r="L1504" s="121"/>
      <c r="M1504" s="121"/>
    </row>
    <row r="1505" spans="10:13" x14ac:dyDescent="0.25">
      <c r="J1505" s="121"/>
      <c r="K1505" s="121"/>
      <c r="L1505" s="121"/>
      <c r="M1505" s="121"/>
    </row>
    <row r="1506" spans="10:13" x14ac:dyDescent="0.25">
      <c r="J1506" s="121"/>
      <c r="K1506" s="121"/>
      <c r="L1506" s="121"/>
      <c r="M1506" s="121"/>
    </row>
    <row r="1507" spans="10:13" x14ac:dyDescent="0.25">
      <c r="J1507" s="121"/>
      <c r="K1507" s="121"/>
      <c r="L1507" s="121"/>
      <c r="M1507" s="121"/>
    </row>
    <row r="1508" spans="10:13" x14ac:dyDescent="0.25">
      <c r="J1508" s="121"/>
      <c r="K1508" s="121"/>
      <c r="L1508" s="121"/>
      <c r="M1508" s="121"/>
    </row>
    <row r="1509" spans="10:13" x14ac:dyDescent="0.25">
      <c r="J1509" s="121"/>
      <c r="K1509" s="121"/>
      <c r="L1509" s="121"/>
      <c r="M1509" s="121"/>
    </row>
    <row r="1510" spans="10:13" x14ac:dyDescent="0.25">
      <c r="J1510" s="121"/>
      <c r="K1510" s="121"/>
      <c r="L1510" s="121"/>
      <c r="M1510" s="121"/>
    </row>
    <row r="1511" spans="10:13" x14ac:dyDescent="0.25">
      <c r="J1511" s="121"/>
      <c r="K1511" s="121"/>
      <c r="L1511" s="121"/>
      <c r="M1511" s="121"/>
    </row>
    <row r="1512" spans="10:13" x14ac:dyDescent="0.25">
      <c r="J1512" s="121"/>
      <c r="K1512" s="121"/>
      <c r="L1512" s="121"/>
      <c r="M1512" s="121"/>
    </row>
    <row r="1513" spans="10:13" x14ac:dyDescent="0.25">
      <c r="J1513" s="121"/>
      <c r="K1513" s="121"/>
      <c r="L1513" s="121"/>
      <c r="M1513" s="121"/>
    </row>
    <row r="1514" spans="10:13" x14ac:dyDescent="0.25">
      <c r="J1514" s="121"/>
      <c r="K1514" s="121"/>
      <c r="L1514" s="121"/>
      <c r="M1514" s="121"/>
    </row>
    <row r="1515" spans="10:13" x14ac:dyDescent="0.25">
      <c r="J1515" s="121"/>
      <c r="K1515" s="121"/>
      <c r="L1515" s="121"/>
      <c r="M1515" s="121"/>
    </row>
    <row r="1516" spans="10:13" x14ac:dyDescent="0.25">
      <c r="J1516" s="121"/>
      <c r="K1516" s="121"/>
      <c r="L1516" s="121"/>
      <c r="M1516" s="121"/>
    </row>
    <row r="1517" spans="10:13" x14ac:dyDescent="0.25">
      <c r="J1517" s="121"/>
      <c r="K1517" s="121"/>
      <c r="L1517" s="121"/>
      <c r="M1517" s="121"/>
    </row>
    <row r="1518" spans="10:13" x14ac:dyDescent="0.25">
      <c r="J1518" s="121"/>
      <c r="K1518" s="121"/>
      <c r="L1518" s="121"/>
      <c r="M1518" s="121"/>
    </row>
    <row r="1519" spans="10:13" x14ac:dyDescent="0.25">
      <c r="J1519" s="121"/>
      <c r="K1519" s="121"/>
      <c r="L1519" s="121"/>
      <c r="M1519" s="121"/>
    </row>
    <row r="1520" spans="10:13" x14ac:dyDescent="0.25">
      <c r="J1520" s="121"/>
      <c r="K1520" s="121"/>
      <c r="L1520" s="121"/>
      <c r="M1520" s="121"/>
    </row>
    <row r="1521" spans="10:13" x14ac:dyDescent="0.25">
      <c r="J1521" s="121"/>
      <c r="K1521" s="121"/>
      <c r="L1521" s="121"/>
      <c r="M1521" s="121"/>
    </row>
    <row r="1522" spans="10:13" x14ac:dyDescent="0.25">
      <c r="J1522" s="121"/>
      <c r="K1522" s="121"/>
      <c r="L1522" s="121"/>
      <c r="M1522" s="121"/>
    </row>
    <row r="1523" spans="10:13" x14ac:dyDescent="0.25">
      <c r="J1523" s="121"/>
      <c r="K1523" s="121"/>
      <c r="L1523" s="121"/>
      <c r="M1523" s="121"/>
    </row>
    <row r="1524" spans="10:13" x14ac:dyDescent="0.25">
      <c r="J1524" s="121"/>
      <c r="K1524" s="121"/>
      <c r="L1524" s="121"/>
      <c r="M1524" s="121"/>
    </row>
    <row r="1525" spans="10:13" x14ac:dyDescent="0.25">
      <c r="J1525" s="121"/>
      <c r="K1525" s="121"/>
      <c r="L1525" s="121"/>
      <c r="M1525" s="121"/>
    </row>
    <row r="1526" spans="10:13" x14ac:dyDescent="0.25">
      <c r="J1526" s="121"/>
      <c r="K1526" s="121"/>
      <c r="L1526" s="121"/>
      <c r="M1526" s="121"/>
    </row>
    <row r="1527" spans="10:13" x14ac:dyDescent="0.25">
      <c r="J1527" s="121"/>
      <c r="K1527" s="121"/>
      <c r="L1527" s="121"/>
      <c r="M1527" s="121"/>
    </row>
    <row r="1528" spans="10:13" x14ac:dyDescent="0.25">
      <c r="J1528" s="121"/>
      <c r="K1528" s="121"/>
      <c r="L1528" s="121"/>
      <c r="M1528" s="121"/>
    </row>
    <row r="1529" spans="10:13" x14ac:dyDescent="0.25">
      <c r="J1529" s="121"/>
      <c r="K1529" s="121"/>
      <c r="L1529" s="121"/>
      <c r="M1529" s="121"/>
    </row>
    <row r="1530" spans="10:13" x14ac:dyDescent="0.25">
      <c r="J1530" s="121"/>
      <c r="K1530" s="121"/>
      <c r="L1530" s="121"/>
      <c r="M1530" s="121"/>
    </row>
    <row r="1531" spans="10:13" x14ac:dyDescent="0.25">
      <c r="J1531" s="121"/>
      <c r="K1531" s="121"/>
      <c r="L1531" s="121"/>
      <c r="M1531" s="121"/>
    </row>
    <row r="1532" spans="10:13" x14ac:dyDescent="0.25">
      <c r="J1532" s="121"/>
      <c r="K1532" s="121"/>
      <c r="L1532" s="121"/>
      <c r="M1532" s="121"/>
    </row>
    <row r="1533" spans="10:13" x14ac:dyDescent="0.25">
      <c r="J1533" s="121"/>
      <c r="K1533" s="121"/>
      <c r="L1533" s="121"/>
      <c r="M1533" s="121"/>
    </row>
    <row r="1534" spans="10:13" x14ac:dyDescent="0.25">
      <c r="J1534" s="121"/>
      <c r="K1534" s="121"/>
      <c r="L1534" s="121"/>
      <c r="M1534" s="121"/>
    </row>
    <row r="1535" spans="10:13" x14ac:dyDescent="0.25">
      <c r="J1535" s="121"/>
      <c r="K1535" s="121"/>
      <c r="L1535" s="121"/>
      <c r="M1535" s="121"/>
    </row>
    <row r="1536" spans="10:13" x14ac:dyDescent="0.25">
      <c r="J1536" s="121"/>
      <c r="K1536" s="121"/>
      <c r="L1536" s="121"/>
      <c r="M1536" s="121"/>
    </row>
    <row r="1537" spans="10:13" x14ac:dyDescent="0.25">
      <c r="J1537" s="121"/>
      <c r="K1537" s="121"/>
      <c r="L1537" s="121"/>
      <c r="M1537" s="121"/>
    </row>
    <row r="1538" spans="10:13" x14ac:dyDescent="0.25">
      <c r="J1538" s="121"/>
      <c r="K1538" s="121"/>
      <c r="L1538" s="121"/>
      <c r="M1538" s="121"/>
    </row>
    <row r="1539" spans="10:13" x14ac:dyDescent="0.25">
      <c r="J1539" s="121"/>
      <c r="K1539" s="121"/>
      <c r="L1539" s="121"/>
      <c r="M1539" s="121"/>
    </row>
    <row r="1540" spans="10:13" x14ac:dyDescent="0.25">
      <c r="J1540" s="121"/>
      <c r="K1540" s="121"/>
      <c r="L1540" s="121"/>
      <c r="M1540" s="121"/>
    </row>
    <row r="1541" spans="10:13" x14ac:dyDescent="0.25">
      <c r="J1541" s="121"/>
      <c r="K1541" s="121"/>
      <c r="L1541" s="121"/>
      <c r="M1541" s="121"/>
    </row>
    <row r="1542" spans="10:13" x14ac:dyDescent="0.25">
      <c r="J1542" s="121"/>
      <c r="K1542" s="121"/>
      <c r="L1542" s="121"/>
      <c r="M1542" s="121"/>
    </row>
    <row r="1543" spans="10:13" x14ac:dyDescent="0.25">
      <c r="J1543" s="121"/>
      <c r="K1543" s="121"/>
      <c r="L1543" s="121"/>
      <c r="M1543" s="121"/>
    </row>
    <row r="1544" spans="10:13" x14ac:dyDescent="0.25">
      <c r="J1544" s="121"/>
      <c r="K1544" s="121"/>
      <c r="L1544" s="121"/>
      <c r="M1544" s="121"/>
    </row>
    <row r="1545" spans="10:13" x14ac:dyDescent="0.25">
      <c r="J1545" s="121"/>
      <c r="K1545" s="121"/>
      <c r="L1545" s="121"/>
      <c r="M1545" s="121"/>
    </row>
    <row r="1546" spans="10:13" x14ac:dyDescent="0.25">
      <c r="J1546" s="121"/>
      <c r="K1546" s="121"/>
      <c r="L1546" s="121"/>
      <c r="M1546" s="121"/>
    </row>
    <row r="1547" spans="10:13" x14ac:dyDescent="0.25">
      <c r="J1547" s="121"/>
      <c r="K1547" s="121"/>
      <c r="L1547" s="121"/>
      <c r="M1547" s="121"/>
    </row>
    <row r="1548" spans="10:13" x14ac:dyDescent="0.25">
      <c r="J1548" s="121"/>
      <c r="K1548" s="121"/>
      <c r="L1548" s="121"/>
      <c r="M1548" s="121"/>
    </row>
    <row r="1549" spans="10:13" x14ac:dyDescent="0.25">
      <c r="J1549" s="121"/>
      <c r="K1549" s="121"/>
      <c r="L1549" s="121"/>
      <c r="M1549" s="121"/>
    </row>
    <row r="1550" spans="10:13" x14ac:dyDescent="0.25">
      <c r="J1550" s="121"/>
      <c r="K1550" s="121"/>
      <c r="L1550" s="121"/>
      <c r="M1550" s="121"/>
    </row>
    <row r="1551" spans="10:13" x14ac:dyDescent="0.25">
      <c r="J1551" s="121"/>
      <c r="K1551" s="121"/>
      <c r="L1551" s="121"/>
      <c r="M1551" s="121"/>
    </row>
    <row r="1552" spans="10:13" x14ac:dyDescent="0.25">
      <c r="J1552" s="121"/>
      <c r="K1552" s="121"/>
      <c r="L1552" s="121"/>
      <c r="M1552" s="121"/>
    </row>
    <row r="1553" spans="10:13" x14ac:dyDescent="0.25">
      <c r="J1553" s="121"/>
      <c r="K1553" s="121"/>
      <c r="L1553" s="121"/>
      <c r="M1553" s="121"/>
    </row>
    <row r="1554" spans="10:13" x14ac:dyDescent="0.25">
      <c r="J1554" s="121"/>
      <c r="K1554" s="121"/>
      <c r="L1554" s="121"/>
      <c r="M1554" s="121"/>
    </row>
    <row r="1555" spans="10:13" x14ac:dyDescent="0.25">
      <c r="J1555" s="121"/>
      <c r="K1555" s="121"/>
      <c r="L1555" s="121"/>
      <c r="M1555" s="121"/>
    </row>
    <row r="1556" spans="10:13" x14ac:dyDescent="0.25">
      <c r="J1556" s="121"/>
      <c r="K1556" s="121"/>
      <c r="L1556" s="121"/>
      <c r="M1556" s="121"/>
    </row>
    <row r="1557" spans="10:13" x14ac:dyDescent="0.25">
      <c r="J1557" s="121"/>
      <c r="K1557" s="121"/>
      <c r="L1557" s="121"/>
      <c r="M1557" s="121"/>
    </row>
    <row r="1558" spans="10:13" x14ac:dyDescent="0.25">
      <c r="J1558" s="121"/>
      <c r="K1558" s="121"/>
      <c r="L1558" s="121"/>
      <c r="M1558" s="121"/>
    </row>
    <row r="1559" spans="10:13" x14ac:dyDescent="0.25">
      <c r="J1559" s="121"/>
      <c r="K1559" s="121"/>
      <c r="L1559" s="121"/>
      <c r="M1559" s="121"/>
    </row>
    <row r="1560" spans="10:13" x14ac:dyDescent="0.25">
      <c r="J1560" s="121"/>
      <c r="K1560" s="121"/>
      <c r="L1560" s="121"/>
      <c r="M1560" s="121"/>
    </row>
    <row r="1561" spans="10:13" x14ac:dyDescent="0.25">
      <c r="J1561" s="121"/>
      <c r="K1561" s="121"/>
      <c r="L1561" s="121"/>
      <c r="M1561" s="121"/>
    </row>
    <row r="1562" spans="10:13" x14ac:dyDescent="0.25">
      <c r="J1562" s="121"/>
      <c r="K1562" s="121"/>
      <c r="L1562" s="121"/>
      <c r="M1562" s="121"/>
    </row>
    <row r="1563" spans="10:13" x14ac:dyDescent="0.25">
      <c r="J1563" s="121"/>
      <c r="K1563" s="121"/>
      <c r="L1563" s="121"/>
      <c r="M1563" s="121"/>
    </row>
    <row r="1564" spans="10:13" x14ac:dyDescent="0.25">
      <c r="J1564" s="121"/>
      <c r="K1564" s="121"/>
      <c r="L1564" s="121"/>
      <c r="M1564" s="121"/>
    </row>
    <row r="1565" spans="10:13" x14ac:dyDescent="0.25">
      <c r="J1565" s="121"/>
      <c r="K1565" s="121"/>
      <c r="L1565" s="121"/>
      <c r="M1565" s="121"/>
    </row>
    <row r="1566" spans="10:13" x14ac:dyDescent="0.25">
      <c r="J1566" s="121"/>
      <c r="K1566" s="121"/>
      <c r="L1566" s="121"/>
      <c r="M1566" s="121"/>
    </row>
    <row r="1567" spans="10:13" x14ac:dyDescent="0.25">
      <c r="J1567" s="121"/>
      <c r="K1567" s="121"/>
      <c r="L1567" s="121"/>
      <c r="M1567" s="121"/>
    </row>
    <row r="1568" spans="10:13" x14ac:dyDescent="0.25">
      <c r="J1568" s="121"/>
      <c r="K1568" s="121"/>
      <c r="L1568" s="121"/>
      <c r="M1568" s="121"/>
    </row>
    <row r="1569" spans="10:13" x14ac:dyDescent="0.25">
      <c r="J1569" s="121"/>
      <c r="K1569" s="121"/>
      <c r="L1569" s="121"/>
      <c r="M1569" s="121"/>
    </row>
    <row r="1570" spans="10:13" x14ac:dyDescent="0.25">
      <c r="J1570" s="121"/>
      <c r="K1570" s="121"/>
      <c r="L1570" s="121"/>
      <c r="M1570" s="121"/>
    </row>
    <row r="1571" spans="10:13" x14ac:dyDescent="0.25">
      <c r="J1571" s="121"/>
      <c r="K1571" s="121"/>
      <c r="L1571" s="121"/>
      <c r="M1571" s="121"/>
    </row>
    <row r="1572" spans="10:13" x14ac:dyDescent="0.25">
      <c r="J1572" s="121"/>
      <c r="K1572" s="121"/>
      <c r="L1572" s="121"/>
      <c r="M1572" s="121"/>
    </row>
    <row r="1573" spans="10:13" x14ac:dyDescent="0.25">
      <c r="J1573" s="121"/>
      <c r="K1573" s="121"/>
      <c r="L1573" s="121"/>
      <c r="M1573" s="121"/>
    </row>
    <row r="1574" spans="10:13" x14ac:dyDescent="0.25">
      <c r="J1574" s="121"/>
      <c r="K1574" s="121"/>
      <c r="L1574" s="121"/>
      <c r="M1574" s="121"/>
    </row>
    <row r="1575" spans="10:13" x14ac:dyDescent="0.25">
      <c r="J1575" s="121"/>
      <c r="K1575" s="121"/>
      <c r="L1575" s="121"/>
      <c r="M1575" s="121"/>
    </row>
    <row r="1576" spans="10:13" x14ac:dyDescent="0.25">
      <c r="J1576" s="121"/>
      <c r="K1576" s="121"/>
      <c r="L1576" s="121"/>
      <c r="M1576" s="121"/>
    </row>
    <row r="1577" spans="10:13" x14ac:dyDescent="0.25">
      <c r="J1577" s="121"/>
      <c r="K1577" s="121"/>
      <c r="L1577" s="121"/>
      <c r="M1577" s="121"/>
    </row>
    <row r="1578" spans="10:13" x14ac:dyDescent="0.25">
      <c r="J1578" s="121"/>
      <c r="K1578" s="121"/>
      <c r="L1578" s="121"/>
      <c r="M1578" s="121"/>
    </row>
    <row r="1579" spans="10:13" x14ac:dyDescent="0.25">
      <c r="J1579" s="121"/>
      <c r="K1579" s="121"/>
      <c r="L1579" s="121"/>
      <c r="M1579" s="121"/>
    </row>
    <row r="1580" spans="10:13" x14ac:dyDescent="0.25">
      <c r="J1580" s="121"/>
      <c r="K1580" s="121"/>
      <c r="L1580" s="121"/>
      <c r="M1580" s="121"/>
    </row>
    <row r="1581" spans="10:13" x14ac:dyDescent="0.25">
      <c r="J1581" s="121"/>
      <c r="K1581" s="121"/>
      <c r="L1581" s="121"/>
      <c r="M1581" s="121"/>
    </row>
    <row r="1582" spans="10:13" x14ac:dyDescent="0.25">
      <c r="J1582" s="121"/>
      <c r="K1582" s="121"/>
      <c r="L1582" s="121"/>
      <c r="M1582" s="121"/>
    </row>
    <row r="1583" spans="10:13" x14ac:dyDescent="0.25">
      <c r="J1583" s="121"/>
      <c r="K1583" s="121"/>
      <c r="L1583" s="121"/>
      <c r="M1583" s="121"/>
    </row>
    <row r="1584" spans="10:13" x14ac:dyDescent="0.25">
      <c r="J1584" s="121"/>
      <c r="K1584" s="121"/>
      <c r="L1584" s="121"/>
      <c r="M1584" s="121"/>
    </row>
    <row r="1585" spans="10:13" x14ac:dyDescent="0.25">
      <c r="J1585" s="121"/>
      <c r="K1585" s="121"/>
      <c r="L1585" s="121"/>
      <c r="M1585" s="121"/>
    </row>
    <row r="1586" spans="10:13" x14ac:dyDescent="0.25">
      <c r="J1586" s="121"/>
      <c r="K1586" s="121"/>
      <c r="L1586" s="121"/>
      <c r="M1586" s="121"/>
    </row>
    <row r="1587" spans="10:13" x14ac:dyDescent="0.25">
      <c r="J1587" s="121"/>
      <c r="K1587" s="121"/>
      <c r="L1587" s="121"/>
      <c r="M1587" s="121"/>
    </row>
    <row r="1588" spans="10:13" x14ac:dyDescent="0.25">
      <c r="J1588" s="121"/>
      <c r="K1588" s="121"/>
      <c r="L1588" s="121"/>
      <c r="M1588" s="121"/>
    </row>
    <row r="1589" spans="10:13" x14ac:dyDescent="0.25">
      <c r="J1589" s="121"/>
      <c r="K1589" s="121"/>
      <c r="L1589" s="121"/>
      <c r="M1589" s="121"/>
    </row>
    <row r="1590" spans="10:13" x14ac:dyDescent="0.25">
      <c r="J1590" s="121"/>
      <c r="K1590" s="121"/>
      <c r="L1590" s="121"/>
      <c r="M1590" s="121"/>
    </row>
    <row r="1591" spans="10:13" x14ac:dyDescent="0.25">
      <c r="J1591" s="121"/>
      <c r="K1591" s="121"/>
      <c r="L1591" s="121"/>
      <c r="M1591" s="121"/>
    </row>
    <row r="1592" spans="10:13" x14ac:dyDescent="0.25">
      <c r="J1592" s="121"/>
      <c r="K1592" s="121"/>
      <c r="L1592" s="121"/>
      <c r="M1592" s="121"/>
    </row>
    <row r="1593" spans="10:13" x14ac:dyDescent="0.25">
      <c r="J1593" s="121"/>
      <c r="K1593" s="121"/>
      <c r="L1593" s="121"/>
      <c r="M1593" s="121"/>
    </row>
    <row r="1594" spans="10:13" x14ac:dyDescent="0.25">
      <c r="J1594" s="121"/>
      <c r="K1594" s="121"/>
      <c r="L1594" s="121"/>
      <c r="M1594" s="121"/>
    </row>
    <row r="1595" spans="10:13" x14ac:dyDescent="0.25">
      <c r="J1595" s="121"/>
      <c r="K1595" s="121"/>
      <c r="L1595" s="121"/>
      <c r="M1595" s="121"/>
    </row>
    <row r="1596" spans="10:13" x14ac:dyDescent="0.25">
      <c r="J1596" s="121"/>
      <c r="K1596" s="121"/>
      <c r="L1596" s="121"/>
      <c r="M1596" s="121"/>
    </row>
    <row r="1597" spans="10:13" x14ac:dyDescent="0.25">
      <c r="J1597" s="121"/>
      <c r="K1597" s="121"/>
      <c r="L1597" s="121"/>
      <c r="M1597" s="121"/>
    </row>
    <row r="1598" spans="10:13" x14ac:dyDescent="0.25">
      <c r="J1598" s="121"/>
      <c r="K1598" s="121"/>
      <c r="L1598" s="121"/>
      <c r="M1598" s="121"/>
    </row>
    <row r="1599" spans="10:13" x14ac:dyDescent="0.25">
      <c r="J1599" s="121"/>
      <c r="K1599" s="121"/>
      <c r="L1599" s="121"/>
      <c r="M1599" s="121"/>
    </row>
    <row r="1600" spans="10:13" x14ac:dyDescent="0.25">
      <c r="J1600" s="121"/>
      <c r="K1600" s="121"/>
      <c r="L1600" s="121"/>
      <c r="M1600" s="121"/>
    </row>
    <row r="1601" spans="10:13" x14ac:dyDescent="0.25">
      <c r="J1601" s="121"/>
      <c r="K1601" s="121"/>
      <c r="L1601" s="121"/>
      <c r="M1601" s="121"/>
    </row>
    <row r="1602" spans="10:13" x14ac:dyDescent="0.25">
      <c r="J1602" s="121"/>
      <c r="K1602" s="121"/>
      <c r="L1602" s="121"/>
      <c r="M1602" s="121"/>
    </row>
    <row r="1603" spans="10:13" x14ac:dyDescent="0.25">
      <c r="J1603" s="121"/>
      <c r="K1603" s="121"/>
      <c r="L1603" s="121"/>
      <c r="M1603" s="121"/>
    </row>
    <row r="1604" spans="10:13" x14ac:dyDescent="0.25">
      <c r="J1604" s="121"/>
      <c r="K1604" s="121"/>
      <c r="L1604" s="121"/>
      <c r="M1604" s="121"/>
    </row>
    <row r="1605" spans="10:13" x14ac:dyDescent="0.25">
      <c r="J1605" s="121"/>
      <c r="K1605" s="121"/>
      <c r="L1605" s="121"/>
      <c r="M1605" s="121"/>
    </row>
    <row r="1606" spans="10:13" x14ac:dyDescent="0.25">
      <c r="J1606" s="121"/>
      <c r="K1606" s="121"/>
      <c r="L1606" s="121"/>
      <c r="M1606" s="121"/>
    </row>
    <row r="1607" spans="10:13" x14ac:dyDescent="0.25">
      <c r="J1607" s="121"/>
      <c r="K1607" s="121"/>
      <c r="L1607" s="121"/>
      <c r="M1607" s="121"/>
    </row>
    <row r="1608" spans="10:13" x14ac:dyDescent="0.25">
      <c r="J1608" s="121"/>
      <c r="K1608" s="121"/>
      <c r="L1608" s="121"/>
      <c r="M1608" s="121"/>
    </row>
    <row r="1609" spans="10:13" x14ac:dyDescent="0.25">
      <c r="J1609" s="121"/>
      <c r="K1609" s="121"/>
      <c r="L1609" s="121"/>
      <c r="M1609" s="121"/>
    </row>
    <row r="1610" spans="10:13" x14ac:dyDescent="0.25">
      <c r="J1610" s="121"/>
      <c r="K1610" s="121"/>
      <c r="L1610" s="121"/>
      <c r="M1610" s="121"/>
    </row>
    <row r="1611" spans="10:13" x14ac:dyDescent="0.25">
      <c r="J1611" s="121"/>
      <c r="K1611" s="121"/>
      <c r="L1611" s="121"/>
      <c r="M1611" s="121"/>
    </row>
    <row r="1612" spans="10:13" x14ac:dyDescent="0.25">
      <c r="J1612" s="121"/>
      <c r="K1612" s="121"/>
      <c r="L1612" s="121"/>
      <c r="M1612" s="121"/>
    </row>
    <row r="1613" spans="10:13" x14ac:dyDescent="0.25">
      <c r="J1613" s="121"/>
      <c r="K1613" s="121"/>
      <c r="L1613" s="121"/>
      <c r="M1613" s="121"/>
    </row>
    <row r="1614" spans="10:13" x14ac:dyDescent="0.25">
      <c r="J1614" s="121"/>
      <c r="K1614" s="121"/>
      <c r="L1614" s="121"/>
      <c r="M1614" s="121"/>
    </row>
    <row r="1615" spans="10:13" x14ac:dyDescent="0.25">
      <c r="J1615" s="121"/>
      <c r="K1615" s="121"/>
      <c r="L1615" s="121"/>
      <c r="M1615" s="121"/>
    </row>
    <row r="1616" spans="10:13" x14ac:dyDescent="0.25">
      <c r="J1616" s="121"/>
      <c r="K1616" s="121"/>
      <c r="L1616" s="121"/>
      <c r="M1616" s="121"/>
    </row>
    <row r="1617" spans="10:13" x14ac:dyDescent="0.25">
      <c r="J1617" s="121"/>
      <c r="K1617" s="121"/>
      <c r="L1617" s="121"/>
      <c r="M1617" s="121"/>
    </row>
    <row r="1618" spans="10:13" x14ac:dyDescent="0.25">
      <c r="J1618" s="121"/>
      <c r="K1618" s="121"/>
      <c r="L1618" s="121"/>
      <c r="M1618" s="121"/>
    </row>
    <row r="1619" spans="10:13" x14ac:dyDescent="0.25">
      <c r="J1619" s="121"/>
      <c r="K1619" s="121"/>
      <c r="L1619" s="121"/>
      <c r="M1619" s="121"/>
    </row>
    <row r="1620" spans="10:13" x14ac:dyDescent="0.25">
      <c r="J1620" s="121"/>
      <c r="K1620" s="121"/>
      <c r="L1620" s="121"/>
      <c r="M1620" s="121"/>
    </row>
    <row r="1621" spans="10:13" x14ac:dyDescent="0.25">
      <c r="J1621" s="121"/>
      <c r="K1621" s="121"/>
      <c r="L1621" s="121"/>
      <c r="M1621" s="121"/>
    </row>
    <row r="1622" spans="10:13" x14ac:dyDescent="0.25">
      <c r="J1622" s="121"/>
      <c r="K1622" s="121"/>
      <c r="L1622" s="121"/>
      <c r="M1622" s="121"/>
    </row>
    <row r="1623" spans="10:13" x14ac:dyDescent="0.25">
      <c r="J1623" s="121"/>
      <c r="K1623" s="121"/>
      <c r="L1623" s="121"/>
      <c r="M1623" s="121"/>
    </row>
    <row r="1624" spans="10:13" x14ac:dyDescent="0.25">
      <c r="J1624" s="121"/>
      <c r="K1624" s="121"/>
      <c r="L1624" s="121"/>
      <c r="M1624" s="121"/>
    </row>
    <row r="1625" spans="10:13" x14ac:dyDescent="0.25">
      <c r="J1625" s="121"/>
      <c r="K1625" s="121"/>
      <c r="L1625" s="121"/>
      <c r="M1625" s="121"/>
    </row>
    <row r="1626" spans="10:13" x14ac:dyDescent="0.25">
      <c r="J1626" s="121"/>
      <c r="K1626" s="121"/>
      <c r="L1626" s="121"/>
      <c r="M1626" s="121"/>
    </row>
    <row r="1627" spans="10:13" x14ac:dyDescent="0.25">
      <c r="J1627" s="121"/>
      <c r="K1627" s="121"/>
      <c r="L1627" s="121"/>
      <c r="M1627" s="121"/>
    </row>
    <row r="1628" spans="10:13" x14ac:dyDescent="0.25">
      <c r="J1628" s="121"/>
      <c r="K1628" s="121"/>
      <c r="L1628" s="121"/>
      <c r="M1628" s="121"/>
    </row>
    <row r="1629" spans="10:13" x14ac:dyDescent="0.25">
      <c r="J1629" s="121"/>
      <c r="K1629" s="121"/>
      <c r="L1629" s="121"/>
      <c r="M1629" s="121"/>
    </row>
    <row r="1630" spans="10:13" x14ac:dyDescent="0.25">
      <c r="J1630" s="121"/>
      <c r="K1630" s="121"/>
      <c r="L1630" s="121"/>
      <c r="M1630" s="121"/>
    </row>
    <row r="1631" spans="10:13" x14ac:dyDescent="0.25">
      <c r="J1631" s="121"/>
      <c r="K1631" s="121"/>
      <c r="L1631" s="121"/>
      <c r="M1631" s="121"/>
    </row>
    <row r="1632" spans="10:13" x14ac:dyDescent="0.25">
      <c r="J1632" s="121"/>
      <c r="K1632" s="121"/>
      <c r="L1632" s="121"/>
      <c r="M1632" s="121"/>
    </row>
    <row r="1633" spans="10:13" x14ac:dyDescent="0.25">
      <c r="J1633" s="121"/>
      <c r="K1633" s="121"/>
      <c r="L1633" s="121"/>
      <c r="M1633" s="121"/>
    </row>
    <row r="1634" spans="10:13" x14ac:dyDescent="0.25">
      <c r="J1634" s="121"/>
      <c r="K1634" s="121"/>
      <c r="L1634" s="121"/>
      <c r="M1634" s="121"/>
    </row>
    <row r="1635" spans="10:13" x14ac:dyDescent="0.25">
      <c r="J1635" s="121"/>
      <c r="K1635" s="121"/>
      <c r="L1635" s="121"/>
      <c r="M1635" s="121"/>
    </row>
    <row r="1636" spans="10:13" x14ac:dyDescent="0.25">
      <c r="J1636" s="121"/>
      <c r="K1636" s="121"/>
      <c r="L1636" s="121"/>
      <c r="M1636" s="121"/>
    </row>
    <row r="1637" spans="10:13" x14ac:dyDescent="0.25">
      <c r="J1637" s="121"/>
      <c r="K1637" s="121"/>
      <c r="L1637" s="121"/>
      <c r="M1637" s="121"/>
    </row>
    <row r="1638" spans="10:13" x14ac:dyDescent="0.25">
      <c r="J1638" s="121"/>
      <c r="K1638" s="121"/>
      <c r="L1638" s="121"/>
      <c r="M1638" s="121"/>
    </row>
    <row r="1639" spans="10:13" x14ac:dyDescent="0.25">
      <c r="J1639" s="121"/>
      <c r="K1639" s="121"/>
      <c r="L1639" s="121"/>
      <c r="M1639" s="121"/>
    </row>
    <row r="1640" spans="10:13" x14ac:dyDescent="0.25">
      <c r="J1640" s="121"/>
      <c r="K1640" s="121"/>
      <c r="L1640" s="121"/>
      <c r="M1640" s="121"/>
    </row>
    <row r="1641" spans="10:13" x14ac:dyDescent="0.25">
      <c r="J1641" s="121"/>
      <c r="K1641" s="121"/>
      <c r="L1641" s="121"/>
      <c r="M1641" s="121"/>
    </row>
    <row r="1642" spans="10:13" x14ac:dyDescent="0.25">
      <c r="J1642" s="121"/>
      <c r="K1642" s="121"/>
      <c r="L1642" s="121"/>
      <c r="M1642" s="121"/>
    </row>
    <row r="1643" spans="10:13" x14ac:dyDescent="0.25">
      <c r="J1643" s="121"/>
      <c r="K1643" s="121"/>
      <c r="L1643" s="121"/>
      <c r="M1643" s="121"/>
    </row>
    <row r="1644" spans="10:13" x14ac:dyDescent="0.25">
      <c r="J1644" s="121"/>
      <c r="K1644" s="121"/>
      <c r="L1644" s="121"/>
      <c r="M1644" s="121"/>
    </row>
    <row r="1645" spans="10:13" x14ac:dyDescent="0.25">
      <c r="J1645" s="121"/>
      <c r="K1645" s="121"/>
      <c r="L1645" s="121"/>
      <c r="M1645" s="121"/>
    </row>
    <row r="1646" spans="10:13" x14ac:dyDescent="0.25">
      <c r="J1646" s="121"/>
      <c r="K1646" s="121"/>
      <c r="L1646" s="121"/>
      <c r="M1646" s="121"/>
    </row>
    <row r="1647" spans="10:13" x14ac:dyDescent="0.25">
      <c r="J1647" s="121"/>
      <c r="K1647" s="121"/>
      <c r="L1647" s="121"/>
      <c r="M1647" s="121"/>
    </row>
    <row r="1648" spans="10:13" x14ac:dyDescent="0.25">
      <c r="J1648" s="121"/>
      <c r="K1648" s="121"/>
      <c r="L1648" s="121"/>
      <c r="M1648" s="121"/>
    </row>
    <row r="1649" spans="10:13" x14ac:dyDescent="0.25">
      <c r="J1649" s="121"/>
      <c r="K1649" s="121"/>
      <c r="L1649" s="121"/>
      <c r="M1649" s="121"/>
    </row>
    <row r="1650" spans="10:13" x14ac:dyDescent="0.25">
      <c r="J1650" s="121"/>
      <c r="K1650" s="121"/>
      <c r="L1650" s="121"/>
      <c r="M1650" s="121"/>
    </row>
    <row r="1651" spans="10:13" x14ac:dyDescent="0.25">
      <c r="J1651" s="121"/>
      <c r="K1651" s="121"/>
      <c r="L1651" s="121"/>
      <c r="M1651" s="121"/>
    </row>
    <row r="1652" spans="10:13" x14ac:dyDescent="0.25">
      <c r="J1652" s="121"/>
      <c r="K1652" s="121"/>
      <c r="L1652" s="121"/>
      <c r="M1652" s="121"/>
    </row>
    <row r="1653" spans="10:13" x14ac:dyDescent="0.25">
      <c r="J1653" s="121"/>
      <c r="K1653" s="121"/>
      <c r="L1653" s="121"/>
      <c r="M1653" s="121"/>
    </row>
    <row r="1654" spans="10:13" x14ac:dyDescent="0.25">
      <c r="J1654" s="121"/>
      <c r="K1654" s="121"/>
      <c r="L1654" s="121"/>
      <c r="M1654" s="121"/>
    </row>
    <row r="1655" spans="10:13" x14ac:dyDescent="0.25">
      <c r="J1655" s="121"/>
      <c r="K1655" s="121"/>
      <c r="L1655" s="121"/>
      <c r="M1655" s="121"/>
    </row>
    <row r="1656" spans="10:13" x14ac:dyDescent="0.25">
      <c r="J1656" s="121"/>
      <c r="K1656" s="121"/>
      <c r="L1656" s="121"/>
      <c r="M1656" s="121"/>
    </row>
    <row r="1657" spans="10:13" x14ac:dyDescent="0.25">
      <c r="J1657" s="121"/>
      <c r="K1657" s="121"/>
      <c r="L1657" s="121"/>
      <c r="M1657" s="121"/>
    </row>
    <row r="1658" spans="10:13" x14ac:dyDescent="0.25">
      <c r="J1658" s="121"/>
      <c r="K1658" s="121"/>
      <c r="L1658" s="121"/>
      <c r="M1658" s="121"/>
    </row>
    <row r="1659" spans="10:13" x14ac:dyDescent="0.25">
      <c r="J1659" s="121"/>
      <c r="K1659" s="121"/>
      <c r="L1659" s="121"/>
      <c r="M1659" s="121"/>
    </row>
    <row r="1660" spans="10:13" x14ac:dyDescent="0.25">
      <c r="J1660" s="121"/>
      <c r="K1660" s="121"/>
      <c r="L1660" s="121"/>
      <c r="M1660" s="121"/>
    </row>
    <row r="1661" spans="10:13" x14ac:dyDescent="0.25">
      <c r="J1661" s="121"/>
      <c r="K1661" s="121"/>
      <c r="L1661" s="121"/>
      <c r="M1661" s="121"/>
    </row>
    <row r="1662" spans="10:13" x14ac:dyDescent="0.25">
      <c r="J1662" s="121"/>
      <c r="K1662" s="121"/>
      <c r="L1662" s="121"/>
      <c r="M1662" s="121"/>
    </row>
    <row r="1663" spans="10:13" x14ac:dyDescent="0.25">
      <c r="J1663" s="121"/>
      <c r="K1663" s="121"/>
      <c r="L1663" s="121"/>
      <c r="M1663" s="121"/>
    </row>
    <row r="1664" spans="10:13" x14ac:dyDescent="0.25">
      <c r="J1664" s="121"/>
      <c r="K1664" s="121"/>
      <c r="L1664" s="121"/>
      <c r="M1664" s="121"/>
    </row>
    <row r="1665" spans="10:13" x14ac:dyDescent="0.25">
      <c r="J1665" s="121"/>
      <c r="K1665" s="121"/>
      <c r="L1665" s="121"/>
      <c r="M1665" s="121"/>
    </row>
    <row r="1666" spans="10:13" x14ac:dyDescent="0.25">
      <c r="J1666" s="121"/>
      <c r="K1666" s="121"/>
      <c r="L1666" s="121"/>
      <c r="M1666" s="121"/>
    </row>
    <row r="1667" spans="10:13" x14ac:dyDescent="0.25">
      <c r="J1667" s="121"/>
      <c r="K1667" s="121"/>
      <c r="L1667" s="121"/>
      <c r="M1667" s="121"/>
    </row>
    <row r="1668" spans="10:13" x14ac:dyDescent="0.25">
      <c r="J1668" s="121"/>
      <c r="K1668" s="121"/>
      <c r="L1668" s="121"/>
      <c r="M1668" s="121"/>
    </row>
    <row r="1669" spans="10:13" x14ac:dyDescent="0.25">
      <c r="J1669" s="121"/>
      <c r="K1669" s="121"/>
      <c r="L1669" s="121"/>
      <c r="M1669" s="121"/>
    </row>
    <row r="1670" spans="10:13" x14ac:dyDescent="0.25">
      <c r="J1670" s="121"/>
      <c r="K1670" s="121"/>
      <c r="L1670" s="121"/>
      <c r="M1670" s="121"/>
    </row>
    <row r="1671" spans="10:13" x14ac:dyDescent="0.25">
      <c r="J1671" s="121"/>
      <c r="K1671" s="121"/>
      <c r="L1671" s="121"/>
      <c r="M1671" s="121"/>
    </row>
    <row r="1672" spans="10:13" x14ac:dyDescent="0.25">
      <c r="J1672" s="121"/>
      <c r="K1672" s="121"/>
      <c r="L1672" s="121"/>
      <c r="M1672" s="121"/>
    </row>
    <row r="1673" spans="10:13" x14ac:dyDescent="0.25">
      <c r="J1673" s="121"/>
      <c r="K1673" s="121"/>
      <c r="L1673" s="121"/>
      <c r="M1673" s="121"/>
    </row>
    <row r="1674" spans="10:13" x14ac:dyDescent="0.25">
      <c r="J1674" s="121"/>
      <c r="K1674" s="121"/>
      <c r="L1674" s="121"/>
      <c r="M1674" s="121"/>
    </row>
    <row r="1675" spans="10:13" x14ac:dyDescent="0.25">
      <c r="J1675" s="121"/>
      <c r="K1675" s="121"/>
      <c r="L1675" s="121"/>
      <c r="M1675" s="121"/>
    </row>
    <row r="1676" spans="10:13" x14ac:dyDescent="0.25">
      <c r="J1676" s="121"/>
      <c r="K1676" s="121"/>
      <c r="L1676" s="121"/>
      <c r="M1676" s="121"/>
    </row>
    <row r="1677" spans="10:13" x14ac:dyDescent="0.25">
      <c r="J1677" s="121"/>
      <c r="K1677" s="121"/>
      <c r="L1677" s="121"/>
      <c r="M1677" s="121"/>
    </row>
    <row r="1678" spans="10:13" x14ac:dyDescent="0.25">
      <c r="J1678" s="121"/>
      <c r="K1678" s="121"/>
      <c r="L1678" s="121"/>
      <c r="M1678" s="121"/>
    </row>
    <row r="1679" spans="10:13" x14ac:dyDescent="0.25">
      <c r="J1679" s="121"/>
      <c r="K1679" s="121"/>
      <c r="L1679" s="121"/>
      <c r="M1679" s="121"/>
    </row>
    <row r="1680" spans="10:13" x14ac:dyDescent="0.25">
      <c r="J1680" s="121"/>
      <c r="K1680" s="121"/>
      <c r="L1680" s="121"/>
      <c r="M1680" s="121"/>
    </row>
    <row r="1681" spans="10:13" x14ac:dyDescent="0.25">
      <c r="J1681" s="121"/>
      <c r="K1681" s="121"/>
      <c r="L1681" s="121"/>
      <c r="M1681" s="121"/>
    </row>
    <row r="1682" spans="10:13" x14ac:dyDescent="0.25">
      <c r="J1682" s="121"/>
      <c r="K1682" s="121"/>
      <c r="L1682" s="121"/>
      <c r="M1682" s="121"/>
    </row>
    <row r="1683" spans="10:13" x14ac:dyDescent="0.25">
      <c r="J1683" s="121"/>
      <c r="K1683" s="121"/>
      <c r="L1683" s="121"/>
      <c r="M1683" s="121"/>
    </row>
    <row r="1684" spans="10:13" x14ac:dyDescent="0.25">
      <c r="J1684" s="121"/>
      <c r="K1684" s="121"/>
      <c r="L1684" s="121"/>
      <c r="M1684" s="121"/>
    </row>
    <row r="1685" spans="10:13" x14ac:dyDescent="0.25">
      <c r="J1685" s="121"/>
      <c r="K1685" s="121"/>
      <c r="L1685" s="121"/>
      <c r="M1685" s="121"/>
    </row>
    <row r="1686" spans="10:13" x14ac:dyDescent="0.25">
      <c r="J1686" s="121"/>
      <c r="K1686" s="121"/>
      <c r="L1686" s="121"/>
      <c r="M1686" s="121"/>
    </row>
    <row r="1687" spans="10:13" x14ac:dyDescent="0.25">
      <c r="J1687" s="121"/>
      <c r="K1687" s="121"/>
      <c r="L1687" s="121"/>
      <c r="M1687" s="121"/>
    </row>
    <row r="1688" spans="10:13" x14ac:dyDescent="0.25">
      <c r="J1688" s="121"/>
      <c r="K1688" s="121"/>
      <c r="L1688" s="121"/>
      <c r="M1688" s="121"/>
    </row>
    <row r="1689" spans="10:13" x14ac:dyDescent="0.25">
      <c r="J1689" s="121"/>
      <c r="K1689" s="121"/>
      <c r="L1689" s="121"/>
      <c r="M1689" s="121"/>
    </row>
    <row r="1690" spans="10:13" x14ac:dyDescent="0.25">
      <c r="J1690" s="121"/>
      <c r="K1690" s="121"/>
      <c r="L1690" s="121"/>
      <c r="M1690" s="121"/>
    </row>
    <row r="1691" spans="10:13" x14ac:dyDescent="0.25">
      <c r="J1691" s="121"/>
      <c r="K1691" s="121"/>
      <c r="L1691" s="121"/>
      <c r="M1691" s="121"/>
    </row>
    <row r="1692" spans="10:13" x14ac:dyDescent="0.25">
      <c r="J1692" s="121"/>
      <c r="K1692" s="121"/>
      <c r="L1692" s="121"/>
      <c r="M1692" s="121"/>
    </row>
    <row r="1693" spans="10:13" x14ac:dyDescent="0.25">
      <c r="J1693" s="121"/>
      <c r="K1693" s="121"/>
      <c r="L1693" s="121"/>
      <c r="M1693" s="121"/>
    </row>
    <row r="1694" spans="10:13" x14ac:dyDescent="0.25">
      <c r="J1694" s="121"/>
      <c r="K1694" s="121"/>
      <c r="L1694" s="121"/>
      <c r="M1694" s="121"/>
    </row>
    <row r="1695" spans="10:13" x14ac:dyDescent="0.25">
      <c r="J1695" s="121"/>
      <c r="K1695" s="121"/>
      <c r="L1695" s="121"/>
      <c r="M1695" s="121"/>
    </row>
    <row r="1696" spans="10:13" x14ac:dyDescent="0.25">
      <c r="J1696" s="121"/>
      <c r="K1696" s="121"/>
      <c r="L1696" s="121"/>
      <c r="M1696" s="121"/>
    </row>
    <row r="1697" spans="10:13" x14ac:dyDescent="0.25">
      <c r="J1697" s="121"/>
      <c r="K1697" s="121"/>
      <c r="L1697" s="121"/>
      <c r="M1697" s="121"/>
    </row>
    <row r="1698" spans="10:13" x14ac:dyDescent="0.25">
      <c r="J1698" s="121"/>
      <c r="K1698" s="121"/>
      <c r="L1698" s="121"/>
      <c r="M1698" s="121"/>
    </row>
    <row r="1699" spans="10:13" x14ac:dyDescent="0.25">
      <c r="J1699" s="121"/>
      <c r="K1699" s="121"/>
      <c r="L1699" s="121"/>
      <c r="M1699" s="121"/>
    </row>
    <row r="1700" spans="10:13" x14ac:dyDescent="0.25">
      <c r="J1700" s="121"/>
      <c r="K1700" s="121"/>
      <c r="L1700" s="121"/>
      <c r="M1700" s="121"/>
    </row>
    <row r="1701" spans="10:13" x14ac:dyDescent="0.25">
      <c r="J1701" s="121"/>
      <c r="K1701" s="121"/>
      <c r="L1701" s="121"/>
      <c r="M1701" s="121"/>
    </row>
    <row r="1702" spans="10:13" x14ac:dyDescent="0.25">
      <c r="J1702" s="121"/>
      <c r="K1702" s="121"/>
      <c r="L1702" s="121"/>
      <c r="M1702" s="121"/>
    </row>
    <row r="1703" spans="10:13" x14ac:dyDescent="0.25">
      <c r="J1703" s="121"/>
      <c r="K1703" s="121"/>
      <c r="L1703" s="121"/>
      <c r="M1703" s="121"/>
    </row>
    <row r="1704" spans="10:13" x14ac:dyDescent="0.25">
      <c r="J1704" s="121"/>
      <c r="K1704" s="121"/>
      <c r="L1704" s="121"/>
      <c r="M1704" s="121"/>
    </row>
    <row r="1705" spans="10:13" x14ac:dyDescent="0.25">
      <c r="J1705" s="121"/>
      <c r="K1705" s="121"/>
      <c r="L1705" s="121"/>
      <c r="M1705" s="121"/>
    </row>
    <row r="1706" spans="10:13" x14ac:dyDescent="0.25">
      <c r="J1706" s="121"/>
      <c r="K1706" s="121"/>
      <c r="L1706" s="121"/>
      <c r="M1706" s="121"/>
    </row>
    <row r="1707" spans="10:13" x14ac:dyDescent="0.25">
      <c r="J1707" s="121"/>
      <c r="K1707" s="121"/>
      <c r="L1707" s="121"/>
      <c r="M1707" s="121"/>
    </row>
    <row r="1708" spans="10:13" x14ac:dyDescent="0.25">
      <c r="J1708" s="121"/>
      <c r="K1708" s="121"/>
      <c r="L1708" s="121"/>
      <c r="M1708" s="121"/>
    </row>
    <row r="1709" spans="10:13" x14ac:dyDescent="0.25">
      <c r="J1709" s="121"/>
      <c r="K1709" s="121"/>
      <c r="L1709" s="121"/>
      <c r="M1709" s="121"/>
    </row>
    <row r="1710" spans="10:13" x14ac:dyDescent="0.25">
      <c r="J1710" s="121"/>
      <c r="K1710" s="121"/>
      <c r="L1710" s="121"/>
      <c r="M1710" s="121"/>
    </row>
    <row r="1711" spans="10:13" x14ac:dyDescent="0.25">
      <c r="J1711" s="121"/>
      <c r="K1711" s="121"/>
      <c r="L1711" s="121"/>
      <c r="M1711" s="121"/>
    </row>
    <row r="1712" spans="10:13" x14ac:dyDescent="0.25">
      <c r="J1712" s="121"/>
      <c r="K1712" s="121"/>
      <c r="L1712" s="121"/>
      <c r="M1712" s="121"/>
    </row>
    <row r="1713" spans="10:13" x14ac:dyDescent="0.25">
      <c r="J1713" s="121"/>
      <c r="K1713" s="121"/>
      <c r="L1713" s="121"/>
      <c r="M1713" s="121"/>
    </row>
    <row r="1714" spans="10:13" x14ac:dyDescent="0.25">
      <c r="J1714" s="121"/>
      <c r="K1714" s="121"/>
      <c r="L1714" s="121"/>
      <c r="M1714" s="121"/>
    </row>
    <row r="1715" spans="10:13" x14ac:dyDescent="0.25">
      <c r="J1715" s="121"/>
      <c r="K1715" s="121"/>
      <c r="L1715" s="121"/>
      <c r="M1715" s="121"/>
    </row>
    <row r="1716" spans="10:13" x14ac:dyDescent="0.25">
      <c r="J1716" s="121"/>
      <c r="K1716" s="121"/>
      <c r="L1716" s="121"/>
      <c r="M1716" s="121"/>
    </row>
    <row r="1717" spans="10:13" x14ac:dyDescent="0.25">
      <c r="J1717" s="121"/>
      <c r="K1717" s="121"/>
      <c r="L1717" s="121"/>
      <c r="M1717" s="121"/>
    </row>
    <row r="1718" spans="10:13" x14ac:dyDescent="0.25">
      <c r="J1718" s="121"/>
      <c r="K1718" s="121"/>
      <c r="L1718" s="121"/>
      <c r="M1718" s="121"/>
    </row>
    <row r="1719" spans="10:13" x14ac:dyDescent="0.25">
      <c r="J1719" s="121"/>
      <c r="K1719" s="121"/>
      <c r="L1719" s="121"/>
      <c r="M1719" s="121"/>
    </row>
    <row r="1720" spans="10:13" x14ac:dyDescent="0.25">
      <c r="J1720" s="121"/>
      <c r="K1720" s="121"/>
      <c r="L1720" s="121"/>
      <c r="M1720" s="121"/>
    </row>
    <row r="1721" spans="10:13" x14ac:dyDescent="0.25">
      <c r="J1721" s="121"/>
      <c r="K1721" s="121"/>
      <c r="L1721" s="121"/>
      <c r="M1721" s="121"/>
    </row>
    <row r="1722" spans="10:13" x14ac:dyDescent="0.25">
      <c r="J1722" s="121"/>
      <c r="K1722" s="121"/>
      <c r="L1722" s="121"/>
      <c r="M1722" s="121"/>
    </row>
    <row r="1723" spans="10:13" x14ac:dyDescent="0.25">
      <c r="J1723" s="121"/>
      <c r="K1723" s="121"/>
      <c r="L1723" s="121"/>
      <c r="M1723" s="121"/>
    </row>
    <row r="1724" spans="10:13" x14ac:dyDescent="0.25">
      <c r="J1724" s="121"/>
      <c r="K1724" s="121"/>
      <c r="L1724" s="121"/>
      <c r="M1724" s="121"/>
    </row>
    <row r="1725" spans="10:13" x14ac:dyDescent="0.25">
      <c r="J1725" s="121"/>
      <c r="K1725" s="121"/>
      <c r="L1725" s="121"/>
      <c r="M1725" s="121"/>
    </row>
    <row r="1726" spans="10:13" x14ac:dyDescent="0.25">
      <c r="J1726" s="121"/>
      <c r="K1726" s="121"/>
      <c r="L1726" s="121"/>
      <c r="M1726" s="121"/>
    </row>
    <row r="1727" spans="10:13" x14ac:dyDescent="0.25">
      <c r="J1727" s="121"/>
      <c r="K1727" s="121"/>
      <c r="L1727" s="121"/>
      <c r="M1727" s="121"/>
    </row>
    <row r="1728" spans="10:13" x14ac:dyDescent="0.25">
      <c r="J1728" s="121"/>
      <c r="K1728" s="121"/>
      <c r="L1728" s="121"/>
      <c r="M1728" s="121"/>
    </row>
    <row r="1729" spans="10:13" x14ac:dyDescent="0.25">
      <c r="J1729" s="121"/>
      <c r="K1729" s="121"/>
      <c r="L1729" s="121"/>
      <c r="M1729" s="121"/>
    </row>
    <row r="1730" spans="10:13" x14ac:dyDescent="0.25">
      <c r="J1730" s="121"/>
      <c r="K1730" s="121"/>
      <c r="L1730" s="121"/>
      <c r="M1730" s="121"/>
    </row>
    <row r="1731" spans="10:13" x14ac:dyDescent="0.25">
      <c r="J1731" s="121"/>
      <c r="K1731" s="121"/>
      <c r="L1731" s="121"/>
      <c r="M1731" s="121"/>
    </row>
    <row r="1732" spans="10:13" x14ac:dyDescent="0.25">
      <c r="J1732" s="121"/>
      <c r="K1732" s="121"/>
      <c r="L1732" s="121"/>
      <c r="M1732" s="121"/>
    </row>
    <row r="1733" spans="10:13" x14ac:dyDescent="0.25">
      <c r="J1733" s="121"/>
      <c r="K1733" s="121"/>
      <c r="L1733" s="121"/>
      <c r="M1733" s="121"/>
    </row>
    <row r="1734" spans="10:13" x14ac:dyDescent="0.25">
      <c r="J1734" s="121"/>
      <c r="K1734" s="121"/>
      <c r="L1734" s="121"/>
      <c r="M1734" s="121"/>
    </row>
    <row r="1735" spans="10:13" x14ac:dyDescent="0.25">
      <c r="J1735" s="121"/>
      <c r="K1735" s="121"/>
      <c r="L1735" s="121"/>
      <c r="M1735" s="121"/>
    </row>
    <row r="1736" spans="10:13" x14ac:dyDescent="0.25">
      <c r="J1736" s="121"/>
      <c r="K1736" s="121"/>
      <c r="L1736" s="121"/>
      <c r="M1736" s="121"/>
    </row>
    <row r="1737" spans="10:13" x14ac:dyDescent="0.25">
      <c r="J1737" s="121"/>
      <c r="K1737" s="121"/>
      <c r="L1737" s="121"/>
      <c r="M1737" s="121"/>
    </row>
    <row r="1738" spans="10:13" x14ac:dyDescent="0.25">
      <c r="J1738" s="121"/>
      <c r="K1738" s="121"/>
      <c r="L1738" s="121"/>
      <c r="M1738" s="121"/>
    </row>
    <row r="1739" spans="10:13" x14ac:dyDescent="0.25">
      <c r="J1739" s="121"/>
      <c r="K1739" s="121"/>
      <c r="L1739" s="121"/>
      <c r="M1739" s="121"/>
    </row>
    <row r="1740" spans="10:13" x14ac:dyDescent="0.25">
      <c r="J1740" s="121"/>
      <c r="K1740" s="121"/>
      <c r="L1740" s="121"/>
      <c r="M1740" s="121"/>
    </row>
    <row r="1741" spans="10:13" x14ac:dyDescent="0.25">
      <c r="J1741" s="121"/>
      <c r="K1741" s="121"/>
      <c r="L1741" s="121"/>
      <c r="M1741" s="121"/>
    </row>
    <row r="1742" spans="10:13" x14ac:dyDescent="0.25">
      <c r="J1742" s="121"/>
      <c r="K1742" s="121"/>
      <c r="L1742" s="121"/>
      <c r="M1742" s="121"/>
    </row>
    <row r="1743" spans="10:13" x14ac:dyDescent="0.25">
      <c r="J1743" s="121"/>
      <c r="K1743" s="121"/>
      <c r="L1743" s="121"/>
      <c r="M1743" s="121"/>
    </row>
    <row r="1744" spans="10:13" x14ac:dyDescent="0.25">
      <c r="J1744" s="121"/>
      <c r="K1744" s="121"/>
      <c r="L1744" s="121"/>
      <c r="M1744" s="121"/>
    </row>
    <row r="1745" spans="10:13" x14ac:dyDescent="0.25">
      <c r="J1745" s="121"/>
      <c r="K1745" s="121"/>
      <c r="L1745" s="121"/>
      <c r="M1745" s="121"/>
    </row>
    <row r="1746" spans="10:13" x14ac:dyDescent="0.25">
      <c r="J1746" s="121"/>
      <c r="K1746" s="121"/>
      <c r="L1746" s="121"/>
      <c r="M1746" s="121"/>
    </row>
    <row r="1747" spans="10:13" x14ac:dyDescent="0.25">
      <c r="J1747" s="121"/>
      <c r="K1747" s="121"/>
      <c r="L1747" s="121"/>
      <c r="M1747" s="121"/>
    </row>
    <row r="1748" spans="10:13" x14ac:dyDescent="0.25">
      <c r="J1748" s="121"/>
      <c r="K1748" s="121"/>
      <c r="L1748" s="121"/>
      <c r="M1748" s="121"/>
    </row>
    <row r="1749" spans="10:13" x14ac:dyDescent="0.25">
      <c r="J1749" s="121"/>
      <c r="K1749" s="121"/>
      <c r="L1749" s="121"/>
      <c r="M1749" s="121"/>
    </row>
    <row r="1750" spans="10:13" x14ac:dyDescent="0.25">
      <c r="J1750" s="121"/>
      <c r="K1750" s="121"/>
      <c r="L1750" s="121"/>
      <c r="M1750" s="121"/>
    </row>
    <row r="1751" spans="10:13" x14ac:dyDescent="0.25">
      <c r="J1751" s="121"/>
      <c r="K1751" s="121"/>
      <c r="L1751" s="121"/>
      <c r="M1751" s="121"/>
    </row>
    <row r="1752" spans="10:13" x14ac:dyDescent="0.25">
      <c r="J1752" s="121"/>
      <c r="K1752" s="121"/>
      <c r="L1752" s="121"/>
      <c r="M1752" s="121"/>
    </row>
    <row r="1753" spans="10:13" x14ac:dyDescent="0.25">
      <c r="J1753" s="121"/>
      <c r="K1753" s="121"/>
      <c r="L1753" s="121"/>
      <c r="M1753" s="121"/>
    </row>
    <row r="1754" spans="10:13" x14ac:dyDescent="0.25">
      <c r="J1754" s="121"/>
      <c r="K1754" s="121"/>
      <c r="L1754" s="121"/>
      <c r="M1754" s="121"/>
    </row>
    <row r="1755" spans="10:13" x14ac:dyDescent="0.25">
      <c r="J1755" s="121"/>
      <c r="K1755" s="121"/>
      <c r="L1755" s="121"/>
      <c r="M1755" s="121"/>
    </row>
    <row r="1756" spans="10:13" x14ac:dyDescent="0.25">
      <c r="J1756" s="121"/>
      <c r="K1756" s="121"/>
      <c r="L1756" s="121"/>
      <c r="M1756" s="121"/>
    </row>
    <row r="1757" spans="10:13" x14ac:dyDescent="0.25">
      <c r="J1757" s="121"/>
      <c r="K1757" s="121"/>
      <c r="L1757" s="121"/>
      <c r="M1757" s="121"/>
    </row>
    <row r="1758" spans="10:13" x14ac:dyDescent="0.25">
      <c r="J1758" s="121"/>
      <c r="K1758" s="121"/>
      <c r="L1758" s="121"/>
      <c r="M1758" s="121"/>
    </row>
    <row r="1759" spans="10:13" x14ac:dyDescent="0.25">
      <c r="J1759" s="121"/>
      <c r="K1759" s="121"/>
      <c r="L1759" s="121"/>
      <c r="M1759" s="121"/>
    </row>
    <row r="1760" spans="10:13" x14ac:dyDescent="0.25">
      <c r="J1760" s="121"/>
      <c r="K1760" s="121"/>
      <c r="L1760" s="121"/>
      <c r="M1760" s="121"/>
    </row>
    <row r="1761" spans="10:13" x14ac:dyDescent="0.25">
      <c r="J1761" s="121"/>
      <c r="K1761" s="121"/>
      <c r="L1761" s="121"/>
      <c r="M1761" s="121"/>
    </row>
    <row r="1762" spans="10:13" x14ac:dyDescent="0.25">
      <c r="J1762" s="121"/>
      <c r="K1762" s="121"/>
      <c r="L1762" s="121"/>
      <c r="M1762" s="121"/>
    </row>
    <row r="1763" spans="10:13" x14ac:dyDescent="0.25">
      <c r="J1763" s="121"/>
      <c r="K1763" s="121"/>
      <c r="L1763" s="121"/>
      <c r="M1763" s="121"/>
    </row>
    <row r="1764" spans="10:13" x14ac:dyDescent="0.25">
      <c r="J1764" s="121"/>
      <c r="K1764" s="121"/>
      <c r="L1764" s="121"/>
      <c r="M1764" s="121"/>
    </row>
    <row r="1765" spans="10:13" x14ac:dyDescent="0.25">
      <c r="J1765" s="121"/>
      <c r="K1765" s="121"/>
      <c r="L1765" s="121"/>
      <c r="M1765" s="121"/>
    </row>
    <row r="1766" spans="10:13" x14ac:dyDescent="0.25">
      <c r="J1766" s="121"/>
      <c r="K1766" s="121"/>
      <c r="L1766" s="121"/>
      <c r="M1766" s="121"/>
    </row>
    <row r="1767" spans="10:13" x14ac:dyDescent="0.25">
      <c r="J1767" s="121"/>
      <c r="K1767" s="121"/>
      <c r="L1767" s="121"/>
      <c r="M1767" s="121"/>
    </row>
    <row r="1768" spans="10:13" x14ac:dyDescent="0.25">
      <c r="J1768" s="121"/>
      <c r="K1768" s="121"/>
      <c r="L1768" s="121"/>
      <c r="M1768" s="121"/>
    </row>
    <row r="1769" spans="10:13" x14ac:dyDescent="0.25">
      <c r="J1769" s="121"/>
      <c r="K1769" s="121"/>
      <c r="L1769" s="121"/>
      <c r="M1769" s="121"/>
    </row>
    <row r="1770" spans="10:13" x14ac:dyDescent="0.25">
      <c r="J1770" s="121"/>
      <c r="K1770" s="121"/>
      <c r="L1770" s="121"/>
      <c r="M1770" s="121"/>
    </row>
    <row r="1771" spans="10:13" x14ac:dyDescent="0.25">
      <c r="J1771" s="121"/>
      <c r="K1771" s="121"/>
      <c r="L1771" s="121"/>
      <c r="M1771" s="121"/>
    </row>
    <row r="1772" spans="10:13" x14ac:dyDescent="0.25">
      <c r="J1772" s="121"/>
      <c r="K1772" s="121"/>
      <c r="L1772" s="121"/>
      <c r="M1772" s="121"/>
    </row>
    <row r="1773" spans="10:13" x14ac:dyDescent="0.25">
      <c r="J1773" s="121"/>
      <c r="K1773" s="121"/>
      <c r="L1773" s="121"/>
      <c r="M1773" s="121"/>
    </row>
    <row r="1774" spans="10:13" x14ac:dyDescent="0.25">
      <c r="J1774" s="121"/>
      <c r="K1774" s="121"/>
      <c r="L1774" s="121"/>
      <c r="M1774" s="121"/>
    </row>
    <row r="1775" spans="10:13" x14ac:dyDescent="0.25">
      <c r="J1775" s="121"/>
      <c r="K1775" s="121"/>
      <c r="L1775" s="121"/>
      <c r="M1775" s="121"/>
    </row>
    <row r="1776" spans="10:13" x14ac:dyDescent="0.25">
      <c r="J1776" s="121"/>
      <c r="K1776" s="121"/>
      <c r="L1776" s="121"/>
      <c r="M1776" s="121"/>
    </row>
    <row r="1777" spans="10:13" x14ac:dyDescent="0.25">
      <c r="J1777" s="121"/>
      <c r="K1777" s="121"/>
      <c r="L1777" s="121"/>
      <c r="M1777" s="121"/>
    </row>
    <row r="1778" spans="10:13" x14ac:dyDescent="0.25">
      <c r="J1778" s="121"/>
      <c r="K1778" s="121"/>
      <c r="L1778" s="121"/>
      <c r="M1778" s="121"/>
    </row>
    <row r="1779" spans="10:13" x14ac:dyDescent="0.25">
      <c r="J1779" s="121"/>
      <c r="K1779" s="121"/>
      <c r="L1779" s="121"/>
      <c r="M1779" s="121"/>
    </row>
    <row r="1780" spans="10:13" x14ac:dyDescent="0.25">
      <c r="J1780" s="121"/>
      <c r="K1780" s="121"/>
      <c r="L1780" s="121"/>
      <c r="M1780" s="121"/>
    </row>
    <row r="1781" spans="10:13" x14ac:dyDescent="0.25">
      <c r="J1781" s="121"/>
      <c r="K1781" s="121"/>
      <c r="L1781" s="121"/>
      <c r="M1781" s="121"/>
    </row>
    <row r="1782" spans="10:13" x14ac:dyDescent="0.25">
      <c r="J1782" s="121"/>
      <c r="K1782" s="121"/>
      <c r="L1782" s="121"/>
      <c r="M1782" s="121"/>
    </row>
    <row r="1783" spans="10:13" x14ac:dyDescent="0.25">
      <c r="J1783" s="121"/>
      <c r="K1783" s="121"/>
      <c r="L1783" s="121"/>
      <c r="M1783" s="121"/>
    </row>
    <row r="1784" spans="10:13" x14ac:dyDescent="0.25">
      <c r="J1784" s="121"/>
      <c r="K1784" s="121"/>
      <c r="L1784" s="121"/>
      <c r="M1784" s="121"/>
    </row>
    <row r="1785" spans="10:13" x14ac:dyDescent="0.25">
      <c r="J1785" s="121"/>
      <c r="K1785" s="121"/>
      <c r="L1785" s="121"/>
      <c r="M1785" s="121"/>
    </row>
    <row r="1786" spans="10:13" x14ac:dyDescent="0.25">
      <c r="J1786" s="121"/>
      <c r="K1786" s="121"/>
      <c r="L1786" s="121"/>
      <c r="M1786" s="121"/>
    </row>
    <row r="1787" spans="10:13" x14ac:dyDescent="0.25">
      <c r="J1787" s="121"/>
      <c r="K1787" s="121"/>
      <c r="L1787" s="121"/>
      <c r="M1787" s="121"/>
    </row>
    <row r="1788" spans="10:13" x14ac:dyDescent="0.25">
      <c r="J1788" s="121"/>
      <c r="K1788" s="121"/>
      <c r="L1788" s="121"/>
      <c r="M1788" s="121"/>
    </row>
    <row r="1789" spans="10:13" x14ac:dyDescent="0.25">
      <c r="J1789" s="121"/>
      <c r="K1789" s="121"/>
      <c r="L1789" s="121"/>
      <c r="M1789" s="121"/>
    </row>
    <row r="1790" spans="10:13" x14ac:dyDescent="0.25">
      <c r="J1790" s="121"/>
      <c r="K1790" s="121"/>
      <c r="L1790" s="121"/>
      <c r="M1790" s="121"/>
    </row>
    <row r="1791" spans="10:13" x14ac:dyDescent="0.25">
      <c r="J1791" s="121"/>
      <c r="K1791" s="121"/>
      <c r="L1791" s="121"/>
      <c r="M1791" s="121"/>
    </row>
    <row r="1792" spans="10:13" x14ac:dyDescent="0.25">
      <c r="J1792" s="121"/>
      <c r="K1792" s="121"/>
      <c r="L1792" s="121"/>
      <c r="M1792" s="121"/>
    </row>
    <row r="1793" spans="10:13" x14ac:dyDescent="0.25">
      <c r="J1793" s="121"/>
      <c r="K1793" s="121"/>
      <c r="L1793" s="121"/>
      <c r="M1793" s="121"/>
    </row>
    <row r="1794" spans="10:13" x14ac:dyDescent="0.25">
      <c r="J1794" s="121"/>
      <c r="K1794" s="121"/>
      <c r="L1794" s="121"/>
      <c r="M1794" s="121"/>
    </row>
    <row r="1795" spans="10:13" x14ac:dyDescent="0.25">
      <c r="J1795" s="121"/>
      <c r="K1795" s="121"/>
      <c r="L1795" s="121"/>
      <c r="M1795" s="121"/>
    </row>
    <row r="1796" spans="10:13" x14ac:dyDescent="0.25">
      <c r="J1796" s="121"/>
      <c r="K1796" s="121"/>
      <c r="L1796" s="121"/>
      <c r="M1796" s="121"/>
    </row>
    <row r="1797" spans="10:13" x14ac:dyDescent="0.25">
      <c r="J1797" s="121"/>
      <c r="K1797" s="121"/>
      <c r="L1797" s="121"/>
      <c r="M1797" s="121"/>
    </row>
    <row r="1798" spans="10:13" x14ac:dyDescent="0.25">
      <c r="J1798" s="121"/>
      <c r="K1798" s="121"/>
      <c r="L1798" s="121"/>
      <c r="M1798" s="121"/>
    </row>
    <row r="1799" spans="10:13" x14ac:dyDescent="0.25">
      <c r="J1799" s="121"/>
      <c r="K1799" s="121"/>
      <c r="L1799" s="121"/>
      <c r="M1799" s="121"/>
    </row>
    <row r="1800" spans="10:13" x14ac:dyDescent="0.25">
      <c r="J1800" s="121"/>
      <c r="K1800" s="121"/>
      <c r="L1800" s="121"/>
      <c r="M1800" s="121"/>
    </row>
    <row r="1801" spans="10:13" x14ac:dyDescent="0.25">
      <c r="J1801" s="121"/>
      <c r="K1801" s="121"/>
      <c r="L1801" s="121"/>
      <c r="M1801" s="121"/>
    </row>
    <row r="1802" spans="10:13" x14ac:dyDescent="0.25">
      <c r="J1802" s="121"/>
      <c r="K1802" s="121"/>
      <c r="L1802" s="121"/>
      <c r="M1802" s="121"/>
    </row>
    <row r="1803" spans="10:13" x14ac:dyDescent="0.25">
      <c r="J1803" s="121"/>
      <c r="K1803" s="121"/>
      <c r="L1803" s="121"/>
      <c r="M1803" s="121"/>
    </row>
    <row r="1804" spans="10:13" x14ac:dyDescent="0.25">
      <c r="J1804" s="121"/>
      <c r="K1804" s="121"/>
      <c r="L1804" s="121"/>
      <c r="M1804" s="121"/>
    </row>
    <row r="1805" spans="10:13" x14ac:dyDescent="0.25">
      <c r="J1805" s="121"/>
      <c r="K1805" s="121"/>
      <c r="L1805" s="121"/>
      <c r="M1805" s="121"/>
    </row>
    <row r="1806" spans="10:13" x14ac:dyDescent="0.25">
      <c r="J1806" s="121"/>
      <c r="K1806" s="121"/>
      <c r="L1806" s="121"/>
      <c r="M1806" s="121"/>
    </row>
    <row r="1807" spans="10:13" x14ac:dyDescent="0.25">
      <c r="J1807" s="121"/>
      <c r="K1807" s="121"/>
      <c r="L1807" s="121"/>
      <c r="M1807" s="121"/>
    </row>
    <row r="1808" spans="10:13" x14ac:dyDescent="0.25">
      <c r="J1808" s="121"/>
      <c r="K1808" s="121"/>
      <c r="L1808" s="121"/>
      <c r="M1808" s="121"/>
    </row>
    <row r="1809" spans="10:13" x14ac:dyDescent="0.25">
      <c r="J1809" s="121"/>
      <c r="K1809" s="121"/>
      <c r="L1809" s="121"/>
      <c r="M1809" s="121"/>
    </row>
    <row r="1810" spans="10:13" x14ac:dyDescent="0.25">
      <c r="J1810" s="121"/>
      <c r="K1810" s="121"/>
      <c r="L1810" s="121"/>
      <c r="M1810" s="121"/>
    </row>
    <row r="1811" spans="10:13" x14ac:dyDescent="0.25">
      <c r="J1811" s="121"/>
      <c r="K1811" s="121"/>
      <c r="L1811" s="121"/>
      <c r="M1811" s="121"/>
    </row>
    <row r="1812" spans="10:13" x14ac:dyDescent="0.25">
      <c r="J1812" s="121"/>
      <c r="K1812" s="121"/>
      <c r="L1812" s="121"/>
      <c r="M1812" s="121"/>
    </row>
    <row r="1813" spans="10:13" x14ac:dyDescent="0.25">
      <c r="J1813" s="121"/>
      <c r="K1813" s="121"/>
      <c r="L1813" s="121"/>
      <c r="M1813" s="121"/>
    </row>
    <row r="1814" spans="10:13" x14ac:dyDescent="0.25">
      <c r="J1814" s="121"/>
      <c r="K1814" s="121"/>
      <c r="L1814" s="121"/>
      <c r="M1814" s="121"/>
    </row>
    <row r="1815" spans="10:13" x14ac:dyDescent="0.25">
      <c r="J1815" s="121"/>
      <c r="K1815" s="121"/>
      <c r="L1815" s="121"/>
      <c r="M1815" s="121"/>
    </row>
    <row r="1816" spans="10:13" x14ac:dyDescent="0.25">
      <c r="J1816" s="121"/>
      <c r="K1816" s="121"/>
      <c r="L1816" s="121"/>
      <c r="M1816" s="121"/>
    </row>
    <row r="1817" spans="10:13" x14ac:dyDescent="0.25">
      <c r="J1817" s="121"/>
      <c r="K1817" s="121"/>
      <c r="L1817" s="121"/>
      <c r="M1817" s="121"/>
    </row>
    <row r="1818" spans="10:13" x14ac:dyDescent="0.25">
      <c r="J1818" s="121"/>
      <c r="K1818" s="121"/>
      <c r="L1818" s="121"/>
      <c r="M1818" s="121"/>
    </row>
    <row r="1819" spans="10:13" x14ac:dyDescent="0.25">
      <c r="J1819" s="121"/>
      <c r="K1819" s="121"/>
      <c r="L1819" s="121"/>
      <c r="M1819" s="121"/>
    </row>
    <row r="1820" spans="10:13" x14ac:dyDescent="0.25">
      <c r="J1820" s="121"/>
      <c r="K1820" s="121"/>
      <c r="L1820" s="121"/>
      <c r="M1820" s="121"/>
    </row>
    <row r="1821" spans="10:13" x14ac:dyDescent="0.25">
      <c r="J1821" s="121"/>
      <c r="K1821" s="121"/>
      <c r="L1821" s="121"/>
      <c r="M1821" s="121"/>
    </row>
    <row r="1822" spans="10:13" x14ac:dyDescent="0.25">
      <c r="J1822" s="121"/>
      <c r="K1822" s="121"/>
      <c r="L1822" s="121"/>
      <c r="M1822" s="121"/>
    </row>
    <row r="1823" spans="10:13" x14ac:dyDescent="0.25">
      <c r="J1823" s="121"/>
      <c r="K1823" s="121"/>
      <c r="L1823" s="121"/>
      <c r="M1823" s="121"/>
    </row>
    <row r="1824" spans="10:13" x14ac:dyDescent="0.25">
      <c r="J1824" s="121"/>
      <c r="K1824" s="121"/>
      <c r="L1824" s="121"/>
      <c r="M1824" s="121"/>
    </row>
    <row r="1825" spans="10:13" x14ac:dyDescent="0.25">
      <c r="J1825" s="121"/>
      <c r="K1825" s="121"/>
      <c r="L1825" s="121"/>
      <c r="M1825" s="121"/>
    </row>
    <row r="1826" spans="10:13" x14ac:dyDescent="0.25">
      <c r="J1826" s="121"/>
      <c r="K1826" s="121"/>
      <c r="L1826" s="121"/>
      <c r="M1826" s="121"/>
    </row>
    <row r="1827" spans="10:13" x14ac:dyDescent="0.25">
      <c r="J1827" s="121"/>
      <c r="K1827" s="121"/>
      <c r="L1827" s="121"/>
      <c r="M1827" s="121"/>
    </row>
    <row r="1828" spans="10:13" x14ac:dyDescent="0.25">
      <c r="J1828" s="121"/>
      <c r="K1828" s="121"/>
      <c r="L1828" s="121"/>
      <c r="M1828" s="121"/>
    </row>
    <row r="1829" spans="10:13" x14ac:dyDescent="0.25">
      <c r="J1829" s="121"/>
      <c r="K1829" s="121"/>
      <c r="L1829" s="121"/>
      <c r="M1829" s="121"/>
    </row>
    <row r="1830" spans="10:13" x14ac:dyDescent="0.25">
      <c r="J1830" s="121"/>
      <c r="K1830" s="121"/>
      <c r="L1830" s="121"/>
      <c r="M1830" s="121"/>
    </row>
    <row r="1831" spans="10:13" x14ac:dyDescent="0.25">
      <c r="J1831" s="121"/>
      <c r="K1831" s="121"/>
      <c r="L1831" s="121"/>
      <c r="M1831" s="121"/>
    </row>
    <row r="1832" spans="10:13" x14ac:dyDescent="0.25">
      <c r="J1832" s="121"/>
      <c r="K1832" s="121"/>
      <c r="L1832" s="121"/>
      <c r="M1832" s="121"/>
    </row>
    <row r="1833" spans="10:13" x14ac:dyDescent="0.25">
      <c r="J1833" s="121"/>
      <c r="K1833" s="121"/>
      <c r="L1833" s="121"/>
      <c r="M1833" s="121"/>
    </row>
    <row r="1834" spans="10:13" x14ac:dyDescent="0.25">
      <c r="J1834" s="121"/>
      <c r="K1834" s="121"/>
      <c r="L1834" s="121"/>
      <c r="M1834" s="121"/>
    </row>
    <row r="1835" spans="10:13" x14ac:dyDescent="0.25">
      <c r="J1835" s="121"/>
      <c r="K1835" s="121"/>
      <c r="L1835" s="121"/>
      <c r="M1835" s="121"/>
    </row>
    <row r="1836" spans="10:13" x14ac:dyDescent="0.25">
      <c r="J1836" s="121"/>
      <c r="K1836" s="121"/>
      <c r="L1836" s="121"/>
      <c r="M1836" s="121"/>
    </row>
    <row r="1837" spans="10:13" x14ac:dyDescent="0.25">
      <c r="J1837" s="121"/>
      <c r="K1837" s="121"/>
      <c r="L1837" s="121"/>
      <c r="M1837" s="121"/>
    </row>
    <row r="1838" spans="10:13" x14ac:dyDescent="0.25">
      <c r="J1838" s="121"/>
      <c r="K1838" s="121"/>
      <c r="L1838" s="121"/>
      <c r="M1838" s="121"/>
    </row>
    <row r="1839" spans="10:13" x14ac:dyDescent="0.25">
      <c r="J1839" s="121"/>
      <c r="K1839" s="121"/>
      <c r="L1839" s="121"/>
      <c r="M1839" s="121"/>
    </row>
    <row r="1840" spans="10:13" x14ac:dyDescent="0.25">
      <c r="J1840" s="121"/>
      <c r="K1840" s="121"/>
      <c r="L1840" s="121"/>
      <c r="M1840" s="121"/>
    </row>
    <row r="1841" spans="10:13" x14ac:dyDescent="0.25">
      <c r="J1841" s="121"/>
      <c r="K1841" s="121"/>
      <c r="L1841" s="121"/>
      <c r="M1841" s="121"/>
    </row>
    <row r="1842" spans="10:13" x14ac:dyDescent="0.25">
      <c r="J1842" s="121"/>
      <c r="K1842" s="121"/>
      <c r="L1842" s="121"/>
      <c r="M1842" s="121"/>
    </row>
    <row r="1843" spans="10:13" x14ac:dyDescent="0.25">
      <c r="J1843" s="121"/>
      <c r="K1843" s="121"/>
      <c r="L1843" s="121"/>
      <c r="M1843" s="121"/>
    </row>
    <row r="1844" spans="10:13" x14ac:dyDescent="0.25">
      <c r="J1844" s="121"/>
      <c r="K1844" s="121"/>
      <c r="L1844" s="121"/>
      <c r="M1844" s="121"/>
    </row>
    <row r="1845" spans="10:13" x14ac:dyDescent="0.25">
      <c r="J1845" s="121"/>
      <c r="K1845" s="121"/>
      <c r="L1845" s="121"/>
      <c r="M1845" s="121"/>
    </row>
    <row r="1846" spans="10:13" x14ac:dyDescent="0.25">
      <c r="J1846" s="121"/>
      <c r="K1846" s="121"/>
      <c r="L1846" s="121"/>
      <c r="M1846" s="121"/>
    </row>
    <row r="1847" spans="10:13" x14ac:dyDescent="0.25">
      <c r="J1847" s="121"/>
      <c r="K1847" s="121"/>
      <c r="L1847" s="121"/>
      <c r="M1847" s="121"/>
    </row>
    <row r="1848" spans="10:13" x14ac:dyDescent="0.25">
      <c r="J1848" s="121"/>
      <c r="K1848" s="121"/>
      <c r="L1848" s="121"/>
      <c r="M1848" s="121"/>
    </row>
    <row r="1849" spans="10:13" x14ac:dyDescent="0.25">
      <c r="J1849" s="121"/>
      <c r="K1849" s="121"/>
      <c r="L1849" s="121"/>
      <c r="M1849" s="121"/>
    </row>
    <row r="1850" spans="10:13" x14ac:dyDescent="0.25">
      <c r="J1850" s="121"/>
      <c r="K1850" s="121"/>
      <c r="L1850" s="121"/>
      <c r="M1850" s="121"/>
    </row>
    <row r="1851" spans="10:13" x14ac:dyDescent="0.25">
      <c r="J1851" s="121"/>
      <c r="K1851" s="121"/>
      <c r="L1851" s="121"/>
      <c r="M1851" s="121"/>
    </row>
    <row r="1852" spans="10:13" x14ac:dyDescent="0.25">
      <c r="J1852" s="121"/>
      <c r="K1852" s="121"/>
      <c r="L1852" s="121"/>
      <c r="M1852" s="121"/>
    </row>
    <row r="1853" spans="10:13" x14ac:dyDescent="0.25">
      <c r="J1853" s="121"/>
      <c r="K1853" s="121"/>
      <c r="L1853" s="121"/>
      <c r="M1853" s="121"/>
    </row>
    <row r="1854" spans="10:13" x14ac:dyDescent="0.25">
      <c r="J1854" s="121"/>
      <c r="K1854" s="121"/>
      <c r="L1854" s="121"/>
      <c r="M1854" s="121"/>
    </row>
    <row r="1855" spans="10:13" x14ac:dyDescent="0.25">
      <c r="J1855" s="121"/>
      <c r="K1855" s="121"/>
      <c r="L1855" s="121"/>
      <c r="M1855" s="121"/>
    </row>
    <row r="1856" spans="10:13" x14ac:dyDescent="0.25">
      <c r="J1856" s="121"/>
      <c r="K1856" s="121"/>
      <c r="L1856" s="121"/>
      <c r="M1856" s="121"/>
    </row>
    <row r="1857" spans="10:13" x14ac:dyDescent="0.25">
      <c r="J1857" s="121"/>
      <c r="K1857" s="121"/>
      <c r="L1857" s="121"/>
      <c r="M1857" s="121"/>
    </row>
    <row r="1858" spans="10:13" x14ac:dyDescent="0.25">
      <c r="J1858" s="121"/>
      <c r="K1858" s="121"/>
      <c r="L1858" s="121"/>
      <c r="M1858" s="121"/>
    </row>
    <row r="1859" spans="10:13" x14ac:dyDescent="0.25">
      <c r="J1859" s="121"/>
      <c r="K1859" s="121"/>
      <c r="L1859" s="121"/>
      <c r="M1859" s="121"/>
    </row>
    <row r="1860" spans="10:13" x14ac:dyDescent="0.25">
      <c r="J1860" s="121"/>
      <c r="K1860" s="121"/>
      <c r="L1860" s="121"/>
      <c r="M1860" s="121"/>
    </row>
    <row r="1861" spans="10:13" x14ac:dyDescent="0.25">
      <c r="J1861" s="121"/>
      <c r="K1861" s="121"/>
      <c r="L1861" s="121"/>
      <c r="M1861" s="121"/>
    </row>
    <row r="1862" spans="10:13" x14ac:dyDescent="0.25">
      <c r="J1862" s="121"/>
      <c r="K1862" s="121"/>
      <c r="L1862" s="121"/>
      <c r="M1862" s="121"/>
    </row>
    <row r="1863" spans="10:13" x14ac:dyDescent="0.25">
      <c r="J1863" s="121"/>
      <c r="K1863" s="121"/>
      <c r="L1863" s="121"/>
      <c r="M1863" s="121"/>
    </row>
    <row r="1864" spans="10:13" x14ac:dyDescent="0.25">
      <c r="J1864" s="121"/>
      <c r="K1864" s="121"/>
      <c r="L1864" s="121"/>
      <c r="M1864" s="121"/>
    </row>
    <row r="1865" spans="10:13" x14ac:dyDescent="0.25">
      <c r="J1865" s="121"/>
      <c r="K1865" s="121"/>
      <c r="L1865" s="121"/>
      <c r="M1865" s="121"/>
    </row>
    <row r="1866" spans="10:13" x14ac:dyDescent="0.25">
      <c r="J1866" s="121"/>
      <c r="K1866" s="121"/>
      <c r="L1866" s="121"/>
      <c r="M1866" s="121"/>
    </row>
    <row r="1867" spans="10:13" x14ac:dyDescent="0.25">
      <c r="J1867" s="121"/>
      <c r="K1867" s="121"/>
      <c r="L1867" s="121"/>
      <c r="M1867" s="121"/>
    </row>
    <row r="1868" spans="10:13" x14ac:dyDescent="0.25">
      <c r="J1868" s="121"/>
      <c r="K1868" s="121"/>
      <c r="L1868" s="121"/>
      <c r="M1868" s="121"/>
    </row>
    <row r="1869" spans="10:13" x14ac:dyDescent="0.25">
      <c r="J1869" s="121"/>
      <c r="K1869" s="121"/>
      <c r="L1869" s="121"/>
      <c r="M1869" s="121"/>
    </row>
    <row r="1870" spans="10:13" x14ac:dyDescent="0.25">
      <c r="J1870" s="121"/>
      <c r="K1870" s="121"/>
      <c r="L1870" s="121"/>
      <c r="M1870" s="121"/>
    </row>
    <row r="1871" spans="10:13" x14ac:dyDescent="0.25">
      <c r="J1871" s="121"/>
      <c r="K1871" s="121"/>
      <c r="L1871" s="121"/>
      <c r="M1871" s="121"/>
    </row>
    <row r="1872" spans="10:13" x14ac:dyDescent="0.25">
      <c r="J1872" s="121"/>
      <c r="K1872" s="121"/>
      <c r="L1872" s="121"/>
      <c r="M1872" s="121"/>
    </row>
    <row r="1873" spans="10:13" x14ac:dyDescent="0.25">
      <c r="J1873" s="121"/>
      <c r="K1873" s="121"/>
      <c r="L1873" s="121"/>
      <c r="M1873" s="121"/>
    </row>
    <row r="1874" spans="10:13" x14ac:dyDescent="0.25">
      <c r="J1874" s="121"/>
      <c r="K1874" s="121"/>
      <c r="L1874" s="121"/>
      <c r="M1874" s="121"/>
    </row>
    <row r="1875" spans="10:13" x14ac:dyDescent="0.25">
      <c r="J1875" s="121"/>
      <c r="K1875" s="121"/>
      <c r="L1875" s="121"/>
      <c r="M1875" s="121"/>
    </row>
    <row r="1876" spans="10:13" x14ac:dyDescent="0.25">
      <c r="J1876" s="121"/>
      <c r="K1876" s="121"/>
      <c r="L1876" s="121"/>
      <c r="M1876" s="121"/>
    </row>
    <row r="1877" spans="10:13" x14ac:dyDescent="0.25">
      <c r="J1877" s="121"/>
      <c r="K1877" s="121"/>
      <c r="L1877" s="121"/>
      <c r="M1877" s="121"/>
    </row>
    <row r="1878" spans="10:13" x14ac:dyDescent="0.25">
      <c r="J1878" s="121"/>
      <c r="K1878" s="121"/>
      <c r="L1878" s="121"/>
      <c r="M1878" s="121"/>
    </row>
    <row r="1879" spans="10:13" x14ac:dyDescent="0.25">
      <c r="J1879" s="121"/>
      <c r="K1879" s="121"/>
      <c r="L1879" s="121"/>
      <c r="M1879" s="121"/>
    </row>
    <row r="1880" spans="10:13" x14ac:dyDescent="0.25">
      <c r="J1880" s="121"/>
      <c r="K1880" s="121"/>
      <c r="L1880" s="121"/>
      <c r="M1880" s="121"/>
    </row>
    <row r="1881" spans="10:13" x14ac:dyDescent="0.25">
      <c r="J1881" s="121"/>
      <c r="K1881" s="121"/>
      <c r="L1881" s="121"/>
      <c r="M1881" s="121"/>
    </row>
    <row r="1882" spans="10:13" x14ac:dyDescent="0.25">
      <c r="J1882" s="121"/>
      <c r="K1882" s="121"/>
      <c r="L1882" s="121"/>
      <c r="M1882" s="121"/>
    </row>
    <row r="1883" spans="10:13" x14ac:dyDescent="0.25">
      <c r="J1883" s="121"/>
      <c r="K1883" s="121"/>
      <c r="L1883" s="121"/>
      <c r="M1883" s="121"/>
    </row>
    <row r="1884" spans="10:13" x14ac:dyDescent="0.25">
      <c r="J1884" s="121"/>
      <c r="K1884" s="121"/>
      <c r="L1884" s="121"/>
      <c r="M1884" s="121"/>
    </row>
    <row r="1885" spans="10:13" x14ac:dyDescent="0.25">
      <c r="J1885" s="121"/>
      <c r="K1885" s="121"/>
      <c r="L1885" s="121"/>
      <c r="M1885" s="121"/>
    </row>
    <row r="1886" spans="10:13" x14ac:dyDescent="0.25">
      <c r="J1886" s="121"/>
      <c r="K1886" s="121"/>
      <c r="L1886" s="121"/>
      <c r="M1886" s="121"/>
    </row>
    <row r="1887" spans="10:13" x14ac:dyDescent="0.25">
      <c r="J1887" s="121"/>
      <c r="K1887" s="121"/>
      <c r="L1887" s="121"/>
      <c r="M1887" s="121"/>
    </row>
    <row r="1888" spans="10:13" x14ac:dyDescent="0.25">
      <c r="J1888" s="121"/>
      <c r="K1888" s="121"/>
      <c r="L1888" s="121"/>
      <c r="M1888" s="121"/>
    </row>
    <row r="1889" spans="10:13" x14ac:dyDescent="0.25">
      <c r="J1889" s="121"/>
      <c r="K1889" s="121"/>
      <c r="L1889" s="121"/>
      <c r="M1889" s="121"/>
    </row>
    <row r="1890" spans="10:13" x14ac:dyDescent="0.25">
      <c r="J1890" s="121"/>
      <c r="K1890" s="121"/>
      <c r="L1890" s="121"/>
      <c r="M1890" s="121"/>
    </row>
    <row r="1891" spans="10:13" x14ac:dyDescent="0.25">
      <c r="J1891" s="121"/>
      <c r="K1891" s="121"/>
      <c r="L1891" s="121"/>
      <c r="M1891" s="121"/>
    </row>
    <row r="1892" spans="10:13" x14ac:dyDescent="0.25">
      <c r="J1892" s="121"/>
      <c r="K1892" s="121"/>
      <c r="L1892" s="121"/>
      <c r="M1892" s="121"/>
    </row>
    <row r="1893" spans="10:13" x14ac:dyDescent="0.25">
      <c r="J1893" s="121"/>
      <c r="K1893" s="121"/>
      <c r="L1893" s="121"/>
      <c r="M1893" s="121"/>
    </row>
    <row r="1894" spans="10:13" x14ac:dyDescent="0.25">
      <c r="J1894" s="121"/>
      <c r="K1894" s="121"/>
      <c r="L1894" s="121"/>
      <c r="M1894" s="121"/>
    </row>
    <row r="1895" spans="10:13" x14ac:dyDescent="0.25">
      <c r="J1895" s="121"/>
      <c r="K1895" s="121"/>
      <c r="L1895" s="121"/>
      <c r="M1895" s="121"/>
    </row>
    <row r="1896" spans="10:13" x14ac:dyDescent="0.25">
      <c r="J1896" s="121"/>
      <c r="K1896" s="121"/>
      <c r="L1896" s="121"/>
      <c r="M1896" s="121"/>
    </row>
    <row r="1897" spans="10:13" x14ac:dyDescent="0.25">
      <c r="J1897" s="121"/>
      <c r="K1897" s="121"/>
      <c r="L1897" s="121"/>
      <c r="M1897" s="121"/>
    </row>
    <row r="1898" spans="10:13" x14ac:dyDescent="0.25">
      <c r="J1898" s="121"/>
      <c r="K1898" s="121"/>
      <c r="L1898" s="121"/>
      <c r="M1898" s="121"/>
    </row>
    <row r="1899" spans="10:13" x14ac:dyDescent="0.25">
      <c r="J1899" s="121"/>
      <c r="K1899" s="121"/>
      <c r="L1899" s="121"/>
      <c r="M1899" s="121"/>
    </row>
    <row r="1900" spans="10:13" x14ac:dyDescent="0.25">
      <c r="J1900" s="121"/>
      <c r="K1900" s="121"/>
      <c r="L1900" s="121"/>
      <c r="M1900" s="121"/>
    </row>
    <row r="1901" spans="10:13" x14ac:dyDescent="0.25">
      <c r="J1901" s="121"/>
      <c r="K1901" s="121"/>
      <c r="L1901" s="121"/>
      <c r="M1901" s="121"/>
    </row>
    <row r="1902" spans="10:13" x14ac:dyDescent="0.25">
      <c r="J1902" s="121"/>
      <c r="K1902" s="121"/>
      <c r="L1902" s="121"/>
      <c r="M1902" s="121"/>
    </row>
    <row r="1903" spans="10:13" x14ac:dyDescent="0.25">
      <c r="J1903" s="121"/>
      <c r="K1903" s="121"/>
      <c r="L1903" s="121"/>
      <c r="M1903" s="121"/>
    </row>
    <row r="1904" spans="10:13" x14ac:dyDescent="0.25">
      <c r="J1904" s="121"/>
      <c r="K1904" s="121"/>
      <c r="L1904" s="121"/>
      <c r="M1904" s="121"/>
    </row>
    <row r="1905" spans="10:13" x14ac:dyDescent="0.25">
      <c r="J1905" s="121"/>
      <c r="K1905" s="121"/>
      <c r="L1905" s="121"/>
      <c r="M1905" s="121"/>
    </row>
    <row r="1906" spans="10:13" x14ac:dyDescent="0.25">
      <c r="J1906" s="121"/>
      <c r="K1906" s="121"/>
      <c r="L1906" s="121"/>
      <c r="M1906" s="121"/>
    </row>
    <row r="1907" spans="10:13" x14ac:dyDescent="0.25">
      <c r="J1907" s="121"/>
      <c r="K1907" s="121"/>
      <c r="L1907" s="121"/>
      <c r="M1907" s="121"/>
    </row>
    <row r="1908" spans="10:13" x14ac:dyDescent="0.25">
      <c r="J1908" s="121"/>
      <c r="K1908" s="121"/>
      <c r="L1908" s="121"/>
      <c r="M1908" s="121"/>
    </row>
    <row r="1909" spans="10:13" x14ac:dyDescent="0.25">
      <c r="J1909" s="121"/>
      <c r="K1909" s="121"/>
      <c r="L1909" s="121"/>
      <c r="M1909" s="121"/>
    </row>
    <row r="1910" spans="10:13" x14ac:dyDescent="0.25">
      <c r="J1910" s="121"/>
      <c r="K1910" s="121"/>
      <c r="L1910" s="121"/>
      <c r="M1910" s="121"/>
    </row>
    <row r="1911" spans="10:13" x14ac:dyDescent="0.25">
      <c r="J1911" s="121"/>
      <c r="K1911" s="121"/>
      <c r="L1911" s="121"/>
      <c r="M1911" s="121"/>
    </row>
    <row r="1912" spans="10:13" x14ac:dyDescent="0.25">
      <c r="J1912" s="121"/>
      <c r="K1912" s="121"/>
      <c r="L1912" s="121"/>
      <c r="M1912" s="121"/>
    </row>
    <row r="1913" spans="10:13" x14ac:dyDescent="0.25">
      <c r="J1913" s="121"/>
      <c r="K1913" s="121"/>
      <c r="L1913" s="121"/>
      <c r="M1913" s="121"/>
    </row>
    <row r="1914" spans="10:13" x14ac:dyDescent="0.25">
      <c r="J1914" s="121"/>
      <c r="K1914" s="121"/>
      <c r="L1914" s="121"/>
      <c r="M1914" s="121"/>
    </row>
    <row r="1915" spans="10:13" x14ac:dyDescent="0.25">
      <c r="J1915" s="121"/>
      <c r="K1915" s="121"/>
      <c r="L1915" s="121"/>
      <c r="M1915" s="121"/>
    </row>
    <row r="1916" spans="10:13" x14ac:dyDescent="0.25">
      <c r="J1916" s="121"/>
      <c r="K1916" s="121"/>
      <c r="L1916" s="121"/>
      <c r="M1916" s="121"/>
    </row>
    <row r="1917" spans="10:13" x14ac:dyDescent="0.25">
      <c r="J1917" s="121"/>
      <c r="K1917" s="121"/>
      <c r="L1917" s="121"/>
      <c r="M1917" s="121"/>
    </row>
    <row r="1918" spans="10:13" x14ac:dyDescent="0.25">
      <c r="J1918" s="121"/>
      <c r="K1918" s="121"/>
      <c r="L1918" s="121"/>
      <c r="M1918" s="121"/>
    </row>
    <row r="1919" spans="10:13" x14ac:dyDescent="0.25">
      <c r="J1919" s="121"/>
      <c r="K1919" s="121"/>
      <c r="L1919" s="121"/>
      <c r="M1919" s="121"/>
    </row>
    <row r="1920" spans="10:13" x14ac:dyDescent="0.25">
      <c r="J1920" s="121"/>
      <c r="K1920" s="121"/>
      <c r="L1920" s="121"/>
      <c r="M1920" s="121"/>
    </row>
    <row r="1921" spans="10:13" x14ac:dyDescent="0.25">
      <c r="J1921" s="121"/>
      <c r="K1921" s="121"/>
      <c r="L1921" s="121"/>
      <c r="M1921" s="121"/>
    </row>
    <row r="1922" spans="10:13" x14ac:dyDescent="0.25">
      <c r="J1922" s="121"/>
      <c r="K1922" s="121"/>
      <c r="L1922" s="121"/>
      <c r="M1922" s="121"/>
    </row>
    <row r="1923" spans="10:13" x14ac:dyDescent="0.25">
      <c r="J1923" s="121"/>
      <c r="K1923" s="121"/>
      <c r="L1923" s="121"/>
      <c r="M1923" s="121"/>
    </row>
    <row r="1924" spans="10:13" x14ac:dyDescent="0.25">
      <c r="J1924" s="121"/>
      <c r="K1924" s="121"/>
      <c r="L1924" s="121"/>
      <c r="M1924" s="121"/>
    </row>
    <row r="1925" spans="10:13" x14ac:dyDescent="0.25">
      <c r="J1925" s="121"/>
      <c r="K1925" s="121"/>
      <c r="L1925" s="121"/>
      <c r="M1925" s="121"/>
    </row>
    <row r="1926" spans="10:13" x14ac:dyDescent="0.25">
      <c r="J1926" s="121"/>
      <c r="K1926" s="121"/>
      <c r="L1926" s="121"/>
      <c r="M1926" s="121"/>
    </row>
    <row r="1927" spans="10:13" x14ac:dyDescent="0.25">
      <c r="J1927" s="121"/>
      <c r="K1927" s="121"/>
      <c r="L1927" s="121"/>
      <c r="M1927" s="121"/>
    </row>
    <row r="1928" spans="10:13" x14ac:dyDescent="0.25">
      <c r="J1928" s="121"/>
      <c r="K1928" s="121"/>
      <c r="L1928" s="121"/>
      <c r="M1928" s="121"/>
    </row>
    <row r="1929" spans="10:13" x14ac:dyDescent="0.25">
      <c r="J1929" s="121"/>
      <c r="K1929" s="121"/>
      <c r="L1929" s="121"/>
      <c r="M1929" s="121"/>
    </row>
    <row r="1930" spans="10:13" x14ac:dyDescent="0.25">
      <c r="J1930" s="121"/>
      <c r="K1930" s="121"/>
      <c r="L1930" s="121"/>
      <c r="M1930" s="121"/>
    </row>
    <row r="1931" spans="10:13" x14ac:dyDescent="0.25">
      <c r="J1931" s="121"/>
      <c r="K1931" s="121"/>
      <c r="L1931" s="121"/>
      <c r="M1931" s="121"/>
    </row>
    <row r="1932" spans="10:13" x14ac:dyDescent="0.25">
      <c r="J1932" s="121"/>
      <c r="K1932" s="121"/>
      <c r="L1932" s="121"/>
      <c r="M1932" s="121"/>
    </row>
    <row r="1933" spans="10:13" x14ac:dyDescent="0.25">
      <c r="J1933" s="121"/>
      <c r="K1933" s="121"/>
      <c r="L1933" s="121"/>
      <c r="M1933" s="121"/>
    </row>
    <row r="1934" spans="10:13" x14ac:dyDescent="0.25">
      <c r="J1934" s="121"/>
      <c r="K1934" s="121"/>
      <c r="L1934" s="121"/>
      <c r="M1934" s="121"/>
    </row>
    <row r="1935" spans="10:13" x14ac:dyDescent="0.25">
      <c r="J1935" s="121"/>
      <c r="K1935" s="121"/>
      <c r="L1935" s="121"/>
      <c r="M1935" s="121"/>
    </row>
    <row r="1936" spans="10:13" x14ac:dyDescent="0.25">
      <c r="J1936" s="121"/>
      <c r="K1936" s="121"/>
      <c r="L1936" s="121"/>
      <c r="M1936" s="121"/>
    </row>
    <row r="1937" spans="10:13" x14ac:dyDescent="0.25">
      <c r="J1937" s="121"/>
      <c r="K1937" s="121"/>
      <c r="L1937" s="121"/>
      <c r="M1937" s="121"/>
    </row>
    <row r="1938" spans="10:13" x14ac:dyDescent="0.25">
      <c r="J1938" s="121"/>
      <c r="K1938" s="121"/>
      <c r="L1938" s="121"/>
      <c r="M1938" s="121"/>
    </row>
    <row r="1939" spans="10:13" x14ac:dyDescent="0.25">
      <c r="J1939" s="121"/>
      <c r="K1939" s="121"/>
      <c r="L1939" s="121"/>
      <c r="M1939" s="121"/>
    </row>
    <row r="1940" spans="10:13" x14ac:dyDescent="0.25">
      <c r="J1940" s="121"/>
      <c r="K1940" s="121"/>
      <c r="L1940" s="121"/>
      <c r="M1940" s="121"/>
    </row>
    <row r="1941" spans="10:13" x14ac:dyDescent="0.25">
      <c r="J1941" s="121"/>
      <c r="K1941" s="121"/>
      <c r="L1941" s="121"/>
      <c r="M1941" s="121"/>
    </row>
    <row r="1942" spans="10:13" x14ac:dyDescent="0.25">
      <c r="J1942" s="121"/>
      <c r="K1942" s="121"/>
      <c r="L1942" s="121"/>
      <c r="M1942" s="121"/>
    </row>
    <row r="1943" spans="10:13" x14ac:dyDescent="0.25">
      <c r="J1943" s="121"/>
      <c r="K1943" s="121"/>
      <c r="L1943" s="121"/>
      <c r="M1943" s="121"/>
    </row>
    <row r="1944" spans="10:13" x14ac:dyDescent="0.25">
      <c r="J1944" s="121"/>
      <c r="K1944" s="121"/>
      <c r="L1944" s="121"/>
      <c r="M1944" s="121"/>
    </row>
    <row r="1945" spans="10:13" x14ac:dyDescent="0.25">
      <c r="J1945" s="121"/>
      <c r="K1945" s="121"/>
      <c r="L1945" s="121"/>
      <c r="M1945" s="121"/>
    </row>
    <row r="1946" spans="10:13" x14ac:dyDescent="0.25">
      <c r="J1946" s="121"/>
      <c r="K1946" s="121"/>
      <c r="L1946" s="121"/>
      <c r="M1946" s="121"/>
    </row>
    <row r="1947" spans="10:13" x14ac:dyDescent="0.25">
      <c r="J1947" s="121"/>
      <c r="K1947" s="121"/>
      <c r="L1947" s="121"/>
      <c r="M1947" s="121"/>
    </row>
    <row r="1948" spans="10:13" x14ac:dyDescent="0.25">
      <c r="J1948" s="121"/>
      <c r="K1948" s="121"/>
      <c r="L1948" s="121"/>
      <c r="M1948" s="121"/>
    </row>
    <row r="1949" spans="10:13" x14ac:dyDescent="0.25">
      <c r="J1949" s="121"/>
      <c r="K1949" s="121"/>
      <c r="L1949" s="121"/>
      <c r="M1949" s="121"/>
    </row>
    <row r="1950" spans="10:13" x14ac:dyDescent="0.25">
      <c r="J1950" s="121"/>
      <c r="K1950" s="121"/>
      <c r="L1950" s="121"/>
      <c r="M1950" s="121"/>
    </row>
    <row r="1951" spans="10:13" x14ac:dyDescent="0.25">
      <c r="J1951" s="121"/>
      <c r="K1951" s="121"/>
      <c r="L1951" s="121"/>
      <c r="M1951" s="121"/>
    </row>
    <row r="1952" spans="10:13" x14ac:dyDescent="0.25">
      <c r="J1952" s="121"/>
      <c r="K1952" s="121"/>
      <c r="L1952" s="121"/>
      <c r="M1952" s="121"/>
    </row>
    <row r="1953" spans="10:13" x14ac:dyDescent="0.25">
      <c r="J1953" s="121"/>
      <c r="K1953" s="121"/>
      <c r="L1953" s="121"/>
      <c r="M1953" s="121"/>
    </row>
    <row r="1954" spans="10:13" x14ac:dyDescent="0.25">
      <c r="J1954" s="121"/>
      <c r="K1954" s="121"/>
      <c r="L1954" s="121"/>
      <c r="M1954" s="121"/>
    </row>
    <row r="1955" spans="10:13" x14ac:dyDescent="0.25">
      <c r="J1955" s="121"/>
      <c r="K1955" s="121"/>
      <c r="L1955" s="121"/>
      <c r="M1955" s="121"/>
    </row>
    <row r="1956" spans="10:13" x14ac:dyDescent="0.25">
      <c r="J1956" s="121"/>
      <c r="K1956" s="121"/>
      <c r="L1956" s="121"/>
      <c r="M1956" s="121"/>
    </row>
    <row r="1957" spans="10:13" x14ac:dyDescent="0.25">
      <c r="J1957" s="121"/>
      <c r="K1957" s="121"/>
      <c r="L1957" s="121"/>
      <c r="M1957" s="121"/>
    </row>
    <row r="1958" spans="10:13" x14ac:dyDescent="0.25">
      <c r="J1958" s="121"/>
      <c r="K1958" s="121"/>
      <c r="L1958" s="121"/>
      <c r="M1958" s="121"/>
    </row>
    <row r="1959" spans="10:13" x14ac:dyDescent="0.25">
      <c r="J1959" s="121"/>
      <c r="K1959" s="121"/>
      <c r="L1959" s="121"/>
      <c r="M1959" s="121"/>
    </row>
    <row r="1960" spans="10:13" x14ac:dyDescent="0.25">
      <c r="J1960" s="121"/>
      <c r="K1960" s="121"/>
      <c r="L1960" s="121"/>
      <c r="M1960" s="121"/>
    </row>
    <row r="1961" spans="10:13" x14ac:dyDescent="0.25">
      <c r="J1961" s="121"/>
      <c r="K1961" s="121"/>
      <c r="L1961" s="121"/>
      <c r="M1961" s="121"/>
    </row>
    <row r="1962" spans="10:13" x14ac:dyDescent="0.25">
      <c r="J1962" s="121"/>
      <c r="K1962" s="121"/>
      <c r="L1962" s="121"/>
      <c r="M1962" s="121"/>
    </row>
    <row r="1963" spans="10:13" x14ac:dyDescent="0.25">
      <c r="J1963" s="121"/>
      <c r="K1963" s="121"/>
      <c r="L1963" s="121"/>
      <c r="M1963" s="121"/>
    </row>
    <row r="1964" spans="10:13" x14ac:dyDescent="0.25">
      <c r="J1964" s="121"/>
      <c r="K1964" s="121"/>
      <c r="L1964" s="121"/>
      <c r="M1964" s="121"/>
    </row>
    <row r="1965" spans="10:13" x14ac:dyDescent="0.25">
      <c r="J1965" s="121"/>
      <c r="K1965" s="121"/>
      <c r="L1965" s="121"/>
      <c r="M1965" s="121"/>
    </row>
    <row r="1966" spans="10:13" x14ac:dyDescent="0.25">
      <c r="J1966" s="121"/>
      <c r="K1966" s="121"/>
      <c r="L1966" s="121"/>
      <c r="M1966" s="121"/>
    </row>
    <row r="1967" spans="10:13" x14ac:dyDescent="0.25">
      <c r="J1967" s="121"/>
      <c r="K1967" s="121"/>
      <c r="L1967" s="121"/>
      <c r="M1967" s="121"/>
    </row>
    <row r="1968" spans="10:13" x14ac:dyDescent="0.25">
      <c r="J1968" s="121"/>
      <c r="K1968" s="121"/>
      <c r="L1968" s="121"/>
      <c r="M1968" s="121"/>
    </row>
    <row r="1969" spans="10:13" x14ac:dyDescent="0.25">
      <c r="J1969" s="121"/>
      <c r="K1969" s="121"/>
      <c r="L1969" s="121"/>
      <c r="M1969" s="121"/>
    </row>
    <row r="1970" spans="10:13" x14ac:dyDescent="0.25">
      <c r="J1970" s="121"/>
      <c r="K1970" s="121"/>
      <c r="L1970" s="121"/>
      <c r="M1970" s="121"/>
    </row>
    <row r="1971" spans="10:13" x14ac:dyDescent="0.25">
      <c r="J1971" s="121"/>
      <c r="K1971" s="121"/>
      <c r="L1971" s="121"/>
      <c r="M1971" s="121"/>
    </row>
    <row r="1972" spans="10:13" x14ac:dyDescent="0.25">
      <c r="J1972" s="121"/>
      <c r="K1972" s="121"/>
      <c r="L1972" s="121"/>
      <c r="M1972" s="121"/>
    </row>
    <row r="1973" spans="10:13" x14ac:dyDescent="0.25">
      <c r="J1973" s="121"/>
      <c r="K1973" s="121"/>
      <c r="L1973" s="121"/>
      <c r="M1973" s="121"/>
    </row>
    <row r="1974" spans="10:13" x14ac:dyDescent="0.25">
      <c r="J1974" s="121"/>
      <c r="K1974" s="121"/>
      <c r="L1974" s="121"/>
      <c r="M1974" s="121"/>
    </row>
    <row r="1975" spans="10:13" x14ac:dyDescent="0.25">
      <c r="J1975" s="121"/>
      <c r="K1975" s="121"/>
      <c r="L1975" s="121"/>
      <c r="M1975" s="121"/>
    </row>
    <row r="1976" spans="10:13" x14ac:dyDescent="0.25">
      <c r="J1976" s="121"/>
      <c r="K1976" s="121"/>
      <c r="L1976" s="121"/>
      <c r="M1976" s="121"/>
    </row>
    <row r="1977" spans="10:13" x14ac:dyDescent="0.25">
      <c r="J1977" s="121"/>
      <c r="K1977" s="121"/>
      <c r="L1977" s="121"/>
      <c r="M1977" s="121"/>
    </row>
    <row r="1978" spans="10:13" x14ac:dyDescent="0.25">
      <c r="J1978" s="121"/>
      <c r="K1978" s="121"/>
      <c r="L1978" s="121"/>
      <c r="M1978" s="121"/>
    </row>
    <row r="1979" spans="10:13" x14ac:dyDescent="0.25">
      <c r="J1979" s="121"/>
      <c r="K1979" s="121"/>
      <c r="L1979" s="121"/>
      <c r="M1979" s="121"/>
    </row>
    <row r="1980" spans="10:13" x14ac:dyDescent="0.25">
      <c r="J1980" s="121"/>
      <c r="K1980" s="121"/>
      <c r="L1980" s="121"/>
      <c r="M1980" s="121"/>
    </row>
    <row r="1981" spans="10:13" x14ac:dyDescent="0.25">
      <c r="J1981" s="121"/>
      <c r="K1981" s="121"/>
      <c r="L1981" s="121"/>
      <c r="M1981" s="121"/>
    </row>
    <row r="1982" spans="10:13" x14ac:dyDescent="0.25">
      <c r="J1982" s="121"/>
      <c r="K1982" s="121"/>
      <c r="L1982" s="121"/>
      <c r="M1982" s="121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32" sqref="D32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</cols>
  <sheetData>
    <row r="1" spans="1:23" ht="15.75" thickBot="1" x14ac:dyDescent="0.3">
      <c r="A1" s="245" t="s">
        <v>445</v>
      </c>
      <c r="B1" s="245"/>
      <c r="C1" s="245"/>
      <c r="D1" s="245"/>
      <c r="E1" s="1"/>
      <c r="F1" s="245" t="s">
        <v>446</v>
      </c>
      <c r="G1" s="245"/>
      <c r="H1" s="245"/>
      <c r="I1" s="245"/>
      <c r="J1" s="1"/>
      <c r="K1" s="244" t="s">
        <v>323</v>
      </c>
      <c r="L1" s="244"/>
      <c r="M1" s="244"/>
      <c r="N1" s="244"/>
      <c r="O1" s="244"/>
      <c r="P1" s="244"/>
      <c r="Q1" s="1"/>
      <c r="R1" s="171"/>
      <c r="S1" s="171"/>
      <c r="T1" s="190"/>
      <c r="U1" s="190"/>
      <c r="V1" s="190"/>
      <c r="W1" s="190"/>
    </row>
    <row r="2" spans="1:23" ht="15.75" thickBot="1" x14ac:dyDescent="0.3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25">
      <c r="A3" s="75" t="s">
        <v>85</v>
      </c>
      <c r="B3" s="75">
        <f>ABS('Arbre 6'!B11)</f>
        <v>367.55259694786133</v>
      </c>
      <c r="C3" s="75" t="s">
        <v>72</v>
      </c>
      <c r="D3" s="76" t="s">
        <v>290</v>
      </c>
      <c r="E3" s="1"/>
      <c r="F3" s="75" t="s">
        <v>85</v>
      </c>
      <c r="G3" s="75">
        <v>0</v>
      </c>
      <c r="H3" s="75" t="s">
        <v>72</v>
      </c>
      <c r="I3" s="76" t="s">
        <v>290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25">
      <c r="A4" s="75" t="s">
        <v>86</v>
      </c>
      <c r="B4" s="75" cm="1">
        <f t="array" ref="B4">norme('Arbre 6'!B12,'Arbre 6'!B13)</f>
        <v>391.20705570388935</v>
      </c>
      <c r="C4" s="75" t="s">
        <v>72</v>
      </c>
      <c r="D4" s="76" t="s">
        <v>291</v>
      </c>
      <c r="E4" s="1"/>
      <c r="F4" s="75" t="s">
        <v>86</v>
      </c>
      <c r="G4" s="75" cm="1">
        <f t="array" ref="G4">norme('Arbre 6'!B14,'Arbre 6'!B15)</f>
        <v>434.49986341254618</v>
      </c>
      <c r="H4" s="75" t="s">
        <v>72</v>
      </c>
      <c r="I4" s="76" t="s">
        <v>291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75" t="s">
        <v>292</v>
      </c>
      <c r="B5" s="75">
        <v>1.1399999999999999</v>
      </c>
      <c r="C5" s="75"/>
      <c r="D5" s="76" t="s">
        <v>293</v>
      </c>
      <c r="E5" s="1"/>
      <c r="F5" s="75" t="s">
        <v>82</v>
      </c>
      <c r="G5" s="75">
        <v>23400</v>
      </c>
      <c r="H5" s="75" t="s">
        <v>72</v>
      </c>
      <c r="I5" s="76" t="s">
        <v>302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75" t="s">
        <v>294</v>
      </c>
      <c r="B6" s="75">
        <v>0.35</v>
      </c>
      <c r="C6" s="75"/>
      <c r="D6" s="76" t="s">
        <v>300</v>
      </c>
      <c r="E6" s="1"/>
      <c r="F6" s="75" t="s">
        <v>296</v>
      </c>
      <c r="G6" s="75">
        <v>11600</v>
      </c>
      <c r="H6" s="75" t="s">
        <v>72</v>
      </c>
      <c r="I6" s="76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75" t="s">
        <v>295</v>
      </c>
      <c r="B7" s="75">
        <v>0.26</v>
      </c>
      <c r="C7" s="75"/>
      <c r="D7" s="76" t="s">
        <v>301</v>
      </c>
      <c r="E7" s="1"/>
      <c r="F7" s="75" t="s">
        <v>72</v>
      </c>
      <c r="G7" s="75">
        <f>'Arbre 6'!B3</f>
        <v>1500</v>
      </c>
      <c r="H7" s="75" t="s">
        <v>2</v>
      </c>
      <c r="I7" s="76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75" t="s">
        <v>82</v>
      </c>
      <c r="B8" s="75">
        <v>16000</v>
      </c>
      <c r="C8" s="75" t="s">
        <v>72</v>
      </c>
      <c r="D8" s="76" t="s">
        <v>302</v>
      </c>
      <c r="E8" s="1"/>
      <c r="F8" s="75" t="s">
        <v>297</v>
      </c>
      <c r="G8" s="75">
        <v>1</v>
      </c>
      <c r="H8" s="75"/>
      <c r="I8" s="76" t="s">
        <v>304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75" t="s">
        <v>296</v>
      </c>
      <c r="B9" s="75">
        <v>8150</v>
      </c>
      <c r="C9" s="75" t="s">
        <v>72</v>
      </c>
      <c r="D9" s="76" t="s">
        <v>303</v>
      </c>
      <c r="E9" s="1"/>
      <c r="F9" s="75" t="s">
        <v>298</v>
      </c>
      <c r="G9" s="75">
        <v>1</v>
      </c>
      <c r="H9" s="75"/>
      <c r="I9" s="76" t="s">
        <v>305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x14ac:dyDescent="0.25">
      <c r="A10" s="75" t="s">
        <v>72</v>
      </c>
      <c r="B10" s="75">
        <f>'Arbre 6'!B3</f>
        <v>1500</v>
      </c>
      <c r="C10" s="75" t="s">
        <v>2</v>
      </c>
      <c r="D10" s="76" t="s">
        <v>307</v>
      </c>
      <c r="E10" s="1"/>
      <c r="F10" s="75" t="s">
        <v>299</v>
      </c>
      <c r="G10" s="75">
        <v>1</v>
      </c>
      <c r="H10" s="75"/>
      <c r="I10" s="76" t="s">
        <v>306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75" t="s">
        <v>297</v>
      </c>
      <c r="B11" s="75">
        <v>1</v>
      </c>
      <c r="C11" s="75"/>
      <c r="D11" s="76" t="s">
        <v>304</v>
      </c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ht="15.75" thickBot="1" x14ac:dyDescent="0.3">
      <c r="A12" s="75" t="s">
        <v>298</v>
      </c>
      <c r="B12" s="75">
        <v>1</v>
      </c>
      <c r="C12" s="75"/>
      <c r="D12" s="76" t="s">
        <v>305</v>
      </c>
      <c r="E12" s="1"/>
      <c r="F12" s="60" t="s">
        <v>311</v>
      </c>
      <c r="G12" s="59" t="s">
        <v>8</v>
      </c>
      <c r="H12" s="59" t="s">
        <v>105</v>
      </c>
      <c r="I12" s="59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x14ac:dyDescent="0.25">
      <c r="A13" s="75" t="s">
        <v>299</v>
      </c>
      <c r="B13" s="75">
        <v>1</v>
      </c>
      <c r="C13" s="75"/>
      <c r="D13" s="76" t="s">
        <v>306</v>
      </c>
      <c r="E13" s="1"/>
      <c r="F13" s="89" t="s">
        <v>329</v>
      </c>
      <c r="G13" s="89">
        <f>G3/G6</f>
        <v>0</v>
      </c>
      <c r="H13" s="89"/>
      <c r="I13" s="91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89" t="s">
        <v>292</v>
      </c>
      <c r="G14" s="89" t="e">
        <f>S21</f>
        <v>#N/A</v>
      </c>
      <c r="H14" s="89"/>
      <c r="I14" s="91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89" t="s">
        <v>294</v>
      </c>
      <c r="G15" s="89" t="e">
        <f>S22</f>
        <v>#N/A</v>
      </c>
      <c r="H15" s="89"/>
      <c r="I15" s="91" t="s">
        <v>300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25">
      <c r="A16" s="89" t="s">
        <v>308</v>
      </c>
      <c r="B16" s="89">
        <f>B3/B4</f>
        <v>0.93953468269260343</v>
      </c>
      <c r="C16" s="89"/>
      <c r="D16" s="91" t="s">
        <v>309</v>
      </c>
      <c r="E16" s="1"/>
      <c r="F16" s="89" t="s">
        <v>295</v>
      </c>
      <c r="G16" s="89" t="e">
        <f>S23</f>
        <v>#N/A</v>
      </c>
      <c r="H16" s="89"/>
      <c r="I16" s="91" t="s">
        <v>301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25">
      <c r="A17" s="89" t="s">
        <v>71</v>
      </c>
      <c r="B17" s="89">
        <f>IF(B16&lt;=B5,B4,B6*B4+B7*B3)</f>
        <v>391.20705570388935</v>
      </c>
      <c r="C17" s="89" t="s">
        <v>72</v>
      </c>
      <c r="D17" s="91" t="s">
        <v>319</v>
      </c>
      <c r="E17" s="1"/>
      <c r="F17" s="89" t="s">
        <v>308</v>
      </c>
      <c r="G17" s="89">
        <f>G3/G4</f>
        <v>0</v>
      </c>
      <c r="H17" s="89"/>
      <c r="I17" s="91" t="s">
        <v>309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89" t="s">
        <v>71</v>
      </c>
      <c r="G18" s="89">
        <f>IF(G3=0,G4,(IF(G17&lt;=S21,G4,S22*G4+S23*G3)))</f>
        <v>434.49986341254618</v>
      </c>
      <c r="H18" s="89" t="s">
        <v>72</v>
      </c>
      <c r="I18" s="91" t="s">
        <v>319</v>
      </c>
      <c r="J18" s="1"/>
      <c r="P18" s="1"/>
      <c r="Q18" t="s">
        <v>333</v>
      </c>
      <c r="R18" t="e">
        <f>MATCH(R15,R4:R12,0)</f>
        <v>#N/A</v>
      </c>
      <c r="S18" s="1"/>
    </row>
    <row r="19" spans="1:20" ht="15.75" thickBot="1" x14ac:dyDescent="0.3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1"/>
      <c r="G19" s="1"/>
      <c r="H19" s="1"/>
      <c r="I19" s="1"/>
      <c r="J19" s="1"/>
      <c r="P19" s="1"/>
      <c r="Q19" t="s">
        <v>334</v>
      </c>
      <c r="R19">
        <f>MATCH(R16,R4:R12,0)</f>
        <v>1</v>
      </c>
      <c r="S19" s="1"/>
    </row>
    <row r="20" spans="1:20" ht="15.75" thickBot="1" x14ac:dyDescent="0.3">
      <c r="A20" s="75" t="s">
        <v>315</v>
      </c>
      <c r="B20" s="75">
        <f>((10^6)/(60*B10))*B22</f>
        <v>760146.67735811963</v>
      </c>
      <c r="C20" s="75" t="s">
        <v>312</v>
      </c>
      <c r="D20" s="91" t="s">
        <v>317</v>
      </c>
      <c r="E20" s="1"/>
      <c r="F20" s="60" t="s">
        <v>320</v>
      </c>
      <c r="G20" s="59" t="s">
        <v>8</v>
      </c>
      <c r="H20" s="59" t="s">
        <v>105</v>
      </c>
      <c r="I20" s="59" t="s">
        <v>10</v>
      </c>
      <c r="J20" s="1"/>
      <c r="P20" s="1"/>
      <c r="Q20" s="1"/>
      <c r="R20" s="1"/>
      <c r="S20" s="1"/>
      <c r="T20" s="1"/>
    </row>
    <row r="21" spans="1:20" x14ac:dyDescent="0.25">
      <c r="A21" s="75" t="s">
        <v>316</v>
      </c>
      <c r="B21" s="75">
        <f>B11*B12*B13*B20</f>
        <v>760146.67735811963</v>
      </c>
      <c r="C21" s="75" t="s">
        <v>312</v>
      </c>
      <c r="D21" s="91" t="s">
        <v>318</v>
      </c>
      <c r="E21" s="1"/>
      <c r="F21" s="75" t="s">
        <v>315</v>
      </c>
      <c r="G21" s="75">
        <f>((10^6)/(60*G7))*G23</f>
        <v>1735546.0041252002</v>
      </c>
      <c r="H21" s="75" t="s">
        <v>312</v>
      </c>
      <c r="I21" s="91" t="s">
        <v>317</v>
      </c>
      <c r="J21" s="1"/>
      <c r="P21" s="1"/>
      <c r="Q21" s="244" t="s">
        <v>328</v>
      </c>
      <c r="R21" s="244"/>
      <c r="S21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25">
      <c r="A22" s="75" t="s">
        <v>314</v>
      </c>
      <c r="B22" s="75">
        <f>(B8/B17)^3</f>
        <v>68413.200962230767</v>
      </c>
      <c r="C22" s="75" t="s">
        <v>313</v>
      </c>
      <c r="D22" s="91" t="s">
        <v>317</v>
      </c>
      <c r="E22" s="1"/>
      <c r="F22" s="75" t="s">
        <v>316</v>
      </c>
      <c r="G22" s="75">
        <f>G21*G8*G9*G10</f>
        <v>1735546.0041252002</v>
      </c>
      <c r="H22" s="75" t="s">
        <v>312</v>
      </c>
      <c r="I22" s="91" t="s">
        <v>318</v>
      </c>
      <c r="J22" s="1"/>
      <c r="P22" s="1"/>
      <c r="Q22" s="244" t="s">
        <v>335</v>
      </c>
      <c r="R22" s="244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75" t="s">
        <v>314</v>
      </c>
      <c r="G23" s="75">
        <f>(G5/G18)^3</f>
        <v>156199.14037126803</v>
      </c>
      <c r="H23" s="75" t="s">
        <v>313</v>
      </c>
      <c r="I23" s="91" t="s">
        <v>317</v>
      </c>
      <c r="J23" s="1"/>
      <c r="P23" s="1"/>
      <c r="Q23" s="244" t="s">
        <v>336</v>
      </c>
      <c r="R23" s="244"/>
      <c r="S23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69"/>
      <c r="G24" s="169"/>
      <c r="H24" s="169"/>
      <c r="I24" s="170"/>
      <c r="J24" s="1"/>
      <c r="P24" s="1"/>
      <c r="Q24" s="190"/>
      <c r="R24" s="190"/>
      <c r="T24" s="1"/>
    </row>
    <row r="25" spans="1:20" ht="15.75" thickBot="1" x14ac:dyDescent="0.3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60" t="s">
        <v>356</v>
      </c>
      <c r="G25" s="59" t="s">
        <v>8</v>
      </c>
      <c r="H25" s="59" t="s">
        <v>359</v>
      </c>
      <c r="I25" s="59" t="s">
        <v>10</v>
      </c>
      <c r="J25" s="1"/>
      <c r="P25" s="1"/>
      <c r="Q25" s="190"/>
      <c r="R25" s="190"/>
      <c r="T25" s="1"/>
    </row>
    <row r="26" spans="1:20" x14ac:dyDescent="0.25">
      <c r="A26" s="75" t="s">
        <v>358</v>
      </c>
      <c r="B26" s="75">
        <f>B8/B17</f>
        <v>40.899057843452205</v>
      </c>
      <c r="C26" s="75" t="str">
        <f>IF(B26&lt;2,"NON","OUI")</f>
        <v>OUI</v>
      </c>
      <c r="D26" s="91" t="s">
        <v>357</v>
      </c>
      <c r="E26" s="1"/>
      <c r="F26" s="75" t="s">
        <v>358</v>
      </c>
      <c r="G26" s="75">
        <f>G5/G18</f>
        <v>53.855022683361163</v>
      </c>
      <c r="H26" s="75" t="str">
        <f>IF(G26&lt;2,"NON","OUI")</f>
        <v>OUI</v>
      </c>
      <c r="I26" s="91" t="s">
        <v>357</v>
      </c>
      <c r="J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4" t="s">
        <v>322</v>
      </c>
      <c r="B29" s="244"/>
      <c r="C29" s="1"/>
    </row>
    <row r="30" spans="1:20" x14ac:dyDescent="0.25">
      <c r="A30" s="190" t="s">
        <v>321</v>
      </c>
      <c r="B30" s="190" t="s">
        <v>297</v>
      </c>
      <c r="C30" s="1"/>
    </row>
    <row r="31" spans="1:20" x14ac:dyDescent="0.25">
      <c r="A31" s="190">
        <v>0.9</v>
      </c>
      <c r="B31" s="190">
        <v>1</v>
      </c>
      <c r="C31" s="1"/>
    </row>
    <row r="32" spans="1:20" x14ac:dyDescent="0.25">
      <c r="A32" s="190">
        <v>0.95</v>
      </c>
      <c r="B32" s="190">
        <v>0.64</v>
      </c>
      <c r="C32" s="1"/>
    </row>
    <row r="33" spans="1:3" x14ac:dyDescent="0.25">
      <c r="A33" s="190">
        <v>0.96</v>
      </c>
      <c r="B33" s="190">
        <v>0.55000000000000004</v>
      </c>
      <c r="C33" s="1"/>
    </row>
    <row r="34" spans="1:3" x14ac:dyDescent="0.25">
      <c r="A34" s="190">
        <v>0.97</v>
      </c>
      <c r="B34" s="190">
        <v>0.47</v>
      </c>
      <c r="C34" s="1"/>
    </row>
    <row r="35" spans="1:3" x14ac:dyDescent="0.25">
      <c r="A35" s="190">
        <v>0.98</v>
      </c>
      <c r="B35" s="190">
        <v>0.37</v>
      </c>
      <c r="C35" s="1"/>
    </row>
    <row r="36" spans="1:3" x14ac:dyDescent="0.25">
      <c r="A36" s="190">
        <v>0.99</v>
      </c>
      <c r="B36" s="190">
        <v>0.25</v>
      </c>
      <c r="C36" s="1"/>
    </row>
    <row r="37" spans="1:3" x14ac:dyDescent="0.25">
      <c r="A37" s="190">
        <v>0.99199999999999999</v>
      </c>
      <c r="B37" s="190">
        <v>0.22</v>
      </c>
      <c r="C37" s="1"/>
    </row>
    <row r="38" spans="1:3" x14ac:dyDescent="0.25">
      <c r="A38" s="190">
        <v>0.99399999999999999</v>
      </c>
      <c r="B38" s="190">
        <v>0.19</v>
      </c>
      <c r="C38" s="1"/>
    </row>
    <row r="39" spans="1:3" x14ac:dyDescent="0.25">
      <c r="A39" s="190">
        <v>0.996</v>
      </c>
      <c r="B39" s="190">
        <v>0.16</v>
      </c>
      <c r="C39" s="1"/>
    </row>
    <row r="40" spans="1:3" x14ac:dyDescent="0.25">
      <c r="A40" s="190">
        <v>0.998</v>
      </c>
      <c r="B40" s="190">
        <v>0.12</v>
      </c>
      <c r="C40" s="1"/>
    </row>
    <row r="41" spans="1:3" x14ac:dyDescent="0.25">
      <c r="A41" s="190">
        <v>0.999</v>
      </c>
      <c r="B41" s="190">
        <v>9.2999999999999999E-2</v>
      </c>
      <c r="C41" s="1"/>
    </row>
    <row r="42" spans="1:3" x14ac:dyDescent="0.25">
      <c r="A42" s="190">
        <v>0.99919999999999998</v>
      </c>
      <c r="B42" s="190">
        <v>8.6999999999999994E-2</v>
      </c>
      <c r="C42" s="1"/>
    </row>
    <row r="43" spans="1:3" x14ac:dyDescent="0.25">
      <c r="A43" s="190">
        <v>0.99939999999999996</v>
      </c>
      <c r="B43" s="190">
        <v>0.08</v>
      </c>
      <c r="C43" s="1"/>
    </row>
    <row r="44" spans="1:3" x14ac:dyDescent="0.25">
      <c r="A44" s="190">
        <v>0.99950000000000006</v>
      </c>
      <c r="B44" s="190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I29" sqref="I29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73" t="s">
        <v>25</v>
      </c>
      <c r="G1" s="73" t="s">
        <v>215</v>
      </c>
      <c r="H1" s="73" t="s">
        <v>105</v>
      </c>
      <c r="I1" s="73" t="s">
        <v>216</v>
      </c>
      <c r="J1" s="1"/>
      <c r="K1" s="62" t="s">
        <v>141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25">
      <c r="A2" s="77" t="s">
        <v>71</v>
      </c>
      <c r="B2" s="167">
        <f>'Résistance des engrenages'!B3*'Résistance des engrenages'!B5</f>
        <v>2850</v>
      </c>
      <c r="C2" s="75" t="s">
        <v>4</v>
      </c>
      <c r="D2" s="16" t="s">
        <v>214</v>
      </c>
      <c r="E2" s="1"/>
      <c r="F2" s="77" t="s">
        <v>245</v>
      </c>
      <c r="G2" s="159">
        <f>'Résistance des engrenages'!G6</f>
        <v>20</v>
      </c>
      <c r="H2" s="75" t="s">
        <v>76</v>
      </c>
      <c r="I2" s="76" t="s">
        <v>223</v>
      </c>
      <c r="J2" s="1"/>
      <c r="K2" s="63" t="s">
        <v>142</v>
      </c>
      <c r="L2" s="14"/>
      <c r="M2" s="256" t="s">
        <v>274</v>
      </c>
      <c r="N2" s="257"/>
      <c r="O2" s="257"/>
      <c r="P2" s="257"/>
      <c r="Q2" s="257"/>
      <c r="R2" s="257"/>
      <c r="S2" s="257"/>
      <c r="T2" s="257"/>
      <c r="U2" s="258"/>
      <c r="V2" s="14"/>
      <c r="W2" s="14"/>
      <c r="X2" s="1"/>
      <c r="Y2" s="14"/>
      <c r="Z2" s="14"/>
      <c r="AA2" s="14"/>
      <c r="AB2" s="216" t="s">
        <v>197</v>
      </c>
      <c r="AC2" s="217"/>
      <c r="AD2" s="217"/>
      <c r="AE2" s="217"/>
      <c r="AF2" s="217"/>
      <c r="AG2" s="217"/>
      <c r="AH2" s="217"/>
      <c r="AI2" s="217"/>
      <c r="AJ2" s="218"/>
      <c r="AK2" s="14"/>
      <c r="AL2" s="14"/>
      <c r="AM2" s="14"/>
      <c r="AN2" s="1"/>
    </row>
    <row r="3" spans="1:40" ht="15.75" thickBot="1" x14ac:dyDescent="0.3">
      <c r="A3" s="77" t="s">
        <v>72</v>
      </c>
      <c r="B3" s="168">
        <f>'Résistance des engrenages'!B2*'Résistance des engrenages'!G4</f>
        <v>750</v>
      </c>
      <c r="C3" s="75" t="s">
        <v>2</v>
      </c>
      <c r="D3" s="37" t="s">
        <v>213</v>
      </c>
      <c r="E3" s="1"/>
      <c r="F3" s="74" t="s">
        <v>244</v>
      </c>
      <c r="G3" s="143">
        <f>G2</f>
        <v>20</v>
      </c>
      <c r="H3" s="75" t="s">
        <v>76</v>
      </c>
      <c r="I3" s="76" t="s">
        <v>224</v>
      </c>
      <c r="J3" s="1"/>
      <c r="K3" s="14"/>
      <c r="L3" s="14"/>
      <c r="M3" s="259"/>
      <c r="N3" s="260"/>
      <c r="O3" s="260"/>
      <c r="P3" s="260"/>
      <c r="Q3" s="260"/>
      <c r="R3" s="260"/>
      <c r="S3" s="260"/>
      <c r="T3" s="260"/>
      <c r="U3" s="261"/>
      <c r="V3" s="14"/>
      <c r="W3" s="14"/>
      <c r="X3" s="1"/>
      <c r="Y3" s="14"/>
      <c r="Z3" s="14"/>
      <c r="AA3" s="14"/>
      <c r="AB3" s="222"/>
      <c r="AC3" s="223"/>
      <c r="AD3" s="223"/>
      <c r="AE3" s="223"/>
      <c r="AF3" s="223"/>
      <c r="AG3" s="223"/>
      <c r="AH3" s="223"/>
      <c r="AI3" s="223"/>
      <c r="AJ3" s="224"/>
      <c r="AK3" s="14"/>
      <c r="AL3" s="14"/>
      <c r="AM3" s="14"/>
      <c r="AN3" s="1"/>
    </row>
    <row r="4" spans="1:40" x14ac:dyDescent="0.25">
      <c r="A4" s="14"/>
      <c r="B4" s="14"/>
      <c r="C4" s="14"/>
      <c r="D4" s="14"/>
      <c r="E4" s="1"/>
      <c r="F4" s="77" t="s">
        <v>44</v>
      </c>
      <c r="G4" s="159">
        <f>'Résistance des engrenages'!G7</f>
        <v>30</v>
      </c>
      <c r="H4" s="75" t="s">
        <v>76</v>
      </c>
      <c r="I4" s="76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25">
      <c r="A5" s="14"/>
      <c r="B5" s="14"/>
      <c r="C5" s="14"/>
      <c r="D5" s="14"/>
      <c r="E5" s="1"/>
      <c r="F5" s="74" t="s">
        <v>217</v>
      </c>
      <c r="G5" s="143">
        <f>'Résistance des engrenages'!B14/2</f>
        <v>60</v>
      </c>
      <c r="H5" s="75" t="s">
        <v>28</v>
      </c>
      <c r="I5" s="76" t="s">
        <v>219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.75" thickBot="1" x14ac:dyDescent="0.3">
      <c r="A6" s="1"/>
      <c r="B6" s="1"/>
      <c r="C6" s="1"/>
      <c r="D6" s="1"/>
      <c r="E6" s="1"/>
      <c r="F6" s="74" t="s">
        <v>218</v>
      </c>
      <c r="G6" s="143">
        <f>'Résistance des engrenages'!G3/2</f>
        <v>19.5</v>
      </c>
      <c r="H6" s="75" t="s">
        <v>28</v>
      </c>
      <c r="I6" s="76" t="s">
        <v>220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.75" thickBot="1" x14ac:dyDescent="0.3">
      <c r="A7" s="59" t="s">
        <v>221</v>
      </c>
      <c r="B7" s="59" t="s">
        <v>8</v>
      </c>
      <c r="C7" s="59" t="s">
        <v>222</v>
      </c>
      <c r="D7" s="59" t="s">
        <v>10</v>
      </c>
      <c r="E7" s="1"/>
      <c r="F7" s="74" t="s">
        <v>91</v>
      </c>
      <c r="G7" s="143">
        <v>45</v>
      </c>
      <c r="H7" s="75" t="s">
        <v>28</v>
      </c>
      <c r="I7" s="76" t="s">
        <v>227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.75" thickBot="1" x14ac:dyDescent="0.3">
      <c r="A8" s="80" t="s">
        <v>233</v>
      </c>
      <c r="B8" s="164">
        <f>2*PI()*B3/60</f>
        <v>78.539816339744831</v>
      </c>
      <c r="C8" s="81" t="s">
        <v>80</v>
      </c>
      <c r="D8" s="82" t="s">
        <v>238</v>
      </c>
      <c r="E8" s="1"/>
      <c r="F8" s="74" t="s">
        <v>225</v>
      </c>
      <c r="G8" s="143">
        <v>27</v>
      </c>
      <c r="H8" s="75" t="s">
        <v>28</v>
      </c>
      <c r="I8" s="76" t="s">
        <v>228</v>
      </c>
      <c r="J8" s="1"/>
      <c r="K8" s="14"/>
      <c r="L8" s="262" t="s">
        <v>276</v>
      </c>
      <c r="M8" s="263"/>
      <c r="N8" s="263"/>
      <c r="O8" s="109">
        <v>9.2E-5</v>
      </c>
      <c r="P8" s="14"/>
      <c r="Q8" s="61"/>
      <c r="R8" s="264"/>
      <c r="S8" s="264"/>
      <c r="T8" s="264"/>
      <c r="U8" s="116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25">
      <c r="A9" s="80" t="s">
        <v>82</v>
      </c>
      <c r="B9" s="165">
        <f>1000*B2/B8</f>
        <v>36287.327024952137</v>
      </c>
      <c r="C9" s="81" t="s">
        <v>83</v>
      </c>
      <c r="D9" s="82" t="s">
        <v>239</v>
      </c>
      <c r="E9" s="1"/>
      <c r="F9" s="74"/>
      <c r="G9" s="143">
        <v>15</v>
      </c>
      <c r="H9" s="75" t="s">
        <v>28</v>
      </c>
      <c r="I9" s="76" t="s">
        <v>230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25">
      <c r="A10" s="80" t="s">
        <v>234</v>
      </c>
      <c r="B10" s="165">
        <f>B9/G5</f>
        <v>604.78878374920225</v>
      </c>
      <c r="C10" s="81" t="s">
        <v>72</v>
      </c>
      <c r="D10" s="82" t="s">
        <v>240</v>
      </c>
      <c r="E10" s="1"/>
      <c r="F10" s="74" t="s">
        <v>226</v>
      </c>
      <c r="G10" s="143">
        <v>-18</v>
      </c>
      <c r="H10" s="75" t="s">
        <v>28</v>
      </c>
      <c r="I10" s="76" t="s">
        <v>229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25">
      <c r="A11" s="80" t="s">
        <v>235</v>
      </c>
      <c r="B11" s="165">
        <f>-B10*TAN(RADIANS(G3))/COS(RADIANS(G4))</f>
        <v>-254.17858915090187</v>
      </c>
      <c r="C11" s="81" t="s">
        <v>72</v>
      </c>
      <c r="D11" s="82" t="s">
        <v>242</v>
      </c>
      <c r="E11" s="1"/>
      <c r="F11" s="74"/>
      <c r="G11" s="143">
        <v>60</v>
      </c>
      <c r="H11" s="75" t="s">
        <v>28</v>
      </c>
      <c r="I11" s="76" t="s">
        <v>231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30.75" thickBot="1" x14ac:dyDescent="0.3">
      <c r="A12" s="80" t="s">
        <v>236</v>
      </c>
      <c r="B12" s="165">
        <f>B10*TAN(RADIANS(G4))</f>
        <v>349.17496710046828</v>
      </c>
      <c r="C12" s="81" t="s">
        <v>72</v>
      </c>
      <c r="D12" s="82" t="s">
        <v>243</v>
      </c>
      <c r="E12" s="1"/>
      <c r="F12" s="100" t="s">
        <v>119</v>
      </c>
      <c r="G12" s="160">
        <v>0</v>
      </c>
      <c r="H12" s="101" t="s">
        <v>72</v>
      </c>
      <c r="I12" s="107" t="s">
        <v>232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.75" thickBot="1" x14ac:dyDescent="0.3">
      <c r="A13" s="80" t="s">
        <v>237</v>
      </c>
      <c r="B13" s="165">
        <f>-B9/G6</f>
        <v>-1860.888565382161</v>
      </c>
      <c r="C13" s="81" t="s">
        <v>72</v>
      </c>
      <c r="D13" s="82" t="s">
        <v>241</v>
      </c>
      <c r="E13" s="1"/>
      <c r="F13" s="104" t="s">
        <v>127</v>
      </c>
      <c r="G13" s="161">
        <v>30</v>
      </c>
      <c r="H13" s="105" t="s">
        <v>28</v>
      </c>
      <c r="I13" s="106" t="s">
        <v>254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30" x14ac:dyDescent="0.25">
      <c r="A14" s="80" t="s">
        <v>246</v>
      </c>
      <c r="B14" s="165">
        <f>B13*TAN(RADIANS(G2))</f>
        <v>-677.30804708544235</v>
      </c>
      <c r="C14" s="81" t="s">
        <v>72</v>
      </c>
      <c r="D14" s="82" t="s">
        <v>247</v>
      </c>
      <c r="E14" s="1"/>
      <c r="F14" s="102" t="s">
        <v>253</v>
      </c>
      <c r="G14" s="162">
        <v>2</v>
      </c>
      <c r="H14" s="103">
        <v>1</v>
      </c>
      <c r="I14" s="108" t="s">
        <v>275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25">
      <c r="A15" s="80" t="s">
        <v>94</v>
      </c>
      <c r="B15" s="165">
        <f>-B12</f>
        <v>-349.17496710046828</v>
      </c>
      <c r="C15" s="89" t="s">
        <v>72</v>
      </c>
      <c r="D15" s="90" t="s">
        <v>248</v>
      </c>
      <c r="E15" s="1"/>
      <c r="F15" s="74" t="s">
        <v>151</v>
      </c>
      <c r="G15" s="143">
        <v>190000</v>
      </c>
      <c r="H15" s="75" t="s">
        <v>138</v>
      </c>
      <c r="I15" s="23" t="s">
        <v>156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25">
      <c r="A16" s="80" t="s">
        <v>95</v>
      </c>
      <c r="B16" s="165">
        <f>-(B10*G7-B10*G8+B13*G7-B13*G10)/(G7)</f>
        <v>2363.3284780353442</v>
      </c>
      <c r="C16" s="89" t="s">
        <v>72</v>
      </c>
      <c r="D16" s="91" t="s">
        <v>249</v>
      </c>
      <c r="E16" s="1"/>
      <c r="F16" s="74" t="s">
        <v>152</v>
      </c>
      <c r="G16" s="143">
        <f>G15/(2*(1+0.3))</f>
        <v>73076.923076923078</v>
      </c>
      <c r="H16" s="75" t="s">
        <v>138</v>
      </c>
      <c r="I16" s="27" t="s">
        <v>157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ht="30" x14ac:dyDescent="0.25">
      <c r="A17" s="80" t="s">
        <v>96</v>
      </c>
      <c r="B17" s="165">
        <f>-(B12*G5+B11*G7-B11*G8+B14*G7-B14*G10)/(G7)</f>
        <v>584.3360787793556</v>
      </c>
      <c r="C17" s="89" t="s">
        <v>72</v>
      </c>
      <c r="D17" s="91" t="s">
        <v>250</v>
      </c>
      <c r="E17" s="1"/>
      <c r="F17" s="77" t="s">
        <v>139</v>
      </c>
      <c r="G17" s="159">
        <v>800</v>
      </c>
      <c r="H17" s="149" t="s">
        <v>138</v>
      </c>
      <c r="I17" s="31" t="s">
        <v>447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25">
      <c r="A18" s="80" t="s">
        <v>97</v>
      </c>
      <c r="B18" s="165">
        <f>-(B10*G8+B13*G10)/(G7)</f>
        <v>-1107.2286964023858</v>
      </c>
      <c r="C18" s="89" t="s">
        <v>72</v>
      </c>
      <c r="D18" s="91" t="s">
        <v>251</v>
      </c>
      <c r="E18" s="1"/>
      <c r="F18" s="77" t="s">
        <v>140</v>
      </c>
      <c r="G18" s="159">
        <f>IF(G10/G16&lt;5,RADIANS(2/3),IF(G10/G16&gt;7,RADIANS(1/4),"A definir"))</f>
        <v>1.1635528346628864E-2</v>
      </c>
      <c r="H18" s="55" t="s">
        <v>159</v>
      </c>
      <c r="I18" s="23" t="s">
        <v>195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25">
      <c r="A19" s="115" t="s">
        <v>98</v>
      </c>
      <c r="B19" s="165">
        <f>(B12*G5-B11*G8-B14*G10)/(G7)</f>
        <v>347.15055745698857</v>
      </c>
      <c r="C19" s="89" t="s">
        <v>72</v>
      </c>
      <c r="D19" s="91" t="s">
        <v>252</v>
      </c>
      <c r="E19" s="1"/>
      <c r="F19" s="77" t="s">
        <v>146</v>
      </c>
      <c r="G19" s="159">
        <f>IF(B8&gt;500,(G7-G10)/3000,(G7-G10)/2000)</f>
        <v>3.15E-2</v>
      </c>
      <c r="H19" s="55" t="s">
        <v>28</v>
      </c>
      <c r="I19" s="27" t="s">
        <v>194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30" x14ac:dyDescent="0.25">
      <c r="A20" s="80" t="s">
        <v>279</v>
      </c>
      <c r="B20" s="165">
        <f>G17/(MAX(M54:M684)*G23)</f>
        <v>2.140834708996151</v>
      </c>
      <c r="C20" s="88">
        <v>1</v>
      </c>
      <c r="D20" s="36" t="s">
        <v>130</v>
      </c>
      <c r="E20" s="1"/>
      <c r="F20" s="77" t="s">
        <v>143</v>
      </c>
      <c r="G20" s="159" t="s">
        <v>141</v>
      </c>
      <c r="H20" s="148">
        <v>1</v>
      </c>
      <c r="I20" s="27" t="s">
        <v>193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25">
      <c r="A21" s="111" t="s">
        <v>280</v>
      </c>
      <c r="B21" s="166" t="str">
        <f>IF(B20&gt;G14,"Oui","Non")</f>
        <v>Oui</v>
      </c>
      <c r="C21" s="81" t="s">
        <v>204</v>
      </c>
      <c r="D21" s="34" t="s">
        <v>131</v>
      </c>
      <c r="E21" s="1"/>
      <c r="F21" s="77" t="s">
        <v>144</v>
      </c>
      <c r="G21" s="159">
        <f>IF(G20="large",1/1500,1/500)</f>
        <v>6.6666666666666664E-4</v>
      </c>
      <c r="H21" s="147">
        <v>1</v>
      </c>
      <c r="I21" s="23" t="s">
        <v>192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25">
      <c r="A22" s="33" t="s">
        <v>161</v>
      </c>
      <c r="B22" s="155" cm="1">
        <f t="array" ref="B22">MAX(ABS(F54:F685))/(G16*B42)</f>
        <v>6.2443870215129658E-6</v>
      </c>
      <c r="C22" s="81" t="s">
        <v>159</v>
      </c>
      <c r="D22" s="35" t="s">
        <v>160</v>
      </c>
      <c r="E22" s="1"/>
      <c r="F22" s="129" t="s">
        <v>145</v>
      </c>
      <c r="G22" s="163">
        <v>3</v>
      </c>
      <c r="H22" s="18" t="s">
        <v>76</v>
      </c>
      <c r="I22" s="21" t="s">
        <v>191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45" x14ac:dyDescent="0.25">
      <c r="A23" s="33" t="s">
        <v>150</v>
      </c>
      <c r="B23" s="166" t="str">
        <f>IF(B22&lt;G14,"Oui","Non")</f>
        <v>Oui</v>
      </c>
      <c r="C23" s="81" t="s">
        <v>204</v>
      </c>
      <c r="D23" s="34" t="s">
        <v>149</v>
      </c>
      <c r="E23" s="1"/>
      <c r="F23" s="142" t="s">
        <v>428</v>
      </c>
      <c r="G23" s="201">
        <v>5.3</v>
      </c>
      <c r="H23" s="75">
        <v>1</v>
      </c>
      <c r="I23" s="76" t="s">
        <v>424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25">
      <c r="A24" s="33" t="s">
        <v>163</v>
      </c>
      <c r="B24" s="153">
        <f>MAX(U54:U684)</f>
        <v>1.5872547722560623E-2</v>
      </c>
      <c r="C24" s="81" t="s">
        <v>28</v>
      </c>
      <c r="D24" s="34" t="s">
        <v>164</v>
      </c>
      <c r="E24" s="1"/>
      <c r="F24" s="74" t="s">
        <v>425</v>
      </c>
      <c r="G24" s="74">
        <f>Clavettes!G21/Clavettes!G16</f>
        <v>7.2727272727272738E-2</v>
      </c>
      <c r="H24" s="75">
        <v>1</v>
      </c>
      <c r="I24" s="76" t="s">
        <v>426</v>
      </c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25">
      <c r="A25" s="33" t="s">
        <v>165</v>
      </c>
      <c r="B25" s="156" t="str">
        <f>IF(B24&lt;G19,"Oui","Non")</f>
        <v>Oui</v>
      </c>
      <c r="C25" s="81" t="s">
        <v>204</v>
      </c>
      <c r="D25" s="35" t="s">
        <v>148</v>
      </c>
      <c r="E25" s="1"/>
      <c r="F25" s="116"/>
      <c r="G25" s="116"/>
      <c r="H25" s="130"/>
      <c r="I25" s="131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25">
      <c r="A26" s="33" t="s">
        <v>184</v>
      </c>
      <c r="B26" s="153">
        <f>MAX(T54:T684)</f>
        <v>9.480722546304159E-5</v>
      </c>
      <c r="C26" s="88">
        <v>1</v>
      </c>
      <c r="D26" s="34" t="s">
        <v>203</v>
      </c>
      <c r="E26" s="1"/>
      <c r="F26" s="116"/>
      <c r="G26" s="116"/>
      <c r="H26" s="130"/>
      <c r="I26" s="131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25">
      <c r="A27" s="33" t="s">
        <v>166</v>
      </c>
      <c r="B27" s="156" t="str">
        <f>IF(B26&lt;G21,"Oui","Non")</f>
        <v>Oui</v>
      </c>
      <c r="C27" s="81" t="s">
        <v>204</v>
      </c>
      <c r="D27" s="35" t="s">
        <v>147</v>
      </c>
      <c r="E27" s="1"/>
      <c r="F27" s="116"/>
      <c r="G27" s="116"/>
      <c r="H27" s="130"/>
      <c r="I27" s="131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25">
      <c r="A28" s="33" t="s">
        <v>185</v>
      </c>
      <c r="B28" s="153">
        <f>DEGREES(ATAN(T234))</f>
        <v>4.2174465617198821E-3</v>
      </c>
      <c r="C28" s="81" t="s">
        <v>76</v>
      </c>
      <c r="D28" s="34" t="s">
        <v>205</v>
      </c>
      <c r="E28" s="1"/>
      <c r="F28" s="116"/>
      <c r="G28" s="116"/>
      <c r="H28" s="130"/>
      <c r="I28" s="131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.75" thickBot="1" x14ac:dyDescent="0.3">
      <c r="A29" s="33" t="s">
        <v>186</v>
      </c>
      <c r="B29" s="145">
        <f>DEGREES(ATAN(T684))</f>
        <v>2.5518106268414614E-3</v>
      </c>
      <c r="C29" s="81" t="s">
        <v>76</v>
      </c>
      <c r="D29" s="35" t="s">
        <v>206</v>
      </c>
      <c r="E29" s="1"/>
      <c r="F29" s="116"/>
      <c r="G29" s="116"/>
      <c r="H29" s="130"/>
      <c r="I29" s="131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.75" thickBot="1" x14ac:dyDescent="0.3">
      <c r="A30" s="57" t="s">
        <v>167</v>
      </c>
      <c r="B30" s="146" t="str">
        <f>IF(MAX(B28:B29)&lt;G18,"Oui","Non")</f>
        <v>Oui</v>
      </c>
      <c r="C30" s="81" t="s">
        <v>204</v>
      </c>
      <c r="D30" s="34" t="s">
        <v>182</v>
      </c>
      <c r="E30" s="1"/>
      <c r="F30" s="14"/>
      <c r="G30" s="14"/>
      <c r="H30" s="14"/>
      <c r="I30" s="14"/>
      <c r="J30" s="1"/>
      <c r="K30" s="14"/>
      <c r="L30" s="262" t="s">
        <v>277</v>
      </c>
      <c r="M30" s="263"/>
      <c r="N30" s="263"/>
      <c r="O30" s="110">
        <v>-2.2900000000000001E-5</v>
      </c>
      <c r="P30" s="14"/>
      <c r="Q30" s="61"/>
      <c r="R30" s="264"/>
      <c r="S30" s="264"/>
      <c r="T30" s="264"/>
      <c r="U30" s="117"/>
      <c r="V30" s="61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25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25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25">
      <c r="A33" s="246"/>
      <c r="B33" s="246"/>
      <c r="C33" s="246"/>
      <c r="D33" s="246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.75" thickBot="1" x14ac:dyDescent="0.3">
      <c r="A34" s="246"/>
      <c r="B34" s="246"/>
      <c r="C34" s="246"/>
      <c r="D34" s="246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.75" thickBot="1" x14ac:dyDescent="0.3">
      <c r="A35" s="251" t="s">
        <v>201</v>
      </c>
      <c r="B35" s="252"/>
      <c r="C35" s="252"/>
      <c r="D35" s="253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.75" thickBot="1" x14ac:dyDescent="0.3">
      <c r="A36" s="254" t="s">
        <v>202</v>
      </c>
      <c r="B36" s="254"/>
      <c r="C36" s="254"/>
      <c r="D36" s="254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.75" thickBot="1" x14ac:dyDescent="0.3">
      <c r="A37" s="251" t="s">
        <v>274</v>
      </c>
      <c r="B37" s="252"/>
      <c r="C37" s="252"/>
      <c r="D37" s="253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25">
      <c r="A38" s="255" t="str" cm="1">
        <f t="array" ref="A38">IF(ABS(P684)&lt;0.01*MAX(ABS(P54:P684)),"constante y' valide","constante y' non valide")</f>
        <v>constante y' valide</v>
      </c>
      <c r="B38" s="255"/>
      <c r="C38" s="255"/>
      <c r="D38" s="255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.75" thickBot="1" x14ac:dyDescent="0.3">
      <c r="A39" s="255" t="str" cm="1">
        <f t="array" ref="A39">IF(ABS(S684)&lt;0.01*MAX(ABS(S54:S684)),"constante z' valide","constante z' non valide")</f>
        <v>constante z' valide</v>
      </c>
      <c r="B39" s="255"/>
      <c r="C39" s="255"/>
      <c r="D39" s="255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.75" thickBot="1" x14ac:dyDescent="0.3">
      <c r="A40" s="248" t="s">
        <v>260</v>
      </c>
      <c r="B40" s="249"/>
      <c r="C40" s="249"/>
      <c r="D40" s="250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25">
      <c r="A41" s="118" t="s">
        <v>282</v>
      </c>
      <c r="B41" s="118">
        <f>ABS(G10)</f>
        <v>18</v>
      </c>
      <c r="C41" s="119" t="s">
        <v>273</v>
      </c>
      <c r="D41" s="120" t="s">
        <v>283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25">
      <c r="A42" s="132" t="s">
        <v>154</v>
      </c>
      <c r="B42" s="133">
        <f>PI()*G13^4/32</f>
        <v>79521.564043991631</v>
      </c>
      <c r="C42" s="134" t="s">
        <v>155</v>
      </c>
      <c r="D42" s="135" t="s">
        <v>158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25">
      <c r="A43" s="139"/>
      <c r="B43" s="139"/>
      <c r="C43" s="140"/>
      <c r="D43" s="141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25">
      <c r="A44" s="136"/>
      <c r="B44" s="136"/>
      <c r="C44" s="137"/>
      <c r="D44" s="138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25">
      <c r="A45" s="136"/>
      <c r="B45" s="136"/>
      <c r="C45" s="137"/>
      <c r="D45" s="138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25">
      <c r="A46" s="136"/>
      <c r="B46" s="136"/>
      <c r="C46" s="137"/>
      <c r="D46" s="138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25">
      <c r="A47" s="136"/>
      <c r="B47" s="136"/>
      <c r="C47" s="137"/>
      <c r="D47" s="138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25">
      <c r="A48" s="136"/>
      <c r="B48" s="136"/>
      <c r="C48" s="137"/>
      <c r="D48" s="138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25">
      <c r="A50" s="8"/>
      <c r="B50" s="93"/>
      <c r="C50" s="247" t="s">
        <v>106</v>
      </c>
      <c r="D50" s="247"/>
      <c r="E50" s="247"/>
      <c r="F50" s="247"/>
      <c r="G50" s="247"/>
      <c r="H50" s="247"/>
      <c r="I50" s="247"/>
      <c r="J50" s="247"/>
      <c r="K50" s="247" t="s">
        <v>153</v>
      </c>
      <c r="L50" s="247"/>
      <c r="M50" s="247"/>
      <c r="N50" s="227" t="s">
        <v>174</v>
      </c>
      <c r="O50" s="227"/>
      <c r="P50" s="227"/>
      <c r="Q50" s="227"/>
      <c r="R50" s="227"/>
      <c r="S50" s="227"/>
      <c r="T50" s="227"/>
      <c r="U50" s="227"/>
      <c r="V50" s="227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25">
      <c r="A51" s="8" t="s">
        <v>107</v>
      </c>
      <c r="B51" s="92" t="s">
        <v>108</v>
      </c>
      <c r="C51" s="92" t="s">
        <v>72</v>
      </c>
      <c r="D51" s="92" t="s">
        <v>109</v>
      </c>
      <c r="E51" s="92" t="s">
        <v>110</v>
      </c>
      <c r="F51" s="92" t="s">
        <v>112</v>
      </c>
      <c r="G51" s="92" t="s">
        <v>111</v>
      </c>
      <c r="H51" s="92" t="s">
        <v>117</v>
      </c>
      <c r="I51" s="92" t="s">
        <v>121</v>
      </c>
      <c r="J51" s="97" t="s">
        <v>122</v>
      </c>
      <c r="K51" s="92" t="s">
        <v>133</v>
      </c>
      <c r="L51" s="92" t="s">
        <v>134</v>
      </c>
      <c r="M51" s="97" t="s">
        <v>135</v>
      </c>
      <c r="N51" s="13"/>
      <c r="O51" s="13" t="s">
        <v>168</v>
      </c>
      <c r="P51" s="13" t="s">
        <v>169</v>
      </c>
      <c r="Q51" s="13"/>
      <c r="R51" s="13" t="s">
        <v>170</v>
      </c>
      <c r="S51" s="13" t="s">
        <v>171</v>
      </c>
      <c r="T51" s="13" t="s">
        <v>172</v>
      </c>
      <c r="U51" s="13" t="s">
        <v>173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25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266</v>
      </c>
      <c r="J52" s="98" t="s">
        <v>72</v>
      </c>
      <c r="K52" s="9" t="s">
        <v>138</v>
      </c>
      <c r="L52" s="9" t="s">
        <v>138</v>
      </c>
      <c r="M52" s="98" t="s">
        <v>138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25">
      <c r="A53" s="8" t="s">
        <v>10</v>
      </c>
      <c r="B53" s="11" t="s">
        <v>256</v>
      </c>
      <c r="C53" s="11" t="s">
        <v>258</v>
      </c>
      <c r="D53" s="9" t="s">
        <v>257</v>
      </c>
      <c r="E53" s="11" t="s">
        <v>259</v>
      </c>
      <c r="F53" s="9" t="s">
        <v>263</v>
      </c>
      <c r="G53" s="9" t="s">
        <v>264</v>
      </c>
      <c r="H53" s="9" t="s">
        <v>265</v>
      </c>
      <c r="I53" s="9" t="s">
        <v>267</v>
      </c>
      <c r="J53" s="43" t="s">
        <v>268</v>
      </c>
      <c r="K53" s="99" t="s">
        <v>271</v>
      </c>
      <c r="L53" s="99" t="s">
        <v>269</v>
      </c>
      <c r="M53" s="43" t="s">
        <v>272</v>
      </c>
      <c r="N53" s="11" t="s">
        <v>181</v>
      </c>
      <c r="O53" s="11" t="s">
        <v>175</v>
      </c>
      <c r="P53" s="11" t="s">
        <v>176</v>
      </c>
      <c r="Q53" s="11" t="s">
        <v>183</v>
      </c>
      <c r="R53" s="11" t="s">
        <v>177</v>
      </c>
      <c r="S53" s="11" t="s">
        <v>178</v>
      </c>
      <c r="T53" s="11" t="s">
        <v>179</v>
      </c>
      <c r="U53" s="11" t="s">
        <v>180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25">
      <c r="A54" s="8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-1860.888565382161</v>
      </c>
      <c r="E54">
        <f>IF(B54&lt;$B$41,$B$14,IF(AND($B$41&lt;=B54,B54&lt;$B$41+$G$8),$B$14+$B$17,$B$14+$B$17+$B$11))</f>
        <v>-677.30804708544235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2">
        <f>SQRT(SUMSQ(D54:E54))</f>
        <v>1980.316248334284</v>
      </c>
      <c r="K54">
        <f>32*I54/(PI()*$G$13^3)</f>
        <v>0</v>
      </c>
      <c r="L54">
        <f>16*F54/(PI()*$G$13^3)*$G$23</f>
        <v>36.277486907674358</v>
      </c>
      <c r="M54" s="42">
        <f>SQRT(K54^2+3*L54^2)</f>
        <v>62.834450495006749</v>
      </c>
      <c r="N54" s="6">
        <f>-G54/($G$15*$B$42)</f>
        <v>0</v>
      </c>
      <c r="O54" s="4">
        <f>SUM($N$54:N54)*0.1+$O$30</f>
        <v>-2.2900000000000001E-5</v>
      </c>
      <c r="P54" s="4">
        <f>-SUM(O54:$O$234)</f>
        <v>3.7018844821605714E-3</v>
      </c>
      <c r="Q54" s="6">
        <f>-H54/($B$42*$G$15)</f>
        <v>0</v>
      </c>
      <c r="R54" s="4">
        <f>SUM($Q$54:Q54)*0.1+$O$8</f>
        <v>9.2E-5</v>
      </c>
      <c r="S54" s="4">
        <f>-SUM(R54:$R$234)</f>
        <v>-1.543482499044622E-2</v>
      </c>
      <c r="T54">
        <f>SQRT(SUMSQ(O54,R54))</f>
        <v>9.480722546304159E-5</v>
      </c>
      <c r="U54">
        <f>SQRT(S54^2+P54^2)</f>
        <v>1.5872547722560623E-2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25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-1860.888565382161</v>
      </c>
      <c r="E55">
        <f t="shared" ref="E55:E118" si="2">IF(B55&lt;$B$41,$B$14,IF(AND($B$41&lt;=B55,B55&lt;$B$41+$G$8),$B$14+$B$17,$B$14+$B$17+$B$11))</f>
        <v>-677.30804708544235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-67.730804708544241</v>
      </c>
      <c r="H55">
        <f t="shared" ref="H55:H118" si="5">IF(B55&lt;$B$41,-$B$13*B55,IF(AND($B$41&lt;=B55,B55&lt;=$B$41+$G$8),-$B$13*B55+(-B55+B42)*B17,-$B$13*B55+(-B55+$B$41)*$B$16+(-B55+$B$41+$G$8)*$B$10))</f>
        <v>186.08885653821611</v>
      </c>
      <c r="I55">
        <f t="shared" ref="I55:I118" si="6">SQRT(SUMSQ(H55,G55))</f>
        <v>198.0316248334284</v>
      </c>
      <c r="J55" s="42">
        <f t="shared" ref="J55:J118" si="7">SQRT(SUMSQ(D55:E55))</f>
        <v>1980.316248334284</v>
      </c>
      <c r="K55">
        <f t="shared" ref="K55:K118" si="8">32*I55/(PI()*$G$13^3)</f>
        <v>7.4708650621060413E-2</v>
      </c>
      <c r="L55">
        <f t="shared" ref="L55:L118" si="9">16*F55/(PI()*$G$13^3)*$G$23</f>
        <v>36.277486907674358</v>
      </c>
      <c r="M55" s="42">
        <f t="shared" ref="M55:M118" si="10">SQRT(K55^2+3*L55^2)</f>
        <v>62.834494908385565</v>
      </c>
      <c r="N55" s="6">
        <f t="shared" ref="N55:N118" si="11">-G55/($G$15*$B$42)</f>
        <v>4.4827830514179644E-9</v>
      </c>
      <c r="O55" s="4">
        <f>SUM($N$54:N55)*0.1+$O$30</f>
        <v>-2.2899551721694859E-5</v>
      </c>
      <c r="P55" s="4">
        <f>-SUM(O55:$O$234)</f>
        <v>3.6789844821605712E-3</v>
      </c>
      <c r="Q55" s="6">
        <f t="shared" ref="Q55:Q118" si="12">-H55/($B$42*$G$15)</f>
        <v>-1.2316345210084746E-8</v>
      </c>
      <c r="R55" s="4">
        <f>SUM($Q$54:Q55)*0.1+$O$8</f>
        <v>9.1998768365478986E-5</v>
      </c>
      <c r="S55" s="4">
        <f>-SUM(R55:$R$234)</f>
        <v>-1.5342824990446218E-2</v>
      </c>
      <c r="T55">
        <f t="shared" ref="T55:T118" si="13">SQRT(SUMSQ(O55,R55))</f>
        <v>9.4805922018720092E-5</v>
      </c>
      <c r="U55">
        <f t="shared" ref="U55:U118" si="14">SQRT(S55^2+P55^2)</f>
        <v>1.577774399296171E-2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25">
      <c r="A56" s="8"/>
      <c r="B56">
        <f t="shared" ref="B56:B119" si="15">B55+0.1</f>
        <v>0.2</v>
      </c>
      <c r="C56">
        <f t="shared" si="0"/>
        <v>0</v>
      </c>
      <c r="D56">
        <f t="shared" si="1"/>
        <v>-1860.888565382161</v>
      </c>
      <c r="E56">
        <f t="shared" si="2"/>
        <v>-677.30804708544235</v>
      </c>
      <c r="F56">
        <f t="shared" si="3"/>
        <v>36287.327024952137</v>
      </c>
      <c r="G56">
        <f t="shared" si="4"/>
        <v>-135.46160941708848</v>
      </c>
      <c r="H56">
        <f t="shared" si="5"/>
        <v>372.17771307643221</v>
      </c>
      <c r="I56">
        <f t="shared" si="6"/>
        <v>396.06324966685679</v>
      </c>
      <c r="J56" s="42">
        <f t="shared" si="7"/>
        <v>1980.316248334284</v>
      </c>
      <c r="K56">
        <f t="shared" si="8"/>
        <v>0.14941730124212083</v>
      </c>
      <c r="L56">
        <f t="shared" si="9"/>
        <v>36.277486907674358</v>
      </c>
      <c r="M56" s="42">
        <f t="shared" si="10"/>
        <v>62.834628148333657</v>
      </c>
      <c r="N56" s="6">
        <f t="shared" si="11"/>
        <v>8.9655661028359288E-9</v>
      </c>
      <c r="O56" s="4">
        <f>SUM($N$54:N56)*0.1+$O$30</f>
        <v>-2.2898655165084575E-5</v>
      </c>
      <c r="P56" s="4">
        <f>-SUM(O56:$O$234)</f>
        <v>3.6560849304388761E-3</v>
      </c>
      <c r="Q56" s="6">
        <f t="shared" si="12"/>
        <v>-2.4632690420169492E-8</v>
      </c>
      <c r="R56" s="4">
        <f>SUM($Q$54:Q56)*0.1+$O$8</f>
        <v>9.199630509643697E-5</v>
      </c>
      <c r="S56" s="4">
        <f>-SUM(R56:$R$234)</f>
        <v>-1.5250826222080736E-2</v>
      </c>
      <c r="T56">
        <f t="shared" si="13"/>
        <v>9.4803315130675508E-5</v>
      </c>
      <c r="U56">
        <f t="shared" si="14"/>
        <v>1.568294160783262E-2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25">
      <c r="A57" s="8"/>
      <c r="B57">
        <f t="shared" si="15"/>
        <v>0.30000000000000004</v>
      </c>
      <c r="C57">
        <f t="shared" si="0"/>
        <v>0</v>
      </c>
      <c r="D57">
        <f t="shared" si="1"/>
        <v>-1860.888565382161</v>
      </c>
      <c r="E57">
        <f t="shared" si="2"/>
        <v>-677.30804708544235</v>
      </c>
      <c r="F57">
        <f t="shared" si="3"/>
        <v>36287.327024952137</v>
      </c>
      <c r="G57">
        <f t="shared" si="4"/>
        <v>-203.19241412563272</v>
      </c>
      <c r="H57">
        <f t="shared" si="5"/>
        <v>558.26656961464835</v>
      </c>
      <c r="I57">
        <f t="shared" si="6"/>
        <v>594.09487450028519</v>
      </c>
      <c r="J57" s="42">
        <f t="shared" si="7"/>
        <v>1980.316248334284</v>
      </c>
      <c r="K57">
        <f t="shared" si="8"/>
        <v>0.22412595186318127</v>
      </c>
      <c r="L57">
        <f t="shared" si="9"/>
        <v>36.277486907674358</v>
      </c>
      <c r="M57" s="42">
        <f t="shared" si="10"/>
        <v>62.834850214285964</v>
      </c>
      <c r="N57" s="6">
        <f t="shared" si="11"/>
        <v>1.3448349154253894E-8</v>
      </c>
      <c r="O57" s="4">
        <f>SUM($N$54:N57)*0.1+$O$30</f>
        <v>-2.2897310330169149E-5</v>
      </c>
      <c r="P57" s="4">
        <f>-SUM(O57:$O$234)</f>
        <v>3.6331862752737921E-3</v>
      </c>
      <c r="Q57" s="6">
        <f t="shared" si="12"/>
        <v>-3.6949035630254244E-8</v>
      </c>
      <c r="R57" s="4">
        <f>SUM($Q$54:Q57)*0.1+$O$8</f>
        <v>9.1992610192873954E-5</v>
      </c>
      <c r="S57" s="4">
        <f>-SUM(R57:$R$234)</f>
        <v>-1.5158829916984301E-2</v>
      </c>
      <c r="T57">
        <f t="shared" si="13"/>
        <v>9.4799404800104771E-5</v>
      </c>
      <c r="U57">
        <f t="shared" si="14"/>
        <v>1.5588141870117046E-2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25">
      <c r="A58" s="8"/>
      <c r="B58">
        <f t="shared" si="15"/>
        <v>0.4</v>
      </c>
      <c r="C58">
        <f t="shared" si="0"/>
        <v>0</v>
      </c>
      <c r="D58">
        <f t="shared" si="1"/>
        <v>-1860.888565382161</v>
      </c>
      <c r="E58">
        <f t="shared" si="2"/>
        <v>-677.30804708544235</v>
      </c>
      <c r="F58">
        <f t="shared" si="3"/>
        <v>36287.327024952137</v>
      </c>
      <c r="G58">
        <f t="shared" si="4"/>
        <v>-270.92321883417696</v>
      </c>
      <c r="H58">
        <f>IF(B58&lt;$B$41,-$B$13*B58,IF(AND($B$41&lt;=B58,B58&lt;=$B$41+$G$8),-$B$13*B58+(-B58+B45)*B35,-$B$13*B58+(-B58+$B$41)*$B$16+(-B58+$B$41+$G$8)*$B$10))</f>
        <v>744.35542615286442</v>
      </c>
      <c r="I58">
        <f t="shared" si="6"/>
        <v>792.12649933371358</v>
      </c>
      <c r="J58" s="42">
        <f t="shared" si="7"/>
        <v>1980.316248334284</v>
      </c>
      <c r="K58">
        <f t="shared" si="8"/>
        <v>0.29883460248424165</v>
      </c>
      <c r="L58">
        <f t="shared" si="9"/>
        <v>36.277486907674358</v>
      </c>
      <c r="M58" s="42">
        <f t="shared" si="10"/>
        <v>62.835161105300713</v>
      </c>
      <c r="N58" s="6">
        <f t="shared" si="11"/>
        <v>1.7931132205671858E-8</v>
      </c>
      <c r="O58" s="4">
        <f>SUM($N$54:N58)*0.1+$O$30</f>
        <v>-2.2895517216948581E-5</v>
      </c>
      <c r="P58" s="4">
        <f>-SUM(O58:$O$234)</f>
        <v>3.6102889649436225E-3</v>
      </c>
      <c r="Q58" s="6">
        <f t="shared" si="12"/>
        <v>-4.9265380840338985E-8</v>
      </c>
      <c r="R58" s="4">
        <f>SUM($Q$54:Q58)*0.1+$O$8</f>
        <v>9.1987683654789909E-5</v>
      </c>
      <c r="S58" s="4">
        <f>-SUM(R58:$R$234)</f>
        <v>-1.5066837306791427E-2</v>
      </c>
      <c r="T58">
        <f t="shared" si="13"/>
        <v>9.4794191028803508E-5</v>
      </c>
      <c r="U58">
        <f t="shared" si="14"/>
        <v>1.5493346082745187E-2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25">
      <c r="A59" s="8"/>
      <c r="B59">
        <f t="shared" si="15"/>
        <v>0.5</v>
      </c>
      <c r="C59">
        <f t="shared" si="0"/>
        <v>0</v>
      </c>
      <c r="D59">
        <f t="shared" si="1"/>
        <v>-1860.888565382161</v>
      </c>
      <c r="E59">
        <f t="shared" si="2"/>
        <v>-677.30804708544235</v>
      </c>
      <c r="F59">
        <f t="shared" si="3"/>
        <v>36287.327024952137</v>
      </c>
      <c r="G59">
        <f t="shared" si="4"/>
        <v>-338.65402354272118</v>
      </c>
      <c r="H59">
        <f>IF(B59&lt;$B$41,-$B$13*B59,IF(AND($B$41&lt;=B59,B59&lt;=$B$41+$G$8),-$B$13*B59+(-B59+B46)*B36,-$B$13*B59+(-B59+$B$41)*$B$16+(-B59+$B$41+$G$8)*$B$10))</f>
        <v>930.4442826910805</v>
      </c>
      <c r="I59">
        <f t="shared" si="6"/>
        <v>990.15812416714198</v>
      </c>
      <c r="J59" s="42">
        <f t="shared" si="7"/>
        <v>1980.316248334284</v>
      </c>
      <c r="K59">
        <f t="shared" si="8"/>
        <v>0.37354325310530212</v>
      </c>
      <c r="L59">
        <f t="shared" si="9"/>
        <v>36.277486907674358</v>
      </c>
      <c r="M59" s="42">
        <f t="shared" si="10"/>
        <v>62.835560820059477</v>
      </c>
      <c r="N59" s="6">
        <f t="shared" si="11"/>
        <v>2.241391525708982E-8</v>
      </c>
      <c r="O59" s="4">
        <f>SUM($N$54:N59)*0.1+$O$30</f>
        <v>-2.2893275825422875E-5</v>
      </c>
      <c r="P59" s="4">
        <f>-SUM(O59:$O$234)</f>
        <v>3.5873934477266734E-3</v>
      </c>
      <c r="Q59" s="6">
        <f t="shared" si="12"/>
        <v>-6.1581726050423726E-8</v>
      </c>
      <c r="R59" s="4">
        <f>SUM($Q$54:Q59)*0.1+$O$8</f>
        <v>9.1981525482184878E-5</v>
      </c>
      <c r="S59" s="4">
        <f>-SUM(R59:$R$234)</f>
        <v>-1.4974849623136636E-2</v>
      </c>
      <c r="T59">
        <f t="shared" si="13"/>
        <v>9.4787673819166586E-5</v>
      </c>
      <c r="U59">
        <f t="shared" si="14"/>
        <v>1.5398555548633376E-2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25">
      <c r="A60" s="8"/>
      <c r="B60">
        <f t="shared" si="15"/>
        <v>0.6</v>
      </c>
      <c r="C60">
        <f t="shared" si="0"/>
        <v>0</v>
      </c>
      <c r="D60">
        <f t="shared" si="1"/>
        <v>-1860.888565382161</v>
      </c>
      <c r="E60">
        <f t="shared" si="2"/>
        <v>-677.30804708544235</v>
      </c>
      <c r="F60">
        <f t="shared" si="3"/>
        <v>36287.327024952137</v>
      </c>
      <c r="G60">
        <f t="shared" si="4"/>
        <v>-406.38482825126539</v>
      </c>
      <c r="H60">
        <f>IF(B60&lt;$B$41,-$B$13*B60,IF(AND($B$41&lt;=B60,B60&lt;=$B$41+$G$8),-$B$13*B60+(-B60+B47)*B37,-$B$13*B60+(-B60+$B$41)*$B$16+(-B60+$B$41+$G$8)*$B$10))</f>
        <v>1116.5331392292965</v>
      </c>
      <c r="I60">
        <f t="shared" si="6"/>
        <v>1188.1897490005701</v>
      </c>
      <c r="J60" s="42">
        <f t="shared" si="7"/>
        <v>1980.316248334284</v>
      </c>
      <c r="K60">
        <f t="shared" si="8"/>
        <v>0.44825190372636242</v>
      </c>
      <c r="L60">
        <f t="shared" si="9"/>
        <v>36.277486907674358</v>
      </c>
      <c r="M60" s="42">
        <f t="shared" si="10"/>
        <v>62.836049356867179</v>
      </c>
      <c r="N60" s="6">
        <f t="shared" si="11"/>
        <v>2.6896698308507785E-8</v>
      </c>
      <c r="O60" s="4">
        <f>SUM($N$54:N60)*0.1+$O$30</f>
        <v>-2.2890586155592023E-5</v>
      </c>
      <c r="P60" s="4">
        <f>-SUM(O60:$O$234)</f>
        <v>3.5645001719012506E-3</v>
      </c>
      <c r="Q60" s="6">
        <f t="shared" si="12"/>
        <v>-7.3898071260508461E-8</v>
      </c>
      <c r="R60" s="4">
        <f>SUM($Q$54:Q60)*0.1+$O$8</f>
        <v>9.1974135675058818E-5</v>
      </c>
      <c r="S60" s="4">
        <f>-SUM(R60:$R$234)</f>
        <v>-1.4882868097654453E-2</v>
      </c>
      <c r="T60">
        <f t="shared" si="13"/>
        <v>9.4779853174188384E-5</v>
      </c>
      <c r="U60">
        <f t="shared" si="14"/>
        <v>1.5303771570683636E-2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25">
      <c r="A61" s="8"/>
      <c r="B61">
        <f t="shared" si="15"/>
        <v>0.7</v>
      </c>
      <c r="C61">
        <f t="shared" si="0"/>
        <v>0</v>
      </c>
      <c r="D61">
        <f t="shared" si="1"/>
        <v>-1860.888565382161</v>
      </c>
      <c r="E61">
        <f t="shared" si="2"/>
        <v>-677.30804708544235</v>
      </c>
      <c r="F61">
        <f t="shared" si="3"/>
        <v>36287.327024952137</v>
      </c>
      <c r="G61">
        <f t="shared" si="4"/>
        <v>-474.1156329598096</v>
      </c>
      <c r="H61">
        <f>IF(B61&lt;$B$41,-$B$13*B61,IF(AND($B$41&lt;=B61,B61&lt;=$B$41+$G$8),-$B$13*B61+(-B61+B48)*B38,-$B$13*B61+(-B61+$B$41)*$B$16+(-B61+$B$41+$G$8)*$B$10))</f>
        <v>1302.6219957675125</v>
      </c>
      <c r="I61">
        <f t="shared" si="6"/>
        <v>1386.2213738339985</v>
      </c>
      <c r="J61" s="42">
        <f t="shared" si="7"/>
        <v>1980.316248334284</v>
      </c>
      <c r="K61">
        <f t="shared" si="8"/>
        <v>0.52296055434742283</v>
      </c>
      <c r="L61">
        <f t="shared" si="9"/>
        <v>36.277486907674358</v>
      </c>
      <c r="M61" s="42">
        <f t="shared" si="10"/>
        <v>62.836626713652102</v>
      </c>
      <c r="N61" s="6">
        <f t="shared" si="11"/>
        <v>3.1379481359925744E-8</v>
      </c>
      <c r="O61" s="4">
        <f>SUM($N$54:N61)*0.1+$O$30</f>
        <v>-2.288744820745603E-5</v>
      </c>
      <c r="P61" s="4">
        <f>-SUM(O61:$O$234)</f>
        <v>3.5416095857456593E-3</v>
      </c>
      <c r="Q61" s="6">
        <f t="shared" si="12"/>
        <v>-8.6214416470593209E-8</v>
      </c>
      <c r="R61" s="4">
        <f>SUM($Q$54:Q61)*0.1+$O$8</f>
        <v>9.1965514233411757E-5</v>
      </c>
      <c r="S61" s="4">
        <f>-SUM(R61:$R$234)</f>
        <v>-1.4790893961979393E-2</v>
      </c>
      <c r="T61">
        <f t="shared" si="13"/>
        <v>9.4770729097463653E-5</v>
      </c>
      <c r="U61">
        <f t="shared" si="14"/>
        <v>1.5208995451783263E-2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25">
      <c r="A62" s="8"/>
      <c r="B62">
        <f t="shared" si="15"/>
        <v>0.79999999999999993</v>
      </c>
      <c r="C62">
        <f t="shared" si="0"/>
        <v>0</v>
      </c>
      <c r="D62">
        <f t="shared" si="1"/>
        <v>-1860.888565382161</v>
      </c>
      <c r="E62">
        <f t="shared" si="2"/>
        <v>-677.30804708544235</v>
      </c>
      <c r="F62">
        <f t="shared" si="3"/>
        <v>36287.327024952137</v>
      </c>
      <c r="G62">
        <f t="shared" si="4"/>
        <v>-541.84643766835381</v>
      </c>
      <c r="H62">
        <f>IF(B62&lt;$B$41,-$B$13*B62,IF(AND($B$41&lt;=B62,B62&lt;=$B$41+$G$8),-$B$13*B62+(-B62+B49)*B39,-$B$13*B62+(-B62+$B$41)*$B$16+(-B62+$B$41+$G$8)*$B$10))</f>
        <v>1488.7108523057286</v>
      </c>
      <c r="I62">
        <f t="shared" si="6"/>
        <v>1584.2529986674269</v>
      </c>
      <c r="J62" s="42">
        <f t="shared" si="7"/>
        <v>1980.316248334284</v>
      </c>
      <c r="K62">
        <f t="shared" si="8"/>
        <v>0.5976692049684833</v>
      </c>
      <c r="L62">
        <f t="shared" si="9"/>
        <v>36.277486907674358</v>
      </c>
      <c r="M62" s="42">
        <f t="shared" si="10"/>
        <v>62.837292887965994</v>
      </c>
      <c r="N62" s="6">
        <f t="shared" si="11"/>
        <v>3.5862264411343709E-8</v>
      </c>
      <c r="O62" s="4">
        <f>SUM($N$54:N62)*0.1+$O$30</f>
        <v>-2.2883861981014897E-5</v>
      </c>
      <c r="P62" s="4">
        <f>-SUM(O62:$O$234)</f>
        <v>3.5187221375382028E-3</v>
      </c>
      <c r="Q62" s="6">
        <f t="shared" si="12"/>
        <v>-9.8530761680677957E-8</v>
      </c>
      <c r="R62" s="4">
        <f>SUM($Q$54:Q62)*0.1+$O$8</f>
        <v>9.1955661157243696E-5</v>
      </c>
      <c r="S62" s="4">
        <f>-SUM(R62:$R$234)</f>
        <v>-1.4698928447745977E-2</v>
      </c>
      <c r="T62">
        <f t="shared" si="13"/>
        <v>9.476030159318804E-5</v>
      </c>
      <c r="U62">
        <f t="shared" si="14"/>
        <v>1.5114228494804403E-2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25">
      <c r="A63" s="8"/>
      <c r="B63">
        <f t="shared" si="15"/>
        <v>0.89999999999999991</v>
      </c>
      <c r="C63">
        <f t="shared" si="0"/>
        <v>0</v>
      </c>
      <c r="D63">
        <f t="shared" si="1"/>
        <v>-1860.888565382161</v>
      </c>
      <c r="E63">
        <f t="shared" si="2"/>
        <v>-677.30804708544235</v>
      </c>
      <c r="F63">
        <f t="shared" si="3"/>
        <v>36287.327024952137</v>
      </c>
      <c r="G63">
        <f t="shared" si="4"/>
        <v>-609.57724237689808</v>
      </c>
      <c r="H63">
        <f t="shared" ref="H63:H64" si="16">IF(B63&lt;$B$41,-$B$13*B63,IF(AND($B$41&lt;=B63,B63&lt;=$B$41+$G$8),-$B$13*B63+(-B63+B50)*B33,-$B$13*B63+(-B63+$B$41)*$B$16+(-B63+$B$41+$G$8)*$B$10))</f>
        <v>1674.7997088439447</v>
      </c>
      <c r="I63">
        <f t="shared" si="6"/>
        <v>1782.2846235008553</v>
      </c>
      <c r="J63" s="42">
        <f t="shared" si="7"/>
        <v>1980.316248334284</v>
      </c>
      <c r="K63">
        <f t="shared" si="8"/>
        <v>0.67237785558954366</v>
      </c>
      <c r="L63">
        <f t="shared" si="9"/>
        <v>36.277486907674358</v>
      </c>
      <c r="M63" s="42">
        <f t="shared" si="10"/>
        <v>62.838047876984064</v>
      </c>
      <c r="N63" s="6">
        <f t="shared" si="11"/>
        <v>4.0345047462761674E-8</v>
      </c>
      <c r="O63" s="4">
        <f>SUM($N$54:N63)*0.1+$O$30</f>
        <v>-2.287982747626862E-5</v>
      </c>
      <c r="P63" s="4">
        <f>-SUM(O63:$O$234)</f>
        <v>3.495838275557188E-3</v>
      </c>
      <c r="Q63" s="6">
        <f t="shared" si="12"/>
        <v>-1.108471068907627E-7</v>
      </c>
      <c r="R63" s="4">
        <f>SUM($Q$54:Q63)*0.1+$O$8</f>
        <v>9.1944576446554619E-5</v>
      </c>
      <c r="S63" s="4">
        <f>-SUM(R63:$R$234)</f>
        <v>-1.4606972786588736E-2</v>
      </c>
      <c r="T63">
        <f t="shared" si="13"/>
        <v>9.4748570666159084E-5</v>
      </c>
      <c r="U63">
        <f t="shared" si="14"/>
        <v>1.5019472002603639E-2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25">
      <c r="A64" s="8"/>
      <c r="B64">
        <f t="shared" si="15"/>
        <v>0.99999999999999989</v>
      </c>
      <c r="C64">
        <f t="shared" si="0"/>
        <v>0</v>
      </c>
      <c r="D64">
        <f t="shared" si="1"/>
        <v>-1860.888565382161</v>
      </c>
      <c r="E64">
        <f t="shared" si="2"/>
        <v>-677.30804708544235</v>
      </c>
      <c r="F64">
        <f t="shared" si="3"/>
        <v>36287.327024952137</v>
      </c>
      <c r="G64">
        <f t="shared" si="4"/>
        <v>-677.30804708544224</v>
      </c>
      <c r="H64">
        <f t="shared" si="16"/>
        <v>1860.8885653821608</v>
      </c>
      <c r="I64">
        <f t="shared" si="6"/>
        <v>1980.3162483342837</v>
      </c>
      <c r="J64" s="42">
        <f t="shared" si="7"/>
        <v>1980.316248334284</v>
      </c>
      <c r="K64">
        <f t="shared" si="8"/>
        <v>0.74708650621060413</v>
      </c>
      <c r="L64">
        <f t="shared" si="9"/>
        <v>36.277486907674358</v>
      </c>
      <c r="M64" s="42">
        <f t="shared" si="10"/>
        <v>62.838891677505067</v>
      </c>
      <c r="N64" s="6">
        <f t="shared" si="11"/>
        <v>4.4827830514179633E-8</v>
      </c>
      <c r="O64" s="4">
        <f>SUM($N$54:N64)*0.1+$O$30</f>
        <v>-2.2875344693217203E-5</v>
      </c>
      <c r="P64" s="4">
        <f>-SUM(O64:$O$234)</f>
        <v>3.4729584480809191E-3</v>
      </c>
      <c r="Q64" s="6">
        <f t="shared" si="12"/>
        <v>-1.2316345210084745E-7</v>
      </c>
      <c r="R64" s="4">
        <f>SUM($Q$54:Q64)*0.1+$O$8</f>
        <v>9.1932260101344529E-5</v>
      </c>
      <c r="S64" s="4">
        <f>-SUM(R64:$R$234)</f>
        <v>-1.4515028210142182E-2</v>
      </c>
      <c r="T64">
        <f t="shared" si="13"/>
        <v>9.4735536321777184E-5</v>
      </c>
      <c r="U64">
        <f t="shared" si="14"/>
        <v>1.4924727278021532E-2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25">
      <c r="A65" s="8"/>
      <c r="B65">
        <f t="shared" si="15"/>
        <v>1.0999999999999999</v>
      </c>
      <c r="C65">
        <f t="shared" si="0"/>
        <v>0</v>
      </c>
      <c r="D65">
        <f t="shared" si="1"/>
        <v>-1860.888565382161</v>
      </c>
      <c r="E65">
        <f t="shared" si="2"/>
        <v>-677.30804708544235</v>
      </c>
      <c r="F65">
        <f t="shared" si="3"/>
        <v>36287.327024952137</v>
      </c>
      <c r="G65">
        <f t="shared" si="4"/>
        <v>-745.03885179398651</v>
      </c>
      <c r="H65">
        <f t="shared" si="5"/>
        <v>2046.9774219203769</v>
      </c>
      <c r="I65">
        <f t="shared" si="6"/>
        <v>2178.3478731677119</v>
      </c>
      <c r="J65" s="42">
        <f t="shared" si="7"/>
        <v>1980.316248334284</v>
      </c>
      <c r="K65">
        <f t="shared" si="8"/>
        <v>0.82179515683166449</v>
      </c>
      <c r="L65">
        <f t="shared" si="9"/>
        <v>36.277486907674358</v>
      </c>
      <c r="M65" s="42">
        <f t="shared" si="10"/>
        <v>62.839824285951387</v>
      </c>
      <c r="N65" s="6">
        <f t="shared" si="11"/>
        <v>4.9310613565597598E-8</v>
      </c>
      <c r="O65" s="4">
        <f>SUM($N$54:N65)*0.1+$O$30</f>
        <v>-2.2870413631860642E-5</v>
      </c>
      <c r="P65" s="4">
        <f>-SUM(O65:$O$234)</f>
        <v>3.4500831033877021E-3</v>
      </c>
      <c r="Q65" s="6">
        <f t="shared" si="12"/>
        <v>-1.3547979731093219E-7</v>
      </c>
      <c r="R65" s="4">
        <f>SUM($Q$54:Q65)*0.1+$O$8</f>
        <v>9.1918712121613437E-5</v>
      </c>
      <c r="S65" s="4">
        <f>-SUM(R65:$R$234)</f>
        <v>-1.4423095950040836E-2</v>
      </c>
      <c r="T65">
        <f t="shared" si="13"/>
        <v>9.4721198566046665E-5</v>
      </c>
      <c r="U65">
        <f t="shared" si="14"/>
        <v>1.4829995623882217E-2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25">
      <c r="A66" s="8"/>
      <c r="B66">
        <f t="shared" si="15"/>
        <v>1.2</v>
      </c>
      <c r="C66">
        <f t="shared" si="0"/>
        <v>0</v>
      </c>
      <c r="D66">
        <f t="shared" si="1"/>
        <v>-1860.888565382161</v>
      </c>
      <c r="E66">
        <f t="shared" si="2"/>
        <v>-677.30804708544235</v>
      </c>
      <c r="F66">
        <f t="shared" si="3"/>
        <v>36287.327024952137</v>
      </c>
      <c r="G66">
        <f t="shared" si="4"/>
        <v>-812.76965650253078</v>
      </c>
      <c r="H66">
        <f>IF(B66&lt;$B$41,-$B$13*B66,IF(AND($B$41&lt;=B66,B66&lt;=$B$41+$G$8),-$B$13*B66+(-B66+B53)*#REF!,-$B$13*B66+(-B66+$B$41)*$B$16+(-B66+$B$41+$G$8)*$B$10))</f>
        <v>2233.0662784585929</v>
      </c>
      <c r="I66">
        <f t="shared" si="6"/>
        <v>2376.3794980011403</v>
      </c>
      <c r="J66" s="42">
        <f t="shared" si="7"/>
        <v>1980.316248334284</v>
      </c>
      <c r="K66">
        <f t="shared" si="8"/>
        <v>0.89650380745272484</v>
      </c>
      <c r="L66">
        <f t="shared" si="9"/>
        <v>36.277486907674358</v>
      </c>
      <c r="M66" s="42">
        <f t="shared" si="10"/>
        <v>62.840845698369073</v>
      </c>
      <c r="N66" s="6">
        <f t="shared" si="11"/>
        <v>5.379339661701557E-8</v>
      </c>
      <c r="O66" s="4">
        <f>SUM($N$54:N66)*0.1+$O$30</f>
        <v>-2.2865034292198942E-5</v>
      </c>
      <c r="P66" s="4">
        <f>-SUM(O66:$O$234)</f>
        <v>3.4272126897558412E-3</v>
      </c>
      <c r="Q66" s="6">
        <f t="shared" si="12"/>
        <v>-1.4779614252101692E-7</v>
      </c>
      <c r="R66" s="4">
        <f>SUM($Q$54:Q66)*0.1+$O$8</f>
        <v>9.1903932507361345E-5</v>
      </c>
      <c r="S66" s="4">
        <f>-SUM(R66:$R$234)</f>
        <v>-1.4331177237919221E-2</v>
      </c>
      <c r="T66">
        <f t="shared" si="13"/>
        <v>9.4705557405577121E-5</v>
      </c>
      <c r="U66">
        <f t="shared" si="14"/>
        <v>1.4735278342992963E-2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25">
      <c r="A67" s="8"/>
      <c r="B67">
        <f t="shared" si="15"/>
        <v>1.3</v>
      </c>
      <c r="C67">
        <f t="shared" si="0"/>
        <v>0</v>
      </c>
      <c r="D67">
        <f t="shared" si="1"/>
        <v>-1860.888565382161</v>
      </c>
      <c r="E67">
        <f t="shared" si="2"/>
        <v>-677.30804708544235</v>
      </c>
      <c r="F67">
        <f t="shared" si="3"/>
        <v>36287.327024952137</v>
      </c>
      <c r="G67">
        <f t="shared" si="4"/>
        <v>-880.50046121107505</v>
      </c>
      <c r="H67">
        <f>IF(B67&lt;$B$41,-$B$13*B67,IF(AND($B$41&lt;=B67,B67&lt;=$B$41+$G$8),-$B$13*B67+(-B67+B54)*#REF!,-$B$13*B67+(-B67+$B$41)*$B$16+(-B67+$B$41+$G$8)*$B$10))</f>
        <v>2419.1551349968095</v>
      </c>
      <c r="I67">
        <f t="shared" si="6"/>
        <v>2574.4111228345691</v>
      </c>
      <c r="J67" s="42">
        <f t="shared" si="7"/>
        <v>1980.316248334284</v>
      </c>
      <c r="K67">
        <f t="shared" si="8"/>
        <v>0.97121245807378542</v>
      </c>
      <c r="L67">
        <f t="shared" si="9"/>
        <v>36.277486907674358</v>
      </c>
      <c r="M67" s="42">
        <f t="shared" si="10"/>
        <v>62.841955910427956</v>
      </c>
      <c r="N67" s="6">
        <f t="shared" si="11"/>
        <v>5.8276179668433535E-8</v>
      </c>
      <c r="O67" s="4">
        <f>SUM($N$54:N67)*0.1+$O$30</f>
        <v>-2.2859206674232096E-5</v>
      </c>
      <c r="P67" s="4">
        <f>-SUM(O67:$O$234)</f>
        <v>3.4043476554636424E-3</v>
      </c>
      <c r="Q67" s="6">
        <f t="shared" si="12"/>
        <v>-1.6011248773110171E-7</v>
      </c>
      <c r="R67" s="4">
        <f>SUM($Q$54:Q67)*0.1+$O$8</f>
        <v>9.1887921258588224E-5</v>
      </c>
      <c r="S67" s="4">
        <f>-SUM(R67:$R$234)</f>
        <v>-1.4239273305411861E-2</v>
      </c>
      <c r="T67">
        <f t="shared" si="13"/>
        <v>9.4688612847584623E-5</v>
      </c>
      <c r="U67">
        <f t="shared" si="14"/>
        <v>1.4640576738143741E-2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25">
      <c r="A68" s="8"/>
      <c r="B68">
        <f t="shared" si="15"/>
        <v>1.4000000000000001</v>
      </c>
      <c r="C68">
        <f t="shared" si="0"/>
        <v>0</v>
      </c>
      <c r="D68">
        <f t="shared" si="1"/>
        <v>-1860.888565382161</v>
      </c>
      <c r="E68">
        <f t="shared" si="2"/>
        <v>-677.30804708544235</v>
      </c>
      <c r="F68">
        <f t="shared" si="3"/>
        <v>36287.327024952137</v>
      </c>
      <c r="G68">
        <f t="shared" si="4"/>
        <v>-948.23126591961943</v>
      </c>
      <c r="H68">
        <f>IF(B68&lt;$B$41,-$B$13*B68,IF(AND($B$41&lt;=B68,B68&lt;=$B$41+$G$8),-$B$13*B68+(-B68+B55)*#REF!,-$B$13*B68+(-B68+$B$41)*$B$16+(-B68+$B$41+$G$8)*$B$10))</f>
        <v>2605.2439915350255</v>
      </c>
      <c r="I68">
        <f t="shared" si="6"/>
        <v>2772.4427476679975</v>
      </c>
      <c r="J68" s="42">
        <f t="shared" si="7"/>
        <v>1980.316248334284</v>
      </c>
      <c r="K68">
        <f t="shared" si="8"/>
        <v>1.0459211086948459</v>
      </c>
      <c r="L68">
        <f t="shared" si="9"/>
        <v>36.277486907674358</v>
      </c>
      <c r="M68" s="42">
        <f t="shared" si="10"/>
        <v>62.843154917421735</v>
      </c>
      <c r="N68" s="6">
        <f t="shared" si="11"/>
        <v>6.2758962719851514E-8</v>
      </c>
      <c r="O68" s="4">
        <f>SUM($N$54:N68)*0.1+$O$30</f>
        <v>-2.2852930777960112E-5</v>
      </c>
      <c r="P68" s="4">
        <f>-SUM(O68:$O$234)</f>
        <v>3.3814884487894099E-3</v>
      </c>
      <c r="Q68" s="6">
        <f t="shared" si="12"/>
        <v>-1.7242883294118644E-7</v>
      </c>
      <c r="R68" s="4">
        <f>SUM($Q$54:Q68)*0.1+$O$8</f>
        <v>9.1870678375294116E-5</v>
      </c>
      <c r="S68" s="4">
        <f>-SUM(R68:$R$234)</f>
        <v>-1.4147385384153272E-2</v>
      </c>
      <c r="T68">
        <f t="shared" si="13"/>
        <v>9.4670364899893423E-5</v>
      </c>
      <c r="U68">
        <f t="shared" si="14"/>
        <v>1.4545892112106766E-2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25">
      <c r="A69" s="8"/>
      <c r="B69">
        <f t="shared" si="15"/>
        <v>1.5000000000000002</v>
      </c>
      <c r="C69">
        <f t="shared" si="0"/>
        <v>0</v>
      </c>
      <c r="D69">
        <f t="shared" si="1"/>
        <v>-1860.888565382161</v>
      </c>
      <c r="E69">
        <f t="shared" si="2"/>
        <v>-677.30804708544235</v>
      </c>
      <c r="F69">
        <f t="shared" si="3"/>
        <v>36287.327024952137</v>
      </c>
      <c r="G69">
        <f t="shared" si="4"/>
        <v>-1015.9620706281637</v>
      </c>
      <c r="H69">
        <f>IF(B69&lt;$B$41,-$B$13*B69,IF(AND($B$41&lt;=B69,B69&lt;=$B$41+$G$8),-$B$13*B69+(-B69+B56)*#REF!,-$B$13*B69+(-B69+$B$41)*$B$16+(-B69+$B$41+$G$8)*$B$10))</f>
        <v>2791.3328480732421</v>
      </c>
      <c r="I69">
        <f t="shared" si="6"/>
        <v>2970.4743725014264</v>
      </c>
      <c r="J69" s="42">
        <f t="shared" si="7"/>
        <v>1980.316248334284</v>
      </c>
      <c r="K69">
        <f t="shared" si="8"/>
        <v>1.1206297593159065</v>
      </c>
      <c r="L69">
        <f t="shared" si="9"/>
        <v>36.277486907674358</v>
      </c>
      <c r="M69" s="42">
        <f t="shared" si="10"/>
        <v>62.844442714268048</v>
      </c>
      <c r="N69" s="6">
        <f t="shared" si="11"/>
        <v>6.7241745771269479E-8</v>
      </c>
      <c r="O69" s="4">
        <f>SUM($N$54:N69)*0.1+$O$30</f>
        <v>-2.2846206603382986E-5</v>
      </c>
      <c r="P69" s="4">
        <f>-SUM(O69:$O$234)</f>
        <v>3.3586355180114497E-3</v>
      </c>
      <c r="Q69" s="6">
        <f t="shared" si="12"/>
        <v>-1.8474517815127123E-7</v>
      </c>
      <c r="R69" s="4">
        <f>SUM($Q$54:Q69)*0.1+$O$8</f>
        <v>9.1852203857478981E-5</v>
      </c>
      <c r="S69" s="4">
        <f>-SUM(R69:$R$234)</f>
        <v>-1.4055514705777981E-2</v>
      </c>
      <c r="T69">
        <f t="shared" si="13"/>
        <v>9.4650813570937341E-5</v>
      </c>
      <c r="U69">
        <f t="shared" si="14"/>
        <v>1.4451225767636085E-2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25">
      <c r="A70" s="8"/>
      <c r="B70">
        <f t="shared" si="15"/>
        <v>1.6000000000000003</v>
      </c>
      <c r="C70">
        <f t="shared" si="0"/>
        <v>0</v>
      </c>
      <c r="D70">
        <f t="shared" si="1"/>
        <v>-1860.888565382161</v>
      </c>
      <c r="E70">
        <f t="shared" si="2"/>
        <v>-677.30804708544235</v>
      </c>
      <c r="F70">
        <f t="shared" si="3"/>
        <v>36287.327024952137</v>
      </c>
      <c r="G70">
        <f t="shared" si="4"/>
        <v>-1083.6928753367081</v>
      </c>
      <c r="H70">
        <f>IF(B70&lt;$B$41,-$B$13*B70,IF(AND($B$41&lt;=B70,B70&lt;=$B$41+$G$8),-$B$13*B70+(-B70+B57)*#REF!,-$B$13*B70+(-B70+$B$41)*$B$16+(-B70+$B$41+$G$8)*$B$10))</f>
        <v>2977.4217046114582</v>
      </c>
      <c r="I70">
        <f t="shared" si="6"/>
        <v>3168.5059973348548</v>
      </c>
      <c r="J70" s="42">
        <f t="shared" si="7"/>
        <v>1980.316248334284</v>
      </c>
      <c r="K70">
        <f t="shared" si="8"/>
        <v>1.1953384099369668</v>
      </c>
      <c r="L70">
        <f t="shared" si="9"/>
        <v>36.277486907674358</v>
      </c>
      <c r="M70" s="42">
        <f t="shared" si="10"/>
        <v>62.845819295508626</v>
      </c>
      <c r="N70" s="6">
        <f t="shared" si="11"/>
        <v>7.1724528822687444E-8</v>
      </c>
      <c r="O70" s="4">
        <f>SUM($N$54:N70)*0.1+$O$30</f>
        <v>-2.2839034150500718E-5</v>
      </c>
      <c r="P70" s="4">
        <f>-SUM(O70:$O$234)</f>
        <v>3.3357893114080669E-3</v>
      </c>
      <c r="Q70" s="6">
        <f t="shared" si="12"/>
        <v>-1.9706152336135597E-7</v>
      </c>
      <c r="R70" s="4">
        <f>SUM($Q$54:Q70)*0.1+$O$8</f>
        <v>9.1832497705142844E-5</v>
      </c>
      <c r="S70" s="4">
        <f>-SUM(R70:$R$234)</f>
        <v>-1.3963662501920502E-2</v>
      </c>
      <c r="T70">
        <f t="shared" si="13"/>
        <v>9.4629958869761767E-5</v>
      </c>
      <c r="U70">
        <f t="shared" si="14"/>
        <v>1.4356579007467099E-2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25">
      <c r="A71" s="8"/>
      <c r="B71">
        <f t="shared" si="15"/>
        <v>1.7000000000000004</v>
      </c>
      <c r="C71">
        <f t="shared" si="0"/>
        <v>0</v>
      </c>
      <c r="D71">
        <f t="shared" si="1"/>
        <v>-1860.888565382161</v>
      </c>
      <c r="E71">
        <f t="shared" si="2"/>
        <v>-677.30804708544235</v>
      </c>
      <c r="F71">
        <f t="shared" si="3"/>
        <v>36287.327024952137</v>
      </c>
      <c r="G71">
        <f t="shared" si="4"/>
        <v>-1151.4236800452522</v>
      </c>
      <c r="H71">
        <f>IF(B71&lt;$B$41,-$B$13*B71,IF(AND($B$41&lt;=B71,B71&lt;=$B$41+$G$8),-$B$13*B71+(-B71+B58)*#REF!,-$B$13*B71+(-B71+$B$41)*$B$16+(-B71+$B$41+$G$8)*$B$10))</f>
        <v>3163.5105611496742</v>
      </c>
      <c r="I71">
        <f t="shared" si="6"/>
        <v>3366.5376221682832</v>
      </c>
      <c r="J71" s="42">
        <f t="shared" si="7"/>
        <v>1980.316248334284</v>
      </c>
      <c r="K71">
        <f t="shared" si="8"/>
        <v>1.2700470605580274</v>
      </c>
      <c r="L71">
        <f t="shared" si="9"/>
        <v>36.277486907674358</v>
      </c>
      <c r="M71" s="42">
        <f t="shared" si="10"/>
        <v>62.84728465530938</v>
      </c>
      <c r="N71" s="6">
        <f t="shared" si="11"/>
        <v>7.6207311874105409E-8</v>
      </c>
      <c r="O71" s="4">
        <f>SUM($N$54:N71)*0.1+$O$30</f>
        <v>-2.2831413419313305E-5</v>
      </c>
      <c r="P71" s="4">
        <f>-SUM(O71:$O$234)</f>
        <v>3.3129502772575666E-3</v>
      </c>
      <c r="Q71" s="6">
        <f t="shared" si="12"/>
        <v>-2.0937786857144073E-7</v>
      </c>
      <c r="R71" s="4">
        <f>SUM($Q$54:Q71)*0.1+$O$8</f>
        <v>9.1811559918285706E-5</v>
      </c>
      <c r="S71" s="4">
        <f>-SUM(R71:$R$234)</f>
        <v>-1.3871830004215361E-2</v>
      </c>
      <c r="T71">
        <f t="shared" si="13"/>
        <v>9.460780080602533E-5</v>
      </c>
      <c r="U71">
        <f t="shared" si="14"/>
        <v>1.426195313431616E-2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25">
      <c r="A72" s="8"/>
      <c r="B72">
        <f t="shared" si="15"/>
        <v>1.8000000000000005</v>
      </c>
      <c r="C72">
        <f t="shared" si="0"/>
        <v>0</v>
      </c>
      <c r="D72">
        <f t="shared" si="1"/>
        <v>-1860.888565382161</v>
      </c>
      <c r="E72">
        <f t="shared" si="2"/>
        <v>-677.30804708544235</v>
      </c>
      <c r="F72">
        <f t="shared" si="3"/>
        <v>36287.327024952137</v>
      </c>
      <c r="G72">
        <f t="shared" si="4"/>
        <v>-1219.1544847537966</v>
      </c>
      <c r="H72">
        <f>IF(B72&lt;$B$41,-$B$13*B72,IF(AND($B$41&lt;=B72,B72&lt;=$B$41+$G$8),-$B$13*B72+(-B72+B59)*#REF!,-$B$13*B72+(-B72+$B$41)*$B$16+(-B72+$B$41+$G$8)*$B$10))</f>
        <v>3349.5994176878908</v>
      </c>
      <c r="I72">
        <f t="shared" si="6"/>
        <v>3564.569247001712</v>
      </c>
      <c r="J72" s="42">
        <f t="shared" si="7"/>
        <v>1980.316248334284</v>
      </c>
      <c r="K72">
        <f t="shared" si="8"/>
        <v>1.344755711179088</v>
      </c>
      <c r="L72">
        <f t="shared" si="9"/>
        <v>36.277486907674358</v>
      </c>
      <c r="M72" s="42">
        <f t="shared" si="10"/>
        <v>62.848838787460522</v>
      </c>
      <c r="N72" s="6">
        <f t="shared" si="11"/>
        <v>8.0690094925523388E-8</v>
      </c>
      <c r="O72" s="4">
        <f>SUM($N$54:N72)*0.1+$O$30</f>
        <v>-2.2823344409820753E-5</v>
      </c>
      <c r="P72" s="4">
        <f>-SUM(O72:$O$234)</f>
        <v>3.290118863838253E-3</v>
      </c>
      <c r="Q72" s="6">
        <f t="shared" si="12"/>
        <v>-2.2169421378152549E-7</v>
      </c>
      <c r="R72" s="4">
        <f>SUM($Q$54:Q72)*0.1+$O$8</f>
        <v>9.1789390496907554E-5</v>
      </c>
      <c r="S72" s="4">
        <f>-SUM(R72:$R$234)</f>
        <v>-1.3780018444297075E-2</v>
      </c>
      <c r="T72">
        <f t="shared" si="13"/>
        <v>9.458433939000197E-5</v>
      </c>
      <c r="U72">
        <f t="shared" si="14"/>
        <v>1.4167349450880072E-2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25">
      <c r="A73" s="8"/>
      <c r="B73">
        <f t="shared" si="15"/>
        <v>1.9000000000000006</v>
      </c>
      <c r="C73">
        <f t="shared" si="0"/>
        <v>0</v>
      </c>
      <c r="D73">
        <f t="shared" si="1"/>
        <v>-1860.888565382161</v>
      </c>
      <c r="E73">
        <f t="shared" si="2"/>
        <v>-677.30804708544235</v>
      </c>
      <c r="F73">
        <f t="shared" si="3"/>
        <v>36287.327024952137</v>
      </c>
      <c r="G73">
        <f t="shared" si="4"/>
        <v>-1286.8852894623408</v>
      </c>
      <c r="H73">
        <f>IF(B73&lt;$B$41,-$B$13*B73,IF(AND($B$41&lt;=B73,B73&lt;=$B$41+$G$8),-$B$13*B73+(-B73+B60)*#REF!,-$B$13*B73+(-B73+$B$41)*$B$16+(-B73+$B$41+$G$8)*$B$10))</f>
        <v>3535.6882742261068</v>
      </c>
      <c r="I73">
        <f t="shared" si="6"/>
        <v>3762.60087183514</v>
      </c>
      <c r="J73" s="42">
        <f t="shared" si="7"/>
        <v>1980.316248334284</v>
      </c>
      <c r="K73">
        <f t="shared" si="8"/>
        <v>1.4194643618001481</v>
      </c>
      <c r="L73">
        <f t="shared" si="9"/>
        <v>36.277486907674358</v>
      </c>
      <c r="M73" s="42">
        <f t="shared" si="10"/>
        <v>62.850481685376721</v>
      </c>
      <c r="N73" s="6">
        <f t="shared" si="11"/>
        <v>8.517287797694134E-8</v>
      </c>
      <c r="O73" s="4">
        <f>SUM($N$54:N73)*0.1+$O$30</f>
        <v>-2.2814827122023059E-5</v>
      </c>
      <c r="P73" s="4">
        <f>-SUM(O73:$O$234)</f>
        <v>3.267295519428432E-3</v>
      </c>
      <c r="Q73" s="6">
        <f t="shared" si="12"/>
        <v>-2.3401055899161022E-7</v>
      </c>
      <c r="R73" s="4">
        <f>SUM($Q$54:Q73)*0.1+$O$8</f>
        <v>9.1765989441008387E-5</v>
      </c>
      <c r="S73" s="4">
        <f>-SUM(R73:$R$234)</f>
        <v>-1.3688229053800167E-2</v>
      </c>
      <c r="T73">
        <f t="shared" si="13"/>
        <v>9.4559574632583149E-5</v>
      </c>
      <c r="U73">
        <f t="shared" si="14"/>
        <v>1.4072769259835681E-2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25">
      <c r="A74" s="8"/>
      <c r="B74">
        <f t="shared" si="15"/>
        <v>2.0000000000000004</v>
      </c>
      <c r="C74">
        <f t="shared" si="0"/>
        <v>0</v>
      </c>
      <c r="D74">
        <f t="shared" si="1"/>
        <v>-1860.888565382161</v>
      </c>
      <c r="E74">
        <f t="shared" si="2"/>
        <v>-677.30804708544235</v>
      </c>
      <c r="F74">
        <f t="shared" si="3"/>
        <v>36287.327024952137</v>
      </c>
      <c r="G74">
        <f t="shared" si="4"/>
        <v>-1354.6160941708849</v>
      </c>
      <c r="H74">
        <f>IF(B74&lt;$B$41,-$B$13*B74,IF(AND($B$41&lt;=B74,B74&lt;=$B$41+$G$8),-$B$13*B74+(-B74+B61)*#REF!,-$B$13*B74+(-B74+$B$41)*$B$16+(-B74+$B$41+$G$8)*$B$10))</f>
        <v>3721.7771307643229</v>
      </c>
      <c r="I74">
        <f t="shared" si="6"/>
        <v>3960.6324966685684</v>
      </c>
      <c r="J74" s="42">
        <f t="shared" si="7"/>
        <v>1980.316248334284</v>
      </c>
      <c r="K74">
        <f t="shared" si="8"/>
        <v>1.4941730124212085</v>
      </c>
      <c r="L74">
        <f t="shared" si="9"/>
        <v>36.277486907674358</v>
      </c>
      <c r="M74" s="42">
        <f t="shared" si="10"/>
        <v>62.852213342097201</v>
      </c>
      <c r="N74" s="6">
        <f t="shared" si="11"/>
        <v>8.9655661028359305E-8</v>
      </c>
      <c r="O74" s="4">
        <f>SUM($N$54:N74)*0.1+$O$30</f>
        <v>-2.2805861555920223E-5</v>
      </c>
      <c r="P74" s="4">
        <f>-SUM(O74:$O$234)</f>
        <v>3.2444806923064089E-3</v>
      </c>
      <c r="Q74" s="6">
        <f t="shared" si="12"/>
        <v>-2.4632690420169496E-7</v>
      </c>
      <c r="R74" s="4">
        <f>SUM($Q$54:Q74)*0.1+$O$8</f>
        <v>9.1741356750588219E-5</v>
      </c>
      <c r="S74" s="4">
        <f>-SUM(R74:$R$234)</f>
        <v>-1.3596463064359158E-2</v>
      </c>
      <c r="T74">
        <f t="shared" si="13"/>
        <v>9.4533506545280016E-5</v>
      </c>
      <c r="U74">
        <f t="shared" si="14"/>
        <v>1.3978213863839396E-2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25">
      <c r="A75" s="8"/>
      <c r="B75">
        <f t="shared" si="15"/>
        <v>2.1000000000000005</v>
      </c>
      <c r="C75">
        <f t="shared" si="0"/>
        <v>0</v>
      </c>
      <c r="D75">
        <f t="shared" si="1"/>
        <v>-1860.888565382161</v>
      </c>
      <c r="E75">
        <f t="shared" si="2"/>
        <v>-677.30804708544235</v>
      </c>
      <c r="F75">
        <f t="shared" si="3"/>
        <v>36287.327024952137</v>
      </c>
      <c r="G75">
        <f t="shared" si="4"/>
        <v>-1422.3468988794293</v>
      </c>
      <c r="H75">
        <f>IF(B75&lt;$B$41,-$B$13*B75,IF(AND($B$41&lt;=B75,B75&lt;=$B$41+$G$8),-$B$13*B75+(-B75+B62)*#REF!,-$B$13*B75+(-B75+$B$41)*$B$16+(-B75+$B$41+$G$8)*$B$10))</f>
        <v>3907.865987302539</v>
      </c>
      <c r="I75">
        <f t="shared" si="6"/>
        <v>4158.6641215019972</v>
      </c>
      <c r="J75" s="42">
        <f t="shared" si="7"/>
        <v>1980.316248334284</v>
      </c>
      <c r="K75">
        <f t="shared" si="8"/>
        <v>1.5688816630422691</v>
      </c>
      <c r="L75">
        <f t="shared" si="9"/>
        <v>36.277486907674358</v>
      </c>
      <c r="M75" s="42">
        <f t="shared" si="10"/>
        <v>62.854033750285943</v>
      </c>
      <c r="N75" s="6">
        <f t="shared" si="11"/>
        <v>9.413844407977727E-8</v>
      </c>
      <c r="O75" s="4">
        <f>SUM($N$54:N75)*0.1+$O$30</f>
        <v>-2.2796447711512246E-5</v>
      </c>
      <c r="P75" s="4">
        <f>-SUM(O75:$O$234)</f>
        <v>3.2216748307504887E-3</v>
      </c>
      <c r="Q75" s="6">
        <f t="shared" si="12"/>
        <v>-2.5864324941177975E-7</v>
      </c>
      <c r="R75" s="4">
        <f>SUM($Q$54:Q75)*0.1+$O$8</f>
        <v>9.1715492425647037E-5</v>
      </c>
      <c r="S75" s="4">
        <f>-SUM(R75:$R$234)</f>
        <v>-1.3504721707608571E-2</v>
      </c>
      <c r="T75">
        <f t="shared" si="13"/>
        <v>9.4506135140225839E-5</v>
      </c>
      <c r="U75">
        <f t="shared" si="14"/>
        <v>1.3883684565526737E-2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25">
      <c r="A76" s="8"/>
      <c r="B76">
        <f t="shared" si="15"/>
        <v>2.2000000000000006</v>
      </c>
      <c r="C76">
        <f t="shared" si="0"/>
        <v>0</v>
      </c>
      <c r="D76">
        <f t="shared" si="1"/>
        <v>-1860.888565382161</v>
      </c>
      <c r="E76">
        <f t="shared" si="2"/>
        <v>-677.30804708544235</v>
      </c>
      <c r="F76">
        <f t="shared" si="3"/>
        <v>36287.327024952137</v>
      </c>
      <c r="G76">
        <f t="shared" si="4"/>
        <v>-1490.0777035879737</v>
      </c>
      <c r="H76">
        <f>IF(B76&lt;$B$41,-$B$13*B76,IF(AND($B$41&lt;=B76,B76&lt;=$B$41+$G$8),-$B$13*B76+(-B76+B63)*#REF!,-$B$13*B76+(-B76+$B$41)*$B$16+(-B76+$B$41+$G$8)*$B$10))</f>
        <v>4093.9548438407555</v>
      </c>
      <c r="I76">
        <f t="shared" si="6"/>
        <v>4356.6957463354265</v>
      </c>
      <c r="J76" s="42">
        <f t="shared" si="7"/>
        <v>1980.316248334284</v>
      </c>
      <c r="K76">
        <f t="shared" si="8"/>
        <v>1.6435903136633299</v>
      </c>
      <c r="L76">
        <f t="shared" si="9"/>
        <v>36.277486907674358</v>
      </c>
      <c r="M76" s="42">
        <f t="shared" si="10"/>
        <v>62.855942902231781</v>
      </c>
      <c r="N76" s="6">
        <f t="shared" si="11"/>
        <v>9.8621227131195249E-8</v>
      </c>
      <c r="O76" s="4">
        <f>SUM($N$54:N76)*0.1+$O$30</f>
        <v>-2.2786585588799126E-5</v>
      </c>
      <c r="P76" s="4">
        <f>-SUM(O76:$O$234)</f>
        <v>3.1988783830389765E-3</v>
      </c>
      <c r="Q76" s="6">
        <f t="shared" si="12"/>
        <v>-2.7095959462186448E-7</v>
      </c>
      <c r="R76" s="4">
        <f>SUM($Q$54:Q76)*0.1+$O$8</f>
        <v>9.1688396466184854E-5</v>
      </c>
      <c r="S76" s="4">
        <f>-SUM(R76:$R$234)</f>
        <v>-1.3413006215182927E-2</v>
      </c>
      <c r="T76">
        <f t="shared" si="13"/>
        <v>9.4477460430178627E-5</v>
      </c>
      <c r="U76">
        <f t="shared" si="14"/>
        <v>1.3789182667511874E-2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25">
      <c r="A77" s="8"/>
      <c r="B77">
        <f t="shared" si="15"/>
        <v>2.3000000000000007</v>
      </c>
      <c r="C77">
        <f t="shared" si="0"/>
        <v>0</v>
      </c>
      <c r="D77">
        <f t="shared" si="1"/>
        <v>-1860.888565382161</v>
      </c>
      <c r="E77">
        <f t="shared" si="2"/>
        <v>-677.30804708544235</v>
      </c>
      <c r="F77">
        <f t="shared" si="3"/>
        <v>36287.327024952137</v>
      </c>
      <c r="G77">
        <f t="shared" si="4"/>
        <v>-1557.8085082965179</v>
      </c>
      <c r="H77">
        <f>IF(B77&lt;$B$41,-$B$13*B77,IF(AND($B$41&lt;=B77,B77&lt;=$B$41+$G$8),-$B$13*B77+(-B77+B64)*#REF!,-$B$13*B77+(-B77+$B$41)*$B$16+(-B77+$B$41+$G$8)*$B$10))</f>
        <v>4280.0437003789721</v>
      </c>
      <c r="I77">
        <f t="shared" si="6"/>
        <v>4554.7273711688549</v>
      </c>
      <c r="J77" s="42">
        <f t="shared" si="7"/>
        <v>1980.316248334284</v>
      </c>
      <c r="K77">
        <f t="shared" si="8"/>
        <v>1.7182989642843904</v>
      </c>
      <c r="L77">
        <f t="shared" si="9"/>
        <v>36.277486907674358</v>
      </c>
      <c r="M77" s="42">
        <f t="shared" si="10"/>
        <v>62.85794078984862</v>
      </c>
      <c r="N77" s="6">
        <f t="shared" si="11"/>
        <v>1.031040101826132E-7</v>
      </c>
      <c r="O77" s="4">
        <f>SUM($N$54:N77)*0.1+$O$30</f>
        <v>-2.2776275187780864E-5</v>
      </c>
      <c r="P77" s="4">
        <f>-SUM(O77:$O$234)</f>
        <v>3.1760917974501773E-3</v>
      </c>
      <c r="Q77" s="6">
        <f t="shared" si="12"/>
        <v>-2.8327593983194927E-7</v>
      </c>
      <c r="R77" s="4">
        <f>SUM($Q$54:Q77)*0.1+$O$8</f>
        <v>9.1660068872201656E-5</v>
      </c>
      <c r="S77" s="4">
        <f>-SUM(R77:$R$234)</f>
        <v>-1.3321317818716741E-2</v>
      </c>
      <c r="T77">
        <f t="shared" si="13"/>
        <v>9.4447482428523601E-5</v>
      </c>
      <c r="U77">
        <f t="shared" si="14"/>
        <v>1.3694709472387155E-2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25">
      <c r="A78" s="8"/>
      <c r="B78">
        <f t="shared" si="15"/>
        <v>2.4000000000000008</v>
      </c>
      <c r="C78">
        <f t="shared" si="0"/>
        <v>0</v>
      </c>
      <c r="D78">
        <f t="shared" si="1"/>
        <v>-1860.888565382161</v>
      </c>
      <c r="E78">
        <f t="shared" si="2"/>
        <v>-677.30804708544235</v>
      </c>
      <c r="F78">
        <f t="shared" si="3"/>
        <v>36287.327024952137</v>
      </c>
      <c r="G78">
        <f t="shared" si="4"/>
        <v>-1625.5393130050622</v>
      </c>
      <c r="H78">
        <f t="shared" si="5"/>
        <v>4466.1325569171877</v>
      </c>
      <c r="I78">
        <f t="shared" si="6"/>
        <v>4752.7589960022824</v>
      </c>
      <c r="J78" s="42">
        <f t="shared" si="7"/>
        <v>1980.316248334284</v>
      </c>
      <c r="K78">
        <f t="shared" si="8"/>
        <v>1.7930076149054504</v>
      </c>
      <c r="L78">
        <f t="shared" si="9"/>
        <v>36.277486907674358</v>
      </c>
      <c r="M78" s="42">
        <f t="shared" si="10"/>
        <v>62.860027404675563</v>
      </c>
      <c r="N78" s="6">
        <f t="shared" si="11"/>
        <v>1.0758679323403118E-7</v>
      </c>
      <c r="O78" s="4">
        <f>SUM($N$54:N78)*0.1+$O$30</f>
        <v>-2.2765516508457461E-5</v>
      </c>
      <c r="P78" s="4">
        <f>-SUM(O78:$O$234)</f>
        <v>3.1533155222623964E-3</v>
      </c>
      <c r="Q78" s="6">
        <f t="shared" si="12"/>
        <v>-2.95592285042034E-7</v>
      </c>
      <c r="R78" s="4">
        <f>SUM($Q$54:Q78)*0.1+$O$8</f>
        <v>9.1630509643697458E-5</v>
      </c>
      <c r="S78" s="4">
        <f>-SUM(R78:$R$234)</f>
        <v>-1.3229657749844541E-2</v>
      </c>
      <c r="T78">
        <f t="shared" si="13"/>
        <v>9.4416201149276189E-5</v>
      </c>
      <c r="U78">
        <f t="shared" si="14"/>
        <v>1.3600266282722654E-2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25">
      <c r="A79" s="8"/>
      <c r="B79">
        <f t="shared" si="15"/>
        <v>2.5000000000000009</v>
      </c>
      <c r="C79">
        <f t="shared" si="0"/>
        <v>0</v>
      </c>
      <c r="D79">
        <f t="shared" si="1"/>
        <v>-1860.888565382161</v>
      </c>
      <c r="E79">
        <f t="shared" si="2"/>
        <v>-677.30804708544235</v>
      </c>
      <c r="F79">
        <f t="shared" si="3"/>
        <v>36287.327024952137</v>
      </c>
      <c r="G79">
        <f t="shared" si="4"/>
        <v>-1693.2701177136064</v>
      </c>
      <c r="H79">
        <f t="shared" si="5"/>
        <v>4652.2214134554042</v>
      </c>
      <c r="I79">
        <f t="shared" si="6"/>
        <v>4950.7906208357117</v>
      </c>
      <c r="J79" s="42">
        <f t="shared" si="7"/>
        <v>1980.316248334284</v>
      </c>
      <c r="K79">
        <f t="shared" si="8"/>
        <v>1.8677162655265112</v>
      </c>
      <c r="L79">
        <f t="shared" si="9"/>
        <v>36.277486907674358</v>
      </c>
      <c r="M79" s="42">
        <f t="shared" si="10"/>
        <v>62.862202737877126</v>
      </c>
      <c r="N79" s="6">
        <f t="shared" si="11"/>
        <v>1.1206957628544914E-7</v>
      </c>
      <c r="O79" s="4">
        <f>SUM($N$54:N79)*0.1+$O$30</f>
        <v>-2.2754309550828918E-5</v>
      </c>
      <c r="P79" s="4">
        <f>-SUM(O79:$O$234)</f>
        <v>3.1305500057539379E-3</v>
      </c>
      <c r="Q79" s="6">
        <f t="shared" si="12"/>
        <v>-3.0790863025211874E-7</v>
      </c>
      <c r="R79" s="4">
        <f>SUM($Q$54:Q79)*0.1+$O$8</f>
        <v>9.1599718780672245E-5</v>
      </c>
      <c r="S79" s="4">
        <f>-SUM(R79:$R$234)</f>
        <v>-1.3138027240200844E-2</v>
      </c>
      <c r="T79">
        <f t="shared" si="13"/>
        <v>9.4383616607084857E-5</v>
      </c>
      <c r="U79">
        <f t="shared" si="14"/>
        <v>1.3505854401065687E-2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25">
      <c r="A80" s="8"/>
      <c r="B80">
        <f t="shared" si="15"/>
        <v>2.600000000000001</v>
      </c>
      <c r="C80">
        <f t="shared" si="0"/>
        <v>0</v>
      </c>
      <c r="D80">
        <f t="shared" si="1"/>
        <v>-1860.888565382161</v>
      </c>
      <c r="E80">
        <f t="shared" si="2"/>
        <v>-677.30804708544235</v>
      </c>
      <c r="F80">
        <f t="shared" si="3"/>
        <v>36287.327024952137</v>
      </c>
      <c r="G80">
        <f t="shared" si="4"/>
        <v>-1761.0009224221508</v>
      </c>
      <c r="H80">
        <f t="shared" si="5"/>
        <v>4838.3102699936208</v>
      </c>
      <c r="I80">
        <f t="shared" si="6"/>
        <v>5148.8222456691401</v>
      </c>
      <c r="J80" s="42">
        <f t="shared" si="7"/>
        <v>1980.316248334284</v>
      </c>
      <c r="K80">
        <f t="shared" si="8"/>
        <v>1.9424249161475715</v>
      </c>
      <c r="L80">
        <f t="shared" si="9"/>
        <v>36.277486907674358</v>
      </c>
      <c r="M80" s="42">
        <f t="shared" si="10"/>
        <v>62.86446678024339</v>
      </c>
      <c r="N80" s="6">
        <f t="shared" si="11"/>
        <v>1.1655235933686711E-7</v>
      </c>
      <c r="O80" s="4">
        <f>SUM($N$54:N80)*0.1+$O$30</f>
        <v>-2.2742654314895231E-5</v>
      </c>
      <c r="P80" s="4">
        <f>-SUM(O80:$O$234)</f>
        <v>3.1077956962031095E-3</v>
      </c>
      <c r="Q80" s="6">
        <f t="shared" si="12"/>
        <v>-3.2022497546220352E-7</v>
      </c>
      <c r="R80" s="4">
        <f>SUM($Q$54:Q80)*0.1+$O$8</f>
        <v>9.1567696283126031E-5</v>
      </c>
      <c r="S80" s="4">
        <f>-SUM(R80:$R$234)</f>
        <v>-1.3046427521420169E-2</v>
      </c>
      <c r="T80">
        <f t="shared" si="13"/>
        <v>9.4349728817234212E-5</v>
      </c>
      <c r="U80">
        <f t="shared" si="14"/>
        <v>1.3411475129940337E-2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25">
      <c r="A81" s="8"/>
      <c r="B81">
        <f t="shared" si="15"/>
        <v>2.7000000000000011</v>
      </c>
      <c r="C81">
        <f t="shared" si="0"/>
        <v>0</v>
      </c>
      <c r="D81">
        <f t="shared" si="1"/>
        <v>-1860.888565382161</v>
      </c>
      <c r="E81">
        <f t="shared" si="2"/>
        <v>-677.30804708544235</v>
      </c>
      <c r="F81">
        <f t="shared" si="3"/>
        <v>36287.327024952137</v>
      </c>
      <c r="G81">
        <f t="shared" si="4"/>
        <v>-1828.7317271306952</v>
      </c>
      <c r="H81">
        <f t="shared" si="5"/>
        <v>5024.3991265318364</v>
      </c>
      <c r="I81">
        <f t="shared" si="6"/>
        <v>5346.8538705025676</v>
      </c>
      <c r="J81" s="42">
        <f t="shared" si="7"/>
        <v>1980.316248334284</v>
      </c>
      <c r="K81">
        <f t="shared" si="8"/>
        <v>2.0171335667686319</v>
      </c>
      <c r="L81">
        <f t="shared" si="9"/>
        <v>36.277486907674358</v>
      </c>
      <c r="M81" s="42">
        <f t="shared" si="10"/>
        <v>62.866819522190227</v>
      </c>
      <c r="N81" s="6">
        <f t="shared" si="11"/>
        <v>1.2103514238828508E-7</v>
      </c>
      <c r="O81" s="4">
        <f>SUM($N$54:N81)*0.1+$O$30</f>
        <v>-2.2730550800656401E-5</v>
      </c>
      <c r="P81" s="4">
        <f>-SUM(O81:$O$234)</f>
        <v>3.0850530418882146E-3</v>
      </c>
      <c r="Q81" s="6">
        <f t="shared" si="12"/>
        <v>-3.3254132067228826E-7</v>
      </c>
      <c r="R81" s="4">
        <f>SUM($Q$54:Q81)*0.1+$O$8</f>
        <v>9.1534442151058803E-5</v>
      </c>
      <c r="S81" s="4">
        <f>-SUM(R81:$R$234)</f>
        <v>-1.2954859825137046E-2</v>
      </c>
      <c r="T81">
        <f t="shared" si="13"/>
        <v>9.4314537795648203E-5</v>
      </c>
      <c r="U81">
        <f t="shared" si="14"/>
        <v>1.3317129771846995E-2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25">
      <c r="A82" s="8"/>
      <c r="B82">
        <f t="shared" si="15"/>
        <v>2.8000000000000012</v>
      </c>
      <c r="C82">
        <f t="shared" si="0"/>
        <v>0</v>
      </c>
      <c r="D82">
        <f t="shared" si="1"/>
        <v>-1860.888565382161</v>
      </c>
      <c r="E82">
        <f t="shared" si="2"/>
        <v>-677.30804708544235</v>
      </c>
      <c r="F82">
        <f t="shared" si="3"/>
        <v>36287.327024952137</v>
      </c>
      <c r="G82">
        <f t="shared" si="4"/>
        <v>-1896.4625318392393</v>
      </c>
      <c r="H82">
        <f t="shared" si="5"/>
        <v>5210.4879830700529</v>
      </c>
      <c r="I82">
        <f t="shared" si="6"/>
        <v>5544.8854953359969</v>
      </c>
      <c r="J82" s="42">
        <f t="shared" si="7"/>
        <v>1980.316248334284</v>
      </c>
      <c r="K82">
        <f t="shared" si="8"/>
        <v>2.0918422173896922</v>
      </c>
      <c r="L82">
        <f t="shared" si="9"/>
        <v>36.277486907674358</v>
      </c>
      <c r="M82" s="42">
        <f t="shared" si="10"/>
        <v>62.869260953759486</v>
      </c>
      <c r="N82" s="6">
        <f t="shared" si="11"/>
        <v>1.2551792543970305E-7</v>
      </c>
      <c r="O82" s="4">
        <f>SUM($N$54:N82)*0.1+$O$30</f>
        <v>-2.2717999008112433E-5</v>
      </c>
      <c r="P82" s="4">
        <f>-SUM(O82:$O$234)</f>
        <v>3.0623224910875583E-3</v>
      </c>
      <c r="Q82" s="6">
        <f t="shared" si="12"/>
        <v>-3.4485766588237305E-7</v>
      </c>
      <c r="R82" s="4">
        <f>SUM($Q$54:Q82)*0.1+$O$8</f>
        <v>9.149995638447056E-5</v>
      </c>
      <c r="S82" s="4">
        <f>-SUM(R82:$R$234)</f>
        <v>-1.2863325382985987E-2</v>
      </c>
      <c r="T82">
        <f t="shared" si="13"/>
        <v>9.4278043558893452E-5</v>
      </c>
      <c r="U82">
        <f t="shared" si="14"/>
        <v>1.3222819629261843E-2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25">
      <c r="A83" s="8"/>
      <c r="B83">
        <f t="shared" si="15"/>
        <v>2.9000000000000012</v>
      </c>
      <c r="C83">
        <f t="shared" si="0"/>
        <v>0</v>
      </c>
      <c r="D83">
        <f t="shared" si="1"/>
        <v>-1860.888565382161</v>
      </c>
      <c r="E83">
        <f t="shared" si="2"/>
        <v>-677.30804708544235</v>
      </c>
      <c r="F83">
        <f t="shared" si="3"/>
        <v>36287.327024952137</v>
      </c>
      <c r="G83">
        <f t="shared" si="4"/>
        <v>-1964.1933365477837</v>
      </c>
      <c r="H83">
        <f t="shared" si="5"/>
        <v>5396.5768396082694</v>
      </c>
      <c r="I83">
        <f t="shared" si="6"/>
        <v>5742.9171201694262</v>
      </c>
      <c r="J83" s="42">
        <f t="shared" si="7"/>
        <v>1980.316248334284</v>
      </c>
      <c r="K83">
        <f t="shared" si="8"/>
        <v>2.166550868010753</v>
      </c>
      <c r="L83">
        <f t="shared" si="9"/>
        <v>36.277486907674358</v>
      </c>
      <c r="M83" s="42">
        <f t="shared" si="10"/>
        <v>62.87179106461921</v>
      </c>
      <c r="N83" s="6">
        <f t="shared" si="11"/>
        <v>1.3000070849112103E-7</v>
      </c>
      <c r="O83" s="4">
        <f>SUM($N$54:N83)*0.1+$O$30</f>
        <v>-2.270499893726332E-5</v>
      </c>
      <c r="P83" s="4">
        <f>-SUM(O83:$O$234)</f>
        <v>3.0396044920794449E-3</v>
      </c>
      <c r="Q83" s="6">
        <f t="shared" si="12"/>
        <v>-3.5717401109245778E-7</v>
      </c>
      <c r="R83" s="4">
        <f>SUM($Q$54:Q83)*0.1+$O$8</f>
        <v>9.1464238983361316E-5</v>
      </c>
      <c r="S83" s="4">
        <f>-SUM(R83:$R$234)</f>
        <v>-1.2771825426601517E-2</v>
      </c>
      <c r="T83">
        <f t="shared" si="13"/>
        <v>9.4240246124182848E-5</v>
      </c>
      <c r="U83">
        <f t="shared" si="14"/>
        <v>1.3128546004636407E-2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25">
      <c r="A84" s="8"/>
      <c r="B84">
        <f t="shared" si="15"/>
        <v>3.0000000000000013</v>
      </c>
      <c r="C84">
        <f t="shared" si="0"/>
        <v>0</v>
      </c>
      <c r="D84">
        <f t="shared" si="1"/>
        <v>-1860.888565382161</v>
      </c>
      <c r="E84">
        <f t="shared" si="2"/>
        <v>-677.30804708544235</v>
      </c>
      <c r="F84">
        <f t="shared" si="3"/>
        <v>36287.327024952137</v>
      </c>
      <c r="G84">
        <f t="shared" si="4"/>
        <v>-2031.9241412563279</v>
      </c>
      <c r="H84">
        <f t="shared" si="5"/>
        <v>5582.6656961464851</v>
      </c>
      <c r="I84">
        <f t="shared" si="6"/>
        <v>5940.9487450028537</v>
      </c>
      <c r="J84" s="42">
        <f t="shared" si="7"/>
        <v>1980.316248334284</v>
      </c>
      <c r="K84">
        <f t="shared" si="8"/>
        <v>2.2412595186318134</v>
      </c>
      <c r="L84">
        <f t="shared" si="9"/>
        <v>36.277486907674358</v>
      </c>
      <c r="M84" s="42">
        <f t="shared" si="10"/>
        <v>62.874409844063834</v>
      </c>
      <c r="N84" s="6">
        <f t="shared" si="11"/>
        <v>1.3448349154253898E-7</v>
      </c>
      <c r="O84" s="4">
        <f>SUM($N$54:N84)*0.1+$O$30</f>
        <v>-2.2691550588109064E-5</v>
      </c>
      <c r="P84" s="4">
        <f>-SUM(O84:$O$234)</f>
        <v>3.016899493142182E-3</v>
      </c>
      <c r="Q84" s="6">
        <f t="shared" si="12"/>
        <v>-3.6949035630254252E-7</v>
      </c>
      <c r="R84" s="4">
        <f>SUM($Q$54:Q84)*0.1+$O$8</f>
        <v>9.1427289947731058E-5</v>
      </c>
      <c r="S84" s="4">
        <f>-SUM(R84:$R$234)</f>
        <v>-1.2680361187618153E-2</v>
      </c>
      <c r="T84">
        <f t="shared" si="13"/>
        <v>9.4201145509379002E-5</v>
      </c>
      <c r="U84">
        <f t="shared" si="14"/>
        <v>1.3034310200397043E-2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25">
      <c r="A85" s="8"/>
      <c r="B85">
        <f t="shared" si="15"/>
        <v>3.1000000000000014</v>
      </c>
      <c r="C85">
        <f t="shared" si="0"/>
        <v>0</v>
      </c>
      <c r="D85">
        <f t="shared" si="1"/>
        <v>-1860.888565382161</v>
      </c>
      <c r="E85">
        <f t="shared" si="2"/>
        <v>-677.30804708544235</v>
      </c>
      <c r="F85">
        <f t="shared" si="3"/>
        <v>36287.327024952137</v>
      </c>
      <c r="G85">
        <f t="shared" si="4"/>
        <v>-2099.6549459648722</v>
      </c>
      <c r="H85">
        <f t="shared" si="5"/>
        <v>5768.7545526847016</v>
      </c>
      <c r="I85">
        <f t="shared" si="6"/>
        <v>6138.980369836283</v>
      </c>
      <c r="J85" s="42">
        <f t="shared" si="7"/>
        <v>1980.316248334284</v>
      </c>
      <c r="K85">
        <f t="shared" si="8"/>
        <v>2.3159681692528742</v>
      </c>
      <c r="L85">
        <f t="shared" si="9"/>
        <v>36.277486907674358</v>
      </c>
      <c r="M85" s="42">
        <f t="shared" si="10"/>
        <v>62.877117281014456</v>
      </c>
      <c r="N85" s="6">
        <f t="shared" si="11"/>
        <v>1.3896627459395696E-7</v>
      </c>
      <c r="O85" s="4">
        <f>SUM($N$54:N85)*0.1+$O$30</f>
        <v>-2.267765396064967E-5</v>
      </c>
      <c r="P85" s="4">
        <f>-SUM(O85:$O$234)</f>
        <v>2.994207942554073E-3</v>
      </c>
      <c r="Q85" s="6">
        <f t="shared" si="12"/>
        <v>-3.818067015126273E-7</v>
      </c>
      <c r="R85" s="4">
        <f>SUM($Q$54:Q85)*0.1+$O$8</f>
        <v>9.1389109277579799E-5</v>
      </c>
      <c r="S85" s="4">
        <f>-SUM(R85:$R$234)</f>
        <v>-1.2588933897670422E-2</v>
      </c>
      <c r="T85">
        <f t="shared" si="13"/>
        <v>9.4160741732998216E-5</v>
      </c>
      <c r="U85">
        <f t="shared" si="14"/>
        <v>1.2940113518944465E-2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25">
      <c r="A86" s="8"/>
      <c r="B86">
        <f t="shared" si="15"/>
        <v>3.2000000000000015</v>
      </c>
      <c r="C86">
        <f t="shared" si="0"/>
        <v>0</v>
      </c>
      <c r="D86">
        <f t="shared" si="1"/>
        <v>-1860.888565382161</v>
      </c>
      <c r="E86">
        <f t="shared" si="2"/>
        <v>-677.30804708544235</v>
      </c>
      <c r="F86">
        <f t="shared" si="3"/>
        <v>36287.327024952137</v>
      </c>
      <c r="G86">
        <f t="shared" si="4"/>
        <v>-2167.3857506734166</v>
      </c>
      <c r="H86">
        <f t="shared" si="5"/>
        <v>5954.8434092229181</v>
      </c>
      <c r="I86">
        <f t="shared" si="6"/>
        <v>6337.0119946697114</v>
      </c>
      <c r="J86" s="42">
        <f t="shared" si="7"/>
        <v>1980.316248334284</v>
      </c>
      <c r="K86">
        <f t="shared" si="8"/>
        <v>2.3906768198739345</v>
      </c>
      <c r="L86">
        <f t="shared" si="9"/>
        <v>36.277486907674358</v>
      </c>
      <c r="M86" s="42">
        <f t="shared" si="10"/>
        <v>62.879913364019011</v>
      </c>
      <c r="N86" s="6">
        <f t="shared" si="11"/>
        <v>1.4344905764537491E-7</v>
      </c>
      <c r="O86" s="4">
        <f>SUM($N$54:N86)*0.1+$O$30</f>
        <v>-2.2663309054885131E-5</v>
      </c>
      <c r="P86" s="4">
        <f>-SUM(O86:$O$234)</f>
        <v>2.971530288593423E-3</v>
      </c>
      <c r="Q86" s="6">
        <f t="shared" si="12"/>
        <v>-3.9412304672271204E-7</v>
      </c>
      <c r="R86" s="4">
        <f>SUM($Q$54:Q86)*0.1+$O$8</f>
        <v>9.1349696972907525E-5</v>
      </c>
      <c r="S86" s="4">
        <f>-SUM(R86:$R$234)</f>
        <v>-1.2497544788392845E-2</v>
      </c>
      <c r="T86">
        <f t="shared" si="13"/>
        <v>9.4119034814214213E-5</v>
      </c>
      <c r="U86">
        <f t="shared" si="14"/>
        <v>1.2845957262653231E-2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25">
      <c r="A87" s="8"/>
      <c r="B87">
        <f t="shared" si="15"/>
        <v>3.3000000000000016</v>
      </c>
      <c r="C87">
        <f t="shared" si="0"/>
        <v>0</v>
      </c>
      <c r="D87">
        <f t="shared" si="1"/>
        <v>-1860.888565382161</v>
      </c>
      <c r="E87">
        <f t="shared" si="2"/>
        <v>-677.30804708544235</v>
      </c>
      <c r="F87">
        <f t="shared" si="3"/>
        <v>36287.327024952137</v>
      </c>
      <c r="G87">
        <f t="shared" si="4"/>
        <v>-2235.116555381961</v>
      </c>
      <c r="H87">
        <f t="shared" si="5"/>
        <v>6140.9322657611347</v>
      </c>
      <c r="I87">
        <f t="shared" si="6"/>
        <v>6535.0436195031407</v>
      </c>
      <c r="J87" s="42">
        <f t="shared" si="7"/>
        <v>1980.316248334284</v>
      </c>
      <c r="K87">
        <f t="shared" si="8"/>
        <v>2.4653854704949953</v>
      </c>
      <c r="L87">
        <f t="shared" si="9"/>
        <v>36.277486907674358</v>
      </c>
      <c r="M87" s="42">
        <f t="shared" si="10"/>
        <v>62.882798081252567</v>
      </c>
      <c r="N87" s="6">
        <f t="shared" si="11"/>
        <v>1.4793184069679289E-7</v>
      </c>
      <c r="O87" s="4">
        <f>SUM($N$54:N87)*0.1+$O$30</f>
        <v>-2.2648515870815453E-5</v>
      </c>
      <c r="P87" s="4">
        <f>-SUM(O87:$O$234)</f>
        <v>2.948866979538538E-3</v>
      </c>
      <c r="Q87" s="6">
        <f t="shared" si="12"/>
        <v>-4.0643939193279683E-7</v>
      </c>
      <c r="R87" s="4">
        <f>SUM($Q$54:Q87)*0.1+$O$8</f>
        <v>9.130905303371425E-5</v>
      </c>
      <c r="S87" s="4">
        <f>-SUM(R87:$R$234)</f>
        <v>-1.2406195091419938E-2</v>
      </c>
      <c r="T87">
        <f t="shared" si="13"/>
        <v>9.4076024772862403E-5</v>
      </c>
      <c r="U87">
        <f t="shared" si="14"/>
        <v>1.2751842733871246E-2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25">
      <c r="A88" s="8"/>
      <c r="B88">
        <f t="shared" si="15"/>
        <v>3.4000000000000017</v>
      </c>
      <c r="C88">
        <f t="shared" si="0"/>
        <v>0</v>
      </c>
      <c r="D88">
        <f t="shared" si="1"/>
        <v>-1860.888565382161</v>
      </c>
      <c r="E88">
        <f t="shared" si="2"/>
        <v>-677.30804708544235</v>
      </c>
      <c r="F88">
        <f t="shared" si="3"/>
        <v>36287.327024952137</v>
      </c>
      <c r="G88">
        <f t="shared" si="4"/>
        <v>-2302.8473600905049</v>
      </c>
      <c r="H88">
        <f t="shared" si="5"/>
        <v>6327.0211222993503</v>
      </c>
      <c r="I88">
        <f t="shared" si="6"/>
        <v>6733.0752443365682</v>
      </c>
      <c r="J88" s="42">
        <f t="shared" si="7"/>
        <v>1980.316248334284</v>
      </c>
      <c r="K88">
        <f t="shared" si="8"/>
        <v>2.5400941211160553</v>
      </c>
      <c r="L88">
        <f t="shared" si="9"/>
        <v>36.277486907674358</v>
      </c>
      <c r="M88" s="42">
        <f t="shared" si="10"/>
        <v>62.88577142051755</v>
      </c>
      <c r="N88" s="6">
        <f t="shared" si="11"/>
        <v>1.5241462374821085E-7</v>
      </c>
      <c r="O88" s="4">
        <f>SUM($N$54:N88)*0.1+$O$30</f>
        <v>-2.2633274408440633E-5</v>
      </c>
      <c r="P88" s="4">
        <f>-SUM(O88:$O$234)</f>
        <v>2.9262184636677231E-3</v>
      </c>
      <c r="Q88" s="6">
        <f t="shared" si="12"/>
        <v>-4.1875573714288156E-7</v>
      </c>
      <c r="R88" s="4">
        <f>SUM($Q$54:Q88)*0.1+$O$8</f>
        <v>9.1267177459999961E-5</v>
      </c>
      <c r="S88" s="4">
        <f>-SUM(R88:$R$234)</f>
        <v>-1.2314886038386224E-2</v>
      </c>
      <c r="T88">
        <f t="shared" si="13"/>
        <v>9.4031711629443912E-5</v>
      </c>
      <c r="U88">
        <f t="shared" si="14"/>
        <v>1.2657771234919275E-2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25">
      <c r="A89" s="8"/>
      <c r="B89">
        <f t="shared" si="15"/>
        <v>3.5000000000000018</v>
      </c>
      <c r="C89">
        <f t="shared" si="0"/>
        <v>0</v>
      </c>
      <c r="D89">
        <f t="shared" si="1"/>
        <v>-1860.888565382161</v>
      </c>
      <c r="E89">
        <f t="shared" si="2"/>
        <v>-677.30804708544235</v>
      </c>
      <c r="F89">
        <f t="shared" si="3"/>
        <v>36287.327024952137</v>
      </c>
      <c r="G89">
        <f t="shared" si="4"/>
        <v>-2370.5781647990493</v>
      </c>
      <c r="H89">
        <f t="shared" si="5"/>
        <v>6513.1099788375668</v>
      </c>
      <c r="I89">
        <f t="shared" si="6"/>
        <v>6931.1068691699975</v>
      </c>
      <c r="J89" s="42">
        <f t="shared" si="7"/>
        <v>1980.316248334284</v>
      </c>
      <c r="K89">
        <f t="shared" si="8"/>
        <v>2.6148027717371161</v>
      </c>
      <c r="L89">
        <f t="shared" si="9"/>
        <v>36.277486907674358</v>
      </c>
      <c r="M89" s="42">
        <f t="shared" si="10"/>
        <v>62.888833369244004</v>
      </c>
      <c r="N89" s="6">
        <f t="shared" si="11"/>
        <v>1.5689740679962882E-7</v>
      </c>
      <c r="O89" s="4">
        <f>SUM($N$54:N89)*0.1+$O$30</f>
        <v>-2.2617584667760668E-5</v>
      </c>
      <c r="P89" s="4">
        <f>-SUM(O89:$O$234)</f>
        <v>2.9035851892592816E-3</v>
      </c>
      <c r="Q89" s="6">
        <f t="shared" si="12"/>
        <v>-4.3107208235296635E-7</v>
      </c>
      <c r="R89" s="4">
        <f>SUM($Q$54:Q89)*0.1+$O$8</f>
        <v>9.1224070251764658E-5</v>
      </c>
      <c r="S89" s="4">
        <f>-SUM(R89:$R$234)</f>
        <v>-1.2223618860926223E-2</v>
      </c>
      <c r="T89">
        <f t="shared" si="13"/>
        <v>9.398609540513009E-5</v>
      </c>
      <c r="U89">
        <f t="shared" si="14"/>
        <v>1.2563744068090417E-2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25">
      <c r="A90" s="8"/>
      <c r="B90">
        <f t="shared" si="15"/>
        <v>3.6000000000000019</v>
      </c>
      <c r="C90">
        <f t="shared" si="0"/>
        <v>0</v>
      </c>
      <c r="D90">
        <f t="shared" si="1"/>
        <v>-1860.888565382161</v>
      </c>
      <c r="E90">
        <f t="shared" si="2"/>
        <v>-677.30804708544235</v>
      </c>
      <c r="F90">
        <f t="shared" si="3"/>
        <v>36287.327024952137</v>
      </c>
      <c r="G90">
        <f t="shared" si="4"/>
        <v>-2438.3089695075937</v>
      </c>
      <c r="H90">
        <f t="shared" si="5"/>
        <v>6699.1988353757833</v>
      </c>
      <c r="I90">
        <f t="shared" si="6"/>
        <v>7129.1384940034259</v>
      </c>
      <c r="J90" s="42">
        <f t="shared" si="7"/>
        <v>1980.316248334284</v>
      </c>
      <c r="K90">
        <f t="shared" si="8"/>
        <v>2.6895114223581764</v>
      </c>
      <c r="L90">
        <f t="shared" si="9"/>
        <v>36.277486907674358</v>
      </c>
      <c r="M90" s="42">
        <f t="shared" si="10"/>
        <v>62.891983914489842</v>
      </c>
      <c r="N90" s="6">
        <f t="shared" si="11"/>
        <v>1.613801898510468E-7</v>
      </c>
      <c r="O90" s="4">
        <f>SUM($N$54:N90)*0.1+$O$30</f>
        <v>-2.2601446648775564E-5</v>
      </c>
      <c r="P90" s="4">
        <f>-SUM(O90:$O$234)</f>
        <v>2.8809676045915213E-3</v>
      </c>
      <c r="Q90" s="6">
        <f t="shared" si="12"/>
        <v>-4.4338842756305108E-7</v>
      </c>
      <c r="R90" s="4">
        <f>SUM($Q$54:Q90)*0.1+$O$8</f>
        <v>9.1179731409008353E-5</v>
      </c>
      <c r="S90" s="4">
        <f>-SUM(R90:$R$234)</f>
        <v>-1.2132394790674456E-2</v>
      </c>
      <c r="T90">
        <f t="shared" si="13"/>
        <v>9.3939176121766974E-5</v>
      </c>
      <c r="U90">
        <f t="shared" si="14"/>
        <v>1.2469762535649605E-2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25">
      <c r="A91" s="8"/>
      <c r="B91">
        <f t="shared" si="15"/>
        <v>3.700000000000002</v>
      </c>
      <c r="C91">
        <f t="shared" si="0"/>
        <v>0</v>
      </c>
      <c r="D91">
        <f t="shared" si="1"/>
        <v>-1860.888565382161</v>
      </c>
      <c r="E91">
        <f t="shared" si="2"/>
        <v>-677.30804708544235</v>
      </c>
      <c r="F91">
        <f t="shared" si="3"/>
        <v>36287.327024952137</v>
      </c>
      <c r="G91">
        <f t="shared" si="4"/>
        <v>-2506.0397742161381</v>
      </c>
      <c r="H91">
        <f t="shared" si="5"/>
        <v>6885.287691913999</v>
      </c>
      <c r="I91">
        <f t="shared" si="6"/>
        <v>7327.1701188368543</v>
      </c>
      <c r="J91" s="42">
        <f t="shared" si="7"/>
        <v>1980.316248334284</v>
      </c>
      <c r="K91">
        <f t="shared" si="8"/>
        <v>2.7642200729792368</v>
      </c>
      <c r="L91">
        <f t="shared" si="9"/>
        <v>36.277486907674358</v>
      </c>
      <c r="M91" s="42">
        <f t="shared" si="10"/>
        <v>62.895223042941147</v>
      </c>
      <c r="N91" s="6">
        <f t="shared" si="11"/>
        <v>1.6586297290246478E-7</v>
      </c>
      <c r="O91" s="4">
        <f>SUM($N$54:N91)*0.1+$O$30</f>
        <v>-2.2584860351485319E-5</v>
      </c>
      <c r="P91" s="4">
        <f>-SUM(O91:$O$234)</f>
        <v>2.8583661579427455E-3</v>
      </c>
      <c r="Q91" s="6">
        <f t="shared" si="12"/>
        <v>-4.5570477277313582E-7</v>
      </c>
      <c r="R91" s="4">
        <f>SUM($Q$54:Q91)*0.1+$O$8</f>
        <v>9.1134160931731048E-5</v>
      </c>
      <c r="S91" s="4">
        <f>-SUM(R91:$R$234)</f>
        <v>-1.2041215059265449E-2</v>
      </c>
      <c r="T91">
        <f t="shared" si="13"/>
        <v>9.3890953801879909E-5</v>
      </c>
      <c r="U91">
        <f t="shared" si="14"/>
        <v>1.2375827939833092E-2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25">
      <c r="A92" s="8"/>
      <c r="B92">
        <f t="shared" si="15"/>
        <v>3.800000000000002</v>
      </c>
      <c r="C92">
        <f t="shared" si="0"/>
        <v>0</v>
      </c>
      <c r="D92">
        <f t="shared" si="1"/>
        <v>-1860.888565382161</v>
      </c>
      <c r="E92">
        <f t="shared" si="2"/>
        <v>-677.30804708544235</v>
      </c>
      <c r="F92">
        <f t="shared" si="3"/>
        <v>36287.327024952137</v>
      </c>
      <c r="G92">
        <f t="shared" si="4"/>
        <v>-2573.7705789246825</v>
      </c>
      <c r="H92">
        <f t="shared" si="5"/>
        <v>7071.3765484522155</v>
      </c>
      <c r="I92">
        <f t="shared" si="6"/>
        <v>7525.2017436702827</v>
      </c>
      <c r="J92" s="42">
        <f t="shared" si="7"/>
        <v>1980.316248334284</v>
      </c>
      <c r="K92">
        <f t="shared" si="8"/>
        <v>2.8389287236002971</v>
      </c>
      <c r="L92">
        <f t="shared" si="9"/>
        <v>36.277486907674358</v>
      </c>
      <c r="M92" s="42">
        <f t="shared" si="10"/>
        <v>62.898550740912441</v>
      </c>
      <c r="N92" s="6">
        <f t="shared" si="11"/>
        <v>1.7034575595388273E-7</v>
      </c>
      <c r="O92" s="4">
        <f>SUM($N$54:N92)*0.1+$O$30</f>
        <v>-2.2567825775889931E-5</v>
      </c>
      <c r="P92" s="4">
        <f>-SUM(O92:$O$234)</f>
        <v>2.8357812975912601E-3</v>
      </c>
      <c r="Q92" s="6">
        <f t="shared" si="12"/>
        <v>-4.6802111798322061E-7</v>
      </c>
      <c r="R92" s="4">
        <f>SUM($Q$54:Q92)*0.1+$O$8</f>
        <v>9.1087358819932714E-5</v>
      </c>
      <c r="S92" s="4">
        <f>-SUM(R92:$R$234)</f>
        <v>-1.1950080898333717E-2</v>
      </c>
      <c r="T92">
        <f t="shared" si="13"/>
        <v>9.3841428468678464E-5</v>
      </c>
      <c r="U92">
        <f t="shared" si="14"/>
        <v>1.2281941582847915E-2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25">
      <c r="A93" s="8"/>
      <c r="B93">
        <f t="shared" si="15"/>
        <v>3.9000000000000021</v>
      </c>
      <c r="C93">
        <f t="shared" si="0"/>
        <v>0</v>
      </c>
      <c r="D93">
        <f t="shared" si="1"/>
        <v>-1860.888565382161</v>
      </c>
      <c r="E93">
        <f t="shared" si="2"/>
        <v>-677.30804708544235</v>
      </c>
      <c r="F93">
        <f t="shared" si="3"/>
        <v>36287.327024952137</v>
      </c>
      <c r="G93">
        <f t="shared" si="4"/>
        <v>-2641.5013836332264</v>
      </c>
      <c r="H93">
        <f t="shared" si="5"/>
        <v>7257.465404990432</v>
      </c>
      <c r="I93">
        <f t="shared" si="6"/>
        <v>7723.233368503712</v>
      </c>
      <c r="J93" s="42">
        <f t="shared" si="7"/>
        <v>1980.316248334284</v>
      </c>
      <c r="K93">
        <f t="shared" si="8"/>
        <v>2.9136373742213579</v>
      </c>
      <c r="L93">
        <f t="shared" si="9"/>
        <v>36.277486907674358</v>
      </c>
      <c r="M93" s="42">
        <f t="shared" si="10"/>
        <v>62.901966994346949</v>
      </c>
      <c r="N93" s="6">
        <f t="shared" si="11"/>
        <v>1.7482853900530068E-7</v>
      </c>
      <c r="O93" s="4">
        <f>SUM($N$54:N93)*0.1+$O$30</f>
        <v>-2.2550342921989398E-5</v>
      </c>
      <c r="P93" s="4">
        <f>-SUM(O93:$O$234)</f>
        <v>2.8132134718153695E-3</v>
      </c>
      <c r="Q93" s="6">
        <f t="shared" si="12"/>
        <v>-4.8033746319330534E-7</v>
      </c>
      <c r="R93" s="4">
        <f>SUM($Q$54:Q93)*0.1+$O$8</f>
        <v>9.1039325073613393E-5</v>
      </c>
      <c r="S93" s="4">
        <f>-SUM(R93:$R$234)</f>
        <v>-1.1858993539513784E-2</v>
      </c>
      <c r="T93">
        <f t="shared" si="13"/>
        <v>9.3790600146061382E-5</v>
      </c>
      <c r="U93">
        <f t="shared" si="14"/>
        <v>1.2188104766871393E-2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25">
      <c r="A94" s="8"/>
      <c r="B94">
        <f t="shared" si="15"/>
        <v>4.0000000000000018</v>
      </c>
      <c r="C94">
        <f t="shared" si="0"/>
        <v>0</v>
      </c>
      <c r="D94">
        <f t="shared" si="1"/>
        <v>-1860.888565382161</v>
      </c>
      <c r="E94">
        <f t="shared" si="2"/>
        <v>-677.30804708544235</v>
      </c>
      <c r="F94">
        <f t="shared" si="3"/>
        <v>36287.327024952137</v>
      </c>
      <c r="G94">
        <f t="shared" si="4"/>
        <v>-2709.2321883417708</v>
      </c>
      <c r="H94">
        <f t="shared" si="5"/>
        <v>7443.5542615286477</v>
      </c>
      <c r="I94">
        <f t="shared" si="6"/>
        <v>7921.2649933371395</v>
      </c>
      <c r="J94" s="42">
        <f t="shared" si="7"/>
        <v>1980.316248334284</v>
      </c>
      <c r="K94">
        <f t="shared" si="8"/>
        <v>2.9883460248424183</v>
      </c>
      <c r="L94">
        <f t="shared" si="9"/>
        <v>36.277486907674358</v>
      </c>
      <c r="M94" s="42">
        <f t="shared" si="10"/>
        <v>62.905471788816953</v>
      </c>
      <c r="N94" s="6">
        <f t="shared" si="11"/>
        <v>1.7931132205671866E-7</v>
      </c>
      <c r="O94" s="4">
        <f>SUM($N$54:N94)*0.1+$O$30</f>
        <v>-2.2532411789783726E-5</v>
      </c>
      <c r="P94" s="4">
        <f>-SUM(O94:$O$234)</f>
        <v>2.7906631288933804E-3</v>
      </c>
      <c r="Q94" s="6">
        <f t="shared" si="12"/>
        <v>-4.9265380840339013E-7</v>
      </c>
      <c r="R94" s="4">
        <f>SUM($Q$54:Q94)*0.1+$O$8</f>
        <v>9.0990059692773044E-5</v>
      </c>
      <c r="S94" s="4">
        <f>-SUM(R94:$R$234)</f>
        <v>-1.1767954214440169E-2</v>
      </c>
      <c r="T94">
        <f t="shared" si="13"/>
        <v>9.3738468858621689E-5</v>
      </c>
      <c r="U94">
        <f t="shared" si="14"/>
        <v>1.2094318794050582E-2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25">
      <c r="A95" s="8"/>
      <c r="B95">
        <f t="shared" si="15"/>
        <v>4.1000000000000014</v>
      </c>
      <c r="C95">
        <f t="shared" si="0"/>
        <v>0</v>
      </c>
      <c r="D95">
        <f t="shared" si="1"/>
        <v>-1860.888565382161</v>
      </c>
      <c r="E95">
        <f t="shared" si="2"/>
        <v>-677.30804708544235</v>
      </c>
      <c r="F95">
        <f t="shared" si="3"/>
        <v>36287.327024952137</v>
      </c>
      <c r="G95">
        <f t="shared" si="4"/>
        <v>-2776.9629930503147</v>
      </c>
      <c r="H95">
        <f t="shared" si="5"/>
        <v>7629.6431180668624</v>
      </c>
      <c r="I95">
        <f t="shared" si="6"/>
        <v>8119.2966181705669</v>
      </c>
      <c r="J95" s="42">
        <f t="shared" si="7"/>
        <v>1980.316248334284</v>
      </c>
      <c r="K95">
        <f t="shared" si="8"/>
        <v>3.0630546754634782</v>
      </c>
      <c r="L95">
        <f t="shared" si="9"/>
        <v>36.277486907674358</v>
      </c>
      <c r="M95" s="42">
        <f t="shared" si="10"/>
        <v>62.909065109524022</v>
      </c>
      <c r="N95" s="6">
        <f t="shared" si="11"/>
        <v>1.8379410510813662E-7</v>
      </c>
      <c r="O95" s="4">
        <f>SUM($N$54:N95)*0.1+$O$30</f>
        <v>-2.2514032379272913E-5</v>
      </c>
      <c r="P95" s="4">
        <f>-SUM(O95:$O$234)</f>
        <v>2.7681307171035963E-3</v>
      </c>
      <c r="Q95" s="6">
        <f t="shared" si="12"/>
        <v>-5.049701536134747E-7</v>
      </c>
      <c r="R95" s="4">
        <f>SUM($Q$54:Q95)*0.1+$O$8</f>
        <v>9.0939562677411708E-5</v>
      </c>
      <c r="S95" s="4">
        <f>-SUM(R95:$R$234)</f>
        <v>-1.1676964154747399E-2</v>
      </c>
      <c r="T95">
        <f t="shared" si="13"/>
        <v>9.3685034631652033E-5</v>
      </c>
      <c r="U95">
        <f t="shared" si="14"/>
        <v>1.2000584966501762E-2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25">
      <c r="A96" s="8"/>
      <c r="B96">
        <f t="shared" si="15"/>
        <v>4.2000000000000011</v>
      </c>
      <c r="C96">
        <f t="shared" si="0"/>
        <v>0</v>
      </c>
      <c r="D96">
        <f t="shared" si="1"/>
        <v>-1860.888565382161</v>
      </c>
      <c r="E96">
        <f t="shared" si="2"/>
        <v>-677.30804708544235</v>
      </c>
      <c r="F96">
        <f t="shared" si="3"/>
        <v>36287.327024952137</v>
      </c>
      <c r="G96">
        <f t="shared" si="4"/>
        <v>-2844.6937977588586</v>
      </c>
      <c r="H96">
        <f t="shared" si="5"/>
        <v>7815.731974605078</v>
      </c>
      <c r="I96">
        <f t="shared" si="6"/>
        <v>8317.3282430039944</v>
      </c>
      <c r="J96" s="42">
        <f t="shared" si="7"/>
        <v>1980.316248334284</v>
      </c>
      <c r="K96">
        <f t="shared" si="8"/>
        <v>3.1377633260845381</v>
      </c>
      <c r="L96">
        <f t="shared" si="9"/>
        <v>36.277486907674358</v>
      </c>
      <c r="M96" s="42">
        <f t="shared" si="10"/>
        <v>62.912746941299382</v>
      </c>
      <c r="N96" s="6">
        <f t="shared" si="11"/>
        <v>1.8827688815955454E-7</v>
      </c>
      <c r="O96" s="4">
        <f>SUM($N$54:N96)*0.1+$O$30</f>
        <v>-2.2495204690456957E-5</v>
      </c>
      <c r="P96" s="4">
        <f>-SUM(O96:$O$234)</f>
        <v>2.7456166847243239E-3</v>
      </c>
      <c r="Q96" s="6">
        <f t="shared" si="12"/>
        <v>-5.1728649882355949E-7</v>
      </c>
      <c r="R96" s="4">
        <f>SUM($Q$54:Q96)*0.1+$O$8</f>
        <v>9.0887834027529344E-5</v>
      </c>
      <c r="S96" s="4">
        <f>-SUM(R96:$R$234)</f>
        <v>-1.1586024592069985E-2</v>
      </c>
      <c r="T96">
        <f t="shared" si="13"/>
        <v>9.3630297491150146E-5</v>
      </c>
      <c r="U96">
        <f t="shared" si="14"/>
        <v>1.1906904586309873E-2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25">
      <c r="A97" s="8"/>
      <c r="B97">
        <f t="shared" si="15"/>
        <v>4.3000000000000007</v>
      </c>
      <c r="C97">
        <f t="shared" si="0"/>
        <v>0</v>
      </c>
      <c r="D97">
        <f t="shared" si="1"/>
        <v>-1860.888565382161</v>
      </c>
      <c r="E97">
        <f t="shared" si="2"/>
        <v>-677.30804708544235</v>
      </c>
      <c r="F97">
        <f t="shared" si="3"/>
        <v>36287.327024952137</v>
      </c>
      <c r="G97">
        <f t="shared" si="4"/>
        <v>-2912.4246024674026</v>
      </c>
      <c r="H97">
        <f t="shared" si="5"/>
        <v>8001.8208311432936</v>
      </c>
      <c r="I97">
        <f t="shared" si="6"/>
        <v>8515.3598678374219</v>
      </c>
      <c r="J97" s="42">
        <f t="shared" si="7"/>
        <v>1980.316248334284</v>
      </c>
      <c r="K97">
        <f t="shared" si="8"/>
        <v>3.2124719767055985</v>
      </c>
      <c r="L97">
        <f t="shared" si="9"/>
        <v>36.277486907674358</v>
      </c>
      <c r="M97" s="42">
        <f t="shared" si="10"/>
        <v>62.916517268604217</v>
      </c>
      <c r="N97" s="6">
        <f t="shared" si="11"/>
        <v>1.9275967121097249E-7</v>
      </c>
      <c r="O97" s="4">
        <f>SUM($N$54:N97)*0.1+$O$30</f>
        <v>-2.247592872333586E-5</v>
      </c>
      <c r="P97" s="4">
        <f>-SUM(O97:$O$234)</f>
        <v>2.7231214800338666E-3</v>
      </c>
      <c r="Q97" s="6">
        <f t="shared" si="12"/>
        <v>-5.2960284403364417E-7</v>
      </c>
      <c r="R97" s="4">
        <f>SUM($Q$54:Q97)*0.1+$O$8</f>
        <v>9.0834873743125979E-5</v>
      </c>
      <c r="S97" s="4">
        <f>-SUM(R97:$R$234)</f>
        <v>-1.1495136758042456E-2</v>
      </c>
      <c r="T97">
        <f t="shared" si="13"/>
        <v>9.357425746382448E-5</v>
      </c>
      <c r="U97">
        <f t="shared" si="14"/>
        <v>1.1813278955527999E-2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25">
      <c r="A98" s="8"/>
      <c r="B98">
        <f t="shared" si="15"/>
        <v>4.4000000000000004</v>
      </c>
      <c r="C98">
        <f t="shared" si="0"/>
        <v>0</v>
      </c>
      <c r="D98">
        <f t="shared" si="1"/>
        <v>-1860.888565382161</v>
      </c>
      <c r="E98">
        <f t="shared" si="2"/>
        <v>-677.30804708544235</v>
      </c>
      <c r="F98">
        <f t="shared" si="3"/>
        <v>36287.327024952137</v>
      </c>
      <c r="G98">
        <f t="shared" si="4"/>
        <v>-2980.1554071759465</v>
      </c>
      <c r="H98">
        <f t="shared" si="5"/>
        <v>8187.9096876815092</v>
      </c>
      <c r="I98">
        <f t="shared" si="6"/>
        <v>8713.3914926708494</v>
      </c>
      <c r="J98" s="42">
        <f t="shared" si="7"/>
        <v>1980.316248334284</v>
      </c>
      <c r="K98">
        <f t="shared" si="8"/>
        <v>3.2871806273266584</v>
      </c>
      <c r="L98">
        <f t="shared" si="9"/>
        <v>36.277486907674358</v>
      </c>
      <c r="M98" s="42">
        <f t="shared" si="10"/>
        <v>62.92037607552998</v>
      </c>
      <c r="N98" s="6">
        <f t="shared" si="11"/>
        <v>1.9724245426239044E-7</v>
      </c>
      <c r="O98" s="4">
        <f>SUM($N$54:N98)*0.1+$O$30</f>
        <v>-2.2456204477909624E-5</v>
      </c>
      <c r="P98" s="4">
        <f>-SUM(O98:$O$234)</f>
        <v>2.7006455513105304E-3</v>
      </c>
      <c r="Q98" s="6">
        <f t="shared" si="12"/>
        <v>-5.4191918924372885E-7</v>
      </c>
      <c r="R98" s="4">
        <f>SUM($Q$54:Q98)*0.1+$O$8</f>
        <v>9.0780681824201612E-5</v>
      </c>
      <c r="S98" s="4">
        <f>-SUM(R98:$R$234)</f>
        <v>-1.1404301884299329E-2</v>
      </c>
      <c r="T98">
        <f t="shared" si="13"/>
        <v>9.3516914577099997E-5</v>
      </c>
      <c r="U98">
        <f t="shared" si="14"/>
        <v>1.1719709376176808E-2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25">
      <c r="A99" s="8"/>
      <c r="B99">
        <f t="shared" si="15"/>
        <v>4.5</v>
      </c>
      <c r="C99">
        <f t="shared" si="0"/>
        <v>0</v>
      </c>
      <c r="D99">
        <f t="shared" si="1"/>
        <v>-1860.888565382161</v>
      </c>
      <c r="E99">
        <f t="shared" si="2"/>
        <v>-677.30804708544235</v>
      </c>
      <c r="F99">
        <f t="shared" si="3"/>
        <v>36287.327024952137</v>
      </c>
      <c r="G99">
        <f t="shared" si="4"/>
        <v>-3047.8862118844904</v>
      </c>
      <c r="H99">
        <f t="shared" si="5"/>
        <v>8373.9985442197249</v>
      </c>
      <c r="I99">
        <f t="shared" si="6"/>
        <v>8911.4231175042769</v>
      </c>
      <c r="J99" s="42">
        <f t="shared" si="7"/>
        <v>1980.316248334284</v>
      </c>
      <c r="K99">
        <f t="shared" si="8"/>
        <v>3.3618892779477187</v>
      </c>
      <c r="L99">
        <f t="shared" si="9"/>
        <v>36.277486907674358</v>
      </c>
      <c r="M99" s="42">
        <f t="shared" si="10"/>
        <v>62.924323345798754</v>
      </c>
      <c r="N99" s="6">
        <f t="shared" si="11"/>
        <v>2.0172523731380837E-7</v>
      </c>
      <c r="O99" s="4">
        <f>SUM($N$54:N99)*0.1+$O$30</f>
        <v>-2.2436031954178242E-5</v>
      </c>
      <c r="P99" s="4">
        <f>-SUM(O99:$O$234)</f>
        <v>2.6781893468326213E-3</v>
      </c>
      <c r="Q99" s="6">
        <f t="shared" si="12"/>
        <v>-5.5423553445381364E-7</v>
      </c>
      <c r="R99" s="4">
        <f>SUM($Q$54:Q99)*0.1+$O$8</f>
        <v>9.0725258270756232E-5</v>
      </c>
      <c r="S99" s="4">
        <f>-SUM(R99:$R$234)</f>
        <v>-1.1313521202475125E-2</v>
      </c>
      <c r="T99">
        <f t="shared" si="13"/>
        <v>9.3458268859124117E-5</v>
      </c>
      <c r="U99">
        <f t="shared" si="14"/>
        <v>1.1626197150244011E-2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25">
      <c r="A100" s="8"/>
      <c r="B100">
        <f t="shared" si="15"/>
        <v>4.5999999999999996</v>
      </c>
      <c r="C100">
        <f t="shared" si="0"/>
        <v>0</v>
      </c>
      <c r="D100">
        <f t="shared" si="1"/>
        <v>-1860.888565382161</v>
      </c>
      <c r="E100">
        <f t="shared" si="2"/>
        <v>-677.30804708544235</v>
      </c>
      <c r="F100">
        <f t="shared" si="3"/>
        <v>36287.327024952137</v>
      </c>
      <c r="G100">
        <f t="shared" si="4"/>
        <v>-3115.6170165930348</v>
      </c>
      <c r="H100">
        <f t="shared" si="5"/>
        <v>8560.0874007579405</v>
      </c>
      <c r="I100">
        <f t="shared" si="6"/>
        <v>9109.4547423377062</v>
      </c>
      <c r="J100" s="42">
        <f t="shared" si="7"/>
        <v>1980.316248334284</v>
      </c>
      <c r="K100">
        <f t="shared" si="8"/>
        <v>3.4365979285687791</v>
      </c>
      <c r="L100">
        <f t="shared" si="9"/>
        <v>36.277486907674358</v>
      </c>
      <c r="M100" s="42">
        <f t="shared" si="10"/>
        <v>62.928359062763562</v>
      </c>
      <c r="N100" s="6">
        <f t="shared" si="11"/>
        <v>2.0620802036522635E-7</v>
      </c>
      <c r="O100" s="4">
        <f>SUM($N$54:N100)*0.1+$O$30</f>
        <v>-2.2415411152141719E-5</v>
      </c>
      <c r="P100" s="4">
        <f>-SUM(O100:$O$234)</f>
        <v>2.6557533148784435E-3</v>
      </c>
      <c r="Q100" s="6">
        <f t="shared" si="12"/>
        <v>-5.6655187966389832E-7</v>
      </c>
      <c r="R100" s="4">
        <f>SUM($Q$54:Q100)*0.1+$O$8</f>
        <v>9.0668603082789837E-5</v>
      </c>
      <c r="S100" s="4">
        <f>-SUM(R100:$R$234)</f>
        <v>-1.122279594420437E-2</v>
      </c>
      <c r="T100">
        <f t="shared" si="13"/>
        <v>9.3398320338772939E-5</v>
      </c>
      <c r="U100">
        <f t="shared" si="14"/>
        <v>1.1532743579683799E-2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8"/>
      <c r="B101">
        <f t="shared" si="15"/>
        <v>4.6999999999999993</v>
      </c>
      <c r="C101">
        <f t="shared" si="0"/>
        <v>0</v>
      </c>
      <c r="D101">
        <f t="shared" si="1"/>
        <v>-1860.888565382161</v>
      </c>
      <c r="E101">
        <f t="shared" si="2"/>
        <v>-677.30804708544235</v>
      </c>
      <c r="F101">
        <f t="shared" si="3"/>
        <v>36287.327024952137</v>
      </c>
      <c r="G101">
        <f t="shared" si="4"/>
        <v>-3183.3478213015787</v>
      </c>
      <c r="H101">
        <f t="shared" si="5"/>
        <v>8746.1762572961561</v>
      </c>
      <c r="I101">
        <f t="shared" si="6"/>
        <v>9307.4863671711337</v>
      </c>
      <c r="J101" s="42">
        <f t="shared" si="7"/>
        <v>1980.316248334284</v>
      </c>
      <c r="K101">
        <f t="shared" si="8"/>
        <v>3.5113065791898395</v>
      </c>
      <c r="L101">
        <f t="shared" si="9"/>
        <v>36.277486907674358</v>
      </c>
      <c r="M101" s="42">
        <f t="shared" si="10"/>
        <v>62.932483209408758</v>
      </c>
      <c r="N101" s="6">
        <f t="shared" si="11"/>
        <v>2.106908034166443E-7</v>
      </c>
      <c r="O101" s="4">
        <f>SUM($N$54:N101)*0.1+$O$30</f>
        <v>-2.2394342071800054E-5</v>
      </c>
      <c r="P101" s="4">
        <f>-SUM(O101:$O$234)</f>
        <v>2.6333379037263012E-3</v>
      </c>
      <c r="Q101" s="6">
        <f t="shared" si="12"/>
        <v>-5.7886822487398301E-7</v>
      </c>
      <c r="R101" s="4">
        <f>SUM($Q$54:Q101)*0.1+$O$8</f>
        <v>9.0610716260302441E-5</v>
      </c>
      <c r="S101" s="4">
        <f>-SUM(R101:$R$234)</f>
        <v>-1.1132127341121583E-2</v>
      </c>
      <c r="T101">
        <f t="shared" si="13"/>
        <v>9.3337069045657474E-5</v>
      </c>
      <c r="U101">
        <f t="shared" si="14"/>
        <v>1.1439349966416287E-2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.75" thickBot="1" x14ac:dyDescent="0.3">
      <c r="A102" s="8"/>
      <c r="B102">
        <f t="shared" si="15"/>
        <v>4.7999999999999989</v>
      </c>
      <c r="C102">
        <f t="shared" si="0"/>
        <v>0</v>
      </c>
      <c r="D102">
        <f t="shared" si="1"/>
        <v>-1860.888565382161</v>
      </c>
      <c r="E102">
        <f t="shared" si="2"/>
        <v>-677.30804708544235</v>
      </c>
      <c r="F102">
        <f t="shared" si="3"/>
        <v>36287.327024952137</v>
      </c>
      <c r="G102">
        <f t="shared" si="4"/>
        <v>-3251.0786260101227</v>
      </c>
      <c r="H102">
        <f t="shared" si="5"/>
        <v>8932.2651138343717</v>
      </c>
      <c r="I102">
        <f t="shared" si="6"/>
        <v>9505.5179920045612</v>
      </c>
      <c r="J102" s="42">
        <f t="shared" si="7"/>
        <v>1980.316248334284</v>
      </c>
      <c r="K102">
        <f t="shared" si="8"/>
        <v>3.5860152298108994</v>
      </c>
      <c r="L102">
        <f t="shared" si="9"/>
        <v>36.277486907674358</v>
      </c>
      <c r="M102" s="42">
        <f t="shared" si="10"/>
        <v>62.936695768350354</v>
      </c>
      <c r="N102" s="6">
        <f t="shared" si="11"/>
        <v>2.1517358646806225E-7</v>
      </c>
      <c r="O102" s="4">
        <f>SUM($N$54:N102)*0.1+$O$30</f>
        <v>-2.2372824713153247E-5</v>
      </c>
      <c r="P102" s="4">
        <f>-SUM(O102:$O$234)</f>
        <v>2.6109435616545012E-3</v>
      </c>
      <c r="Q102" s="6">
        <f t="shared" si="12"/>
        <v>-5.9118457008406769E-7</v>
      </c>
      <c r="R102" s="4">
        <f>SUM($Q$54:Q102)*0.1+$O$8</f>
        <v>9.055159780329403E-5</v>
      </c>
      <c r="S102" s="4">
        <f>-SUM(R102:$R$234)</f>
        <v>-1.104151662486128E-2</v>
      </c>
      <c r="T102">
        <f t="shared" si="13"/>
        <v>9.3274515010130206E-5</v>
      </c>
      <c r="U102">
        <f t="shared" si="14"/>
        <v>1.1346017612326939E-2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25">
      <c r="A103" s="8"/>
      <c r="B103">
        <f t="shared" si="15"/>
        <v>4.8999999999999986</v>
      </c>
      <c r="C103">
        <f t="shared" si="0"/>
        <v>0</v>
      </c>
      <c r="D103">
        <f t="shared" si="1"/>
        <v>-1860.888565382161</v>
      </c>
      <c r="E103">
        <f t="shared" si="2"/>
        <v>-677.30804708544235</v>
      </c>
      <c r="F103">
        <f t="shared" si="3"/>
        <v>36287.327024952137</v>
      </c>
      <c r="G103">
        <f t="shared" si="4"/>
        <v>-3318.8094307186666</v>
      </c>
      <c r="H103">
        <f t="shared" si="5"/>
        <v>9118.3539703725855</v>
      </c>
      <c r="I103">
        <f t="shared" si="6"/>
        <v>9703.5496168379868</v>
      </c>
      <c r="J103" s="42">
        <f t="shared" si="7"/>
        <v>1980.316248334284</v>
      </c>
      <c r="K103">
        <f t="shared" si="8"/>
        <v>3.6607238804319588</v>
      </c>
      <c r="L103">
        <f t="shared" si="9"/>
        <v>36.277486907674358</v>
      </c>
      <c r="M103" s="42">
        <f t="shared" si="10"/>
        <v>62.940996721836385</v>
      </c>
      <c r="N103" s="6">
        <f t="shared" si="11"/>
        <v>2.1965636951948018E-7</v>
      </c>
      <c r="O103" s="4">
        <f>SUM($N$54:N103)*0.1+$O$30</f>
        <v>-2.2350859076201301E-5</v>
      </c>
      <c r="P103" s="4">
        <f>-SUM(O103:$O$234)</f>
        <v>2.5885707369413479E-3</v>
      </c>
      <c r="Q103" s="6">
        <f t="shared" si="12"/>
        <v>-6.0350091529415237E-7</v>
      </c>
      <c r="R103" s="4">
        <f>SUM($Q$54:Q103)*0.1+$O$8</f>
        <v>9.0491247711764619E-5</v>
      </c>
      <c r="S103" s="4">
        <f>-SUM(R103:$R$234)</f>
        <v>-1.0950965027057986E-2</v>
      </c>
      <c r="T103">
        <f t="shared" si="13"/>
        <v>9.3210658263291732E-5</v>
      </c>
      <c r="U103">
        <f t="shared" si="14"/>
        <v>1.125274781926602E-2</v>
      </c>
      <c r="X103" s="1"/>
      <c r="Y103" s="14"/>
      <c r="Z103" s="14"/>
      <c r="AA103" s="14"/>
      <c r="AB103" s="216" t="s">
        <v>212</v>
      </c>
      <c r="AC103" s="217"/>
      <c r="AD103" s="217"/>
      <c r="AE103" s="217"/>
      <c r="AF103" s="217"/>
      <c r="AG103" s="217"/>
      <c r="AH103" s="217"/>
      <c r="AI103" s="217"/>
      <c r="AJ103" s="217"/>
      <c r="AK103" s="218"/>
      <c r="AL103" s="14"/>
      <c r="AM103" s="14"/>
      <c r="AN103" s="1"/>
    </row>
    <row r="104" spans="1:40" ht="15.75" thickBot="1" x14ac:dyDescent="0.3">
      <c r="A104" s="8"/>
      <c r="B104">
        <f t="shared" si="15"/>
        <v>4.9999999999999982</v>
      </c>
      <c r="C104">
        <f t="shared" si="0"/>
        <v>0</v>
      </c>
      <c r="D104">
        <f t="shared" si="1"/>
        <v>-1860.888565382161</v>
      </c>
      <c r="E104">
        <f t="shared" si="2"/>
        <v>-677.30804708544235</v>
      </c>
      <c r="F104">
        <f t="shared" si="3"/>
        <v>36287.327024952137</v>
      </c>
      <c r="G104">
        <f t="shared" si="4"/>
        <v>-3386.5402354272105</v>
      </c>
      <c r="H104">
        <f t="shared" si="5"/>
        <v>9304.4428269108012</v>
      </c>
      <c r="I104">
        <f t="shared" si="6"/>
        <v>9901.5812416714161</v>
      </c>
      <c r="J104" s="42">
        <f t="shared" si="7"/>
        <v>1980.316248334284</v>
      </c>
      <c r="K104">
        <f t="shared" si="8"/>
        <v>3.7354325310530196</v>
      </c>
      <c r="L104">
        <f t="shared" si="9"/>
        <v>36.277486907674358</v>
      </c>
      <c r="M104" s="42">
        <f t="shared" si="10"/>
        <v>62.945386051747292</v>
      </c>
      <c r="N104" s="6">
        <f t="shared" si="11"/>
        <v>2.2413915257089813E-7</v>
      </c>
      <c r="O104" s="4">
        <f>SUM($N$54:N104)*0.1+$O$30</f>
        <v>-2.232844516094421E-5</v>
      </c>
      <c r="P104" s="4">
        <f>-SUM(O104:$O$234)</f>
        <v>2.5662198778651463E-3</v>
      </c>
      <c r="Q104" s="6">
        <f t="shared" si="12"/>
        <v>-6.1581726050423705E-7</v>
      </c>
      <c r="R104" s="4">
        <f>SUM($Q$54:Q104)*0.1+$O$8</f>
        <v>9.0429665985714193E-5</v>
      </c>
      <c r="S104" s="4">
        <f>-SUM(R104:$R$234)</f>
        <v>-1.086047377934622E-2</v>
      </c>
      <c r="T104">
        <f t="shared" si="13"/>
        <v>9.3145498836997618E-5</v>
      </c>
      <c r="U104">
        <f t="shared" si="14"/>
        <v>1.1159541889047999E-2</v>
      </c>
      <c r="X104" s="1"/>
      <c r="Y104" s="14"/>
      <c r="Z104" s="14"/>
      <c r="AA104" s="14"/>
      <c r="AB104" s="222"/>
      <c r="AC104" s="223"/>
      <c r="AD104" s="223"/>
      <c r="AE104" s="223"/>
      <c r="AF104" s="223"/>
      <c r="AG104" s="223"/>
      <c r="AH104" s="223"/>
      <c r="AI104" s="223"/>
      <c r="AJ104" s="223"/>
      <c r="AK104" s="224"/>
      <c r="AL104" s="14"/>
      <c r="AM104" s="14"/>
      <c r="AN104" s="1"/>
    </row>
    <row r="105" spans="1:40" x14ac:dyDescent="0.25">
      <c r="A105" s="8"/>
      <c r="B105">
        <f t="shared" si="15"/>
        <v>5.0999999999999979</v>
      </c>
      <c r="C105">
        <f t="shared" si="0"/>
        <v>0</v>
      </c>
      <c r="D105">
        <f t="shared" si="1"/>
        <v>-1860.888565382161</v>
      </c>
      <c r="E105">
        <f t="shared" si="2"/>
        <v>-677.30804708544235</v>
      </c>
      <c r="F105">
        <f t="shared" si="3"/>
        <v>36287.327024952137</v>
      </c>
      <c r="G105">
        <f t="shared" si="4"/>
        <v>-3454.2710401357544</v>
      </c>
      <c r="H105">
        <f t="shared" si="5"/>
        <v>9490.5316834490168</v>
      </c>
      <c r="I105">
        <f t="shared" si="6"/>
        <v>10099.612866504844</v>
      </c>
      <c r="J105" s="42">
        <f t="shared" si="7"/>
        <v>1980.316248334284</v>
      </c>
      <c r="K105">
        <f t="shared" si="8"/>
        <v>3.8101411816740796</v>
      </c>
      <c r="L105">
        <f t="shared" si="9"/>
        <v>36.277486907674358</v>
      </c>
      <c r="M105" s="42">
        <f t="shared" si="10"/>
        <v>62.94986373959631</v>
      </c>
      <c r="N105" s="6">
        <f t="shared" si="11"/>
        <v>2.2862193562231608E-7</v>
      </c>
      <c r="O105" s="4">
        <f>SUM($N$54:N105)*0.1+$O$30</f>
        <v>-2.230558296738198E-5</v>
      </c>
      <c r="P105" s="4">
        <f>-SUM(O105:$O$234)</f>
        <v>2.5438914327042023E-3</v>
      </c>
      <c r="Q105" s="6">
        <f t="shared" si="12"/>
        <v>-6.2813360571432173E-7</v>
      </c>
      <c r="R105" s="4">
        <f>SUM($Q$54:Q105)*0.1+$O$8</f>
        <v>9.0366852625142766E-5</v>
      </c>
      <c r="S105" s="4">
        <f>-SUM(R105:$R$234)</f>
        <v>-1.0770044113360506E-2</v>
      </c>
      <c r="T105">
        <f t="shared" si="13"/>
        <v>9.3079036763865546E-5</v>
      </c>
      <c r="U105">
        <f t="shared" si="14"/>
        <v>1.106640112345098E-2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25">
      <c r="A106" s="8"/>
      <c r="B106">
        <f t="shared" si="15"/>
        <v>5.1999999999999975</v>
      </c>
      <c r="C106">
        <f t="shared" si="0"/>
        <v>0</v>
      </c>
      <c r="D106">
        <f t="shared" si="1"/>
        <v>-1860.888565382161</v>
      </c>
      <c r="E106">
        <f t="shared" si="2"/>
        <v>-677.30804708544235</v>
      </c>
      <c r="F106">
        <f t="shared" si="3"/>
        <v>36287.327024952137</v>
      </c>
      <c r="G106">
        <f t="shared" si="4"/>
        <v>-3522.0018448442984</v>
      </c>
      <c r="H106">
        <f t="shared" si="5"/>
        <v>9676.6205399872324</v>
      </c>
      <c r="I106">
        <f t="shared" si="6"/>
        <v>10297.644491338271</v>
      </c>
      <c r="J106" s="42">
        <f t="shared" si="7"/>
        <v>1980.316248334284</v>
      </c>
      <c r="K106">
        <f t="shared" si="8"/>
        <v>3.8848498322951399</v>
      </c>
      <c r="L106">
        <f t="shared" si="9"/>
        <v>36.277486907674358</v>
      </c>
      <c r="M106" s="42">
        <f t="shared" si="10"/>
        <v>62.954429766529834</v>
      </c>
      <c r="N106" s="6">
        <f t="shared" si="11"/>
        <v>2.3310471867373401E-7</v>
      </c>
      <c r="O106" s="4">
        <f>SUM($N$54:N106)*0.1+$O$30</f>
        <v>-2.2282272495514605E-5</v>
      </c>
      <c r="P106" s="4">
        <f>-SUM(O106:$O$234)</f>
        <v>2.5215858497368202E-3</v>
      </c>
      <c r="Q106" s="6">
        <f t="shared" si="12"/>
        <v>-6.4044995092440652E-7</v>
      </c>
      <c r="R106" s="4">
        <f>SUM($Q$54:Q106)*0.1+$O$8</f>
        <v>9.0302807630050324E-5</v>
      </c>
      <c r="S106" s="4">
        <f>-SUM(R106:$R$234)</f>
        <v>-1.0679677260735362E-2</v>
      </c>
      <c r="T106">
        <f t="shared" si="13"/>
        <v>9.3011272077282329E-5</v>
      </c>
      <c r="U106">
        <f t="shared" si="14"/>
        <v>1.0973326824216116E-2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25">
      <c r="A107" s="8"/>
      <c r="B107">
        <f t="shared" si="15"/>
        <v>5.2999999999999972</v>
      </c>
      <c r="C107">
        <f t="shared" si="0"/>
        <v>0</v>
      </c>
      <c r="D107">
        <f t="shared" si="1"/>
        <v>-1860.888565382161</v>
      </c>
      <c r="E107">
        <f t="shared" si="2"/>
        <v>-677.30804708544235</v>
      </c>
      <c r="F107">
        <f t="shared" si="3"/>
        <v>36287.327024952137</v>
      </c>
      <c r="G107">
        <f t="shared" si="4"/>
        <v>-3589.7326495528428</v>
      </c>
      <c r="H107">
        <f t="shared" si="5"/>
        <v>9862.709396525448</v>
      </c>
      <c r="I107">
        <f t="shared" si="6"/>
        <v>10495.676116171699</v>
      </c>
      <c r="J107" s="42">
        <f t="shared" si="7"/>
        <v>1980.316248334284</v>
      </c>
      <c r="K107">
        <f t="shared" si="8"/>
        <v>3.9595584829161998</v>
      </c>
      <c r="L107">
        <f t="shared" si="9"/>
        <v>36.277486907674358</v>
      </c>
      <c r="M107" s="42">
        <f t="shared" si="10"/>
        <v>62.959084113327819</v>
      </c>
      <c r="N107" s="6">
        <f t="shared" si="11"/>
        <v>2.3758750172515199E-7</v>
      </c>
      <c r="O107" s="4">
        <f>SUM($N$54:N107)*0.1+$O$30</f>
        <v>-2.2258513745342091E-5</v>
      </c>
      <c r="P107" s="4">
        <f>-SUM(O107:$O$234)</f>
        <v>2.499303577241306E-3</v>
      </c>
      <c r="Q107" s="6">
        <f t="shared" si="12"/>
        <v>-6.527662961344912E-7</v>
      </c>
      <c r="R107" s="4">
        <f>SUM($Q$54:Q107)*0.1+$O$8</f>
        <v>9.0237531000436868E-5</v>
      </c>
      <c r="S107" s="4">
        <f>-SUM(R107:$R$234)</f>
        <v>-1.0589374453105311E-2</v>
      </c>
      <c r="T107">
        <f t="shared" si="13"/>
        <v>9.2942204811411638E-5</v>
      </c>
      <c r="U107">
        <f t="shared" si="14"/>
        <v>1.0880320293047011E-2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25">
      <c r="A108" s="8"/>
      <c r="B108">
        <f t="shared" si="15"/>
        <v>5.3999999999999968</v>
      </c>
      <c r="C108">
        <f t="shared" si="0"/>
        <v>0</v>
      </c>
      <c r="D108">
        <f t="shared" si="1"/>
        <v>-1860.888565382161</v>
      </c>
      <c r="E108">
        <f t="shared" si="2"/>
        <v>-677.30804708544235</v>
      </c>
      <c r="F108">
        <f t="shared" si="3"/>
        <v>36287.327024952137</v>
      </c>
      <c r="G108">
        <f t="shared" si="4"/>
        <v>-3657.4634542613867</v>
      </c>
      <c r="H108">
        <f t="shared" si="5"/>
        <v>10048.798253063664</v>
      </c>
      <c r="I108">
        <f t="shared" si="6"/>
        <v>10693.707741005128</v>
      </c>
      <c r="J108" s="42">
        <f t="shared" si="7"/>
        <v>1980.316248334284</v>
      </c>
      <c r="K108">
        <f t="shared" si="8"/>
        <v>4.0342671335372602</v>
      </c>
      <c r="L108">
        <f t="shared" si="9"/>
        <v>36.277486907674358</v>
      </c>
      <c r="M108" s="42">
        <f t="shared" si="10"/>
        <v>62.963826760404203</v>
      </c>
      <c r="N108" s="6">
        <f t="shared" si="11"/>
        <v>2.4207028477656994E-7</v>
      </c>
      <c r="O108" s="4">
        <f>SUM($N$54:N108)*0.1+$O$30</f>
        <v>-2.2234306716864432E-5</v>
      </c>
      <c r="P108" s="4">
        <f>-SUM(O108:$O$234)</f>
        <v>2.4770450634959639E-3</v>
      </c>
      <c r="Q108" s="6">
        <f t="shared" si="12"/>
        <v>-6.6508264134457588E-7</v>
      </c>
      <c r="R108" s="4">
        <f>SUM($Q$54:Q108)*0.1+$O$8</f>
        <v>9.0171022736302412E-5</v>
      </c>
      <c r="S108" s="4">
        <f>-SUM(R108:$R$234)</f>
        <v>-1.0499136922104874E-2</v>
      </c>
      <c r="T108">
        <f t="shared" si="13"/>
        <v>9.287183500120136E-5</v>
      </c>
      <c r="U108">
        <f t="shared" si="14"/>
        <v>1.0787382831609136E-2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25">
      <c r="A109" s="8"/>
      <c r="B109">
        <f t="shared" si="15"/>
        <v>5.4999999999999964</v>
      </c>
      <c r="C109">
        <f t="shared" si="0"/>
        <v>0</v>
      </c>
      <c r="D109">
        <f t="shared" si="1"/>
        <v>-1860.888565382161</v>
      </c>
      <c r="E109">
        <f t="shared" si="2"/>
        <v>-677.30804708544235</v>
      </c>
      <c r="F109">
        <f t="shared" si="3"/>
        <v>36287.327024952137</v>
      </c>
      <c r="G109">
        <f t="shared" si="4"/>
        <v>-3725.1942589699306</v>
      </c>
      <c r="H109">
        <f t="shared" si="5"/>
        <v>10234.887109601879</v>
      </c>
      <c r="I109">
        <f t="shared" si="6"/>
        <v>10891.739365838555</v>
      </c>
      <c r="J109" s="42">
        <f t="shared" si="7"/>
        <v>1980.316248334284</v>
      </c>
      <c r="K109">
        <f t="shared" si="8"/>
        <v>4.1089757841583205</v>
      </c>
      <c r="L109">
        <f t="shared" si="9"/>
        <v>36.277486907674358</v>
      </c>
      <c r="M109" s="42">
        <f t="shared" si="10"/>
        <v>62.968657687807301</v>
      </c>
      <c r="N109" s="6">
        <f t="shared" si="11"/>
        <v>2.4655306782798789E-7</v>
      </c>
      <c r="O109" s="4">
        <f>SUM($N$54:N109)*0.1+$O$30</f>
        <v>-2.2209651410081634E-5</v>
      </c>
      <c r="P109" s="4">
        <f>-SUM(O109:$O$234)</f>
        <v>2.454810756779099E-3</v>
      </c>
      <c r="Q109" s="6">
        <f t="shared" si="12"/>
        <v>-6.7739898655466057E-7</v>
      </c>
      <c r="R109" s="4">
        <f>SUM($Q$54:Q109)*0.1+$O$8</f>
        <v>9.0103282837646954E-5</v>
      </c>
      <c r="S109" s="4">
        <f>-SUM(R109:$R$234)</f>
        <v>-1.0408965899368572E-2</v>
      </c>
      <c r="T109">
        <f t="shared" si="13"/>
        <v>9.2800162682391598E-5</v>
      </c>
      <c r="U109">
        <f t="shared" si="14"/>
        <v>1.0694515741529215E-2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25">
      <c r="A110" s="8"/>
      <c r="B110">
        <f t="shared" si="15"/>
        <v>5.5999999999999961</v>
      </c>
      <c r="C110">
        <f t="shared" si="0"/>
        <v>0</v>
      </c>
      <c r="D110">
        <f t="shared" si="1"/>
        <v>-1860.888565382161</v>
      </c>
      <c r="E110">
        <f t="shared" si="2"/>
        <v>-677.30804708544235</v>
      </c>
      <c r="F110">
        <f t="shared" si="3"/>
        <v>36287.327024952137</v>
      </c>
      <c r="G110">
        <f t="shared" si="4"/>
        <v>-3792.9250636784745</v>
      </c>
      <c r="H110">
        <f t="shared" si="5"/>
        <v>10420.975966140095</v>
      </c>
      <c r="I110">
        <f t="shared" si="6"/>
        <v>11089.770990671983</v>
      </c>
      <c r="J110" s="42">
        <f t="shared" si="7"/>
        <v>1980.316248334284</v>
      </c>
      <c r="K110">
        <f t="shared" si="8"/>
        <v>4.1836844347793809</v>
      </c>
      <c r="L110">
        <f t="shared" si="9"/>
        <v>36.277486907674358</v>
      </c>
      <c r="M110" s="42">
        <f t="shared" si="10"/>
        <v>62.973576875220203</v>
      </c>
      <c r="N110" s="6">
        <f t="shared" si="11"/>
        <v>2.5103585087940584E-7</v>
      </c>
      <c r="O110" s="4">
        <f>SUM($N$54:N110)*0.1+$O$30</f>
        <v>-2.2184547824993695E-5</v>
      </c>
      <c r="P110" s="4">
        <f>-SUM(O110:$O$234)</f>
        <v>2.4326011053690173E-3</v>
      </c>
      <c r="Q110" s="6">
        <f t="shared" si="12"/>
        <v>-6.8971533176474535E-7</v>
      </c>
      <c r="R110" s="4">
        <f>SUM($Q$54:Q110)*0.1+$O$8</f>
        <v>9.0034311304470468E-5</v>
      </c>
      <c r="S110" s="4">
        <f>-SUM(R110:$R$234)</f>
        <v>-1.0318862616530923E-2</v>
      </c>
      <c r="T110">
        <f t="shared" si="13"/>
        <v>9.272718789152258E-5</v>
      </c>
      <c r="U110">
        <f t="shared" si="14"/>
        <v>1.0601720324394621E-2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25">
      <c r="A111" s="8"/>
      <c r="B111">
        <f t="shared" si="15"/>
        <v>5.6999999999999957</v>
      </c>
      <c r="C111">
        <f t="shared" si="0"/>
        <v>0</v>
      </c>
      <c r="D111">
        <f t="shared" si="1"/>
        <v>-1860.888565382161</v>
      </c>
      <c r="E111">
        <f t="shared" si="2"/>
        <v>-677.30804708544235</v>
      </c>
      <c r="F111">
        <f t="shared" si="3"/>
        <v>36287.327024952137</v>
      </c>
      <c r="G111">
        <f t="shared" si="4"/>
        <v>-3860.6558683870185</v>
      </c>
      <c r="H111">
        <f t="shared" si="5"/>
        <v>10607.064822678311</v>
      </c>
      <c r="I111">
        <f t="shared" si="6"/>
        <v>11287.80261550541</v>
      </c>
      <c r="J111" s="42">
        <f t="shared" si="7"/>
        <v>1980.316248334284</v>
      </c>
      <c r="K111">
        <f t="shared" si="8"/>
        <v>4.2583930854004413</v>
      </c>
      <c r="L111">
        <f t="shared" si="9"/>
        <v>36.277486907674358</v>
      </c>
      <c r="M111" s="42">
        <f t="shared" si="10"/>
        <v>62.978584301961249</v>
      </c>
      <c r="N111" s="6">
        <f t="shared" si="11"/>
        <v>2.5551863393082374E-7</v>
      </c>
      <c r="O111" s="4">
        <f>SUM($N$54:N111)*0.1+$O$30</f>
        <v>-2.215899596160061E-5</v>
      </c>
      <c r="P111" s="4">
        <f>-SUM(O111:$O$234)</f>
        <v>2.4104165575440238E-3</v>
      </c>
      <c r="Q111" s="6">
        <f t="shared" si="12"/>
        <v>-7.0203167697483003E-7</v>
      </c>
      <c r="R111" s="4">
        <f>SUM($Q$54:Q111)*0.1+$O$8</f>
        <v>8.9964108136772995E-5</v>
      </c>
      <c r="S111" s="4">
        <f>-SUM(R111:$R$234)</f>
        <v>-1.0228828305226452E-2</v>
      </c>
      <c r="T111">
        <f t="shared" si="13"/>
        <v>9.2652910665943025E-5</v>
      </c>
      <c r="U111">
        <f t="shared" si="14"/>
        <v>1.0508997881752772E-2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25">
      <c r="A112" s="8"/>
      <c r="B112">
        <f t="shared" si="15"/>
        <v>5.7999999999999954</v>
      </c>
      <c r="C112">
        <f t="shared" si="0"/>
        <v>0</v>
      </c>
      <c r="D112">
        <f t="shared" si="1"/>
        <v>-1860.888565382161</v>
      </c>
      <c r="E112">
        <f t="shared" si="2"/>
        <v>-677.30804708544235</v>
      </c>
      <c r="F112">
        <f t="shared" si="3"/>
        <v>36287.327024952137</v>
      </c>
      <c r="G112">
        <f t="shared" si="4"/>
        <v>-3928.3866730955624</v>
      </c>
      <c r="H112">
        <f t="shared" si="5"/>
        <v>10793.153679216524</v>
      </c>
      <c r="I112">
        <f t="shared" si="6"/>
        <v>11485.834240338838</v>
      </c>
      <c r="J112" s="42">
        <f t="shared" si="7"/>
        <v>1980.316248334284</v>
      </c>
      <c r="K112">
        <f t="shared" si="8"/>
        <v>4.3331017360215007</v>
      </c>
      <c r="L112">
        <f t="shared" si="9"/>
        <v>36.277486907674358</v>
      </c>
      <c r="M112" s="42">
        <f t="shared" si="10"/>
        <v>62.98367994698441</v>
      </c>
      <c r="N112" s="6">
        <f t="shared" si="11"/>
        <v>2.6000141698224169E-7</v>
      </c>
      <c r="O112" s="4">
        <f>SUM($N$54:N112)*0.1+$O$30</f>
        <v>-2.2132995819902386E-5</v>
      </c>
      <c r="P112" s="4">
        <f>-SUM(O112:$O$234)</f>
        <v>2.3882575615824229E-3</v>
      </c>
      <c r="Q112" s="6">
        <f t="shared" si="12"/>
        <v>-7.1434802218491461E-7</v>
      </c>
      <c r="R112" s="4">
        <f>SUM($Q$54:Q112)*0.1+$O$8</f>
        <v>8.9892673334554494E-5</v>
      </c>
      <c r="S112" s="4">
        <f>-SUM(R112:$R$234)</f>
        <v>-1.0138864197089681E-2</v>
      </c>
      <c r="T112">
        <f t="shared" si="13"/>
        <v>9.2577331043818394E-5</v>
      </c>
      <c r="U112">
        <f t="shared" si="14"/>
        <v>1.04163497151105E-2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25">
      <c r="A113" s="8"/>
      <c r="B113">
        <f t="shared" si="15"/>
        <v>5.899999999999995</v>
      </c>
      <c r="C113">
        <f t="shared" si="0"/>
        <v>0</v>
      </c>
      <c r="D113">
        <f t="shared" si="1"/>
        <v>-1860.888565382161</v>
      </c>
      <c r="E113">
        <f t="shared" si="2"/>
        <v>-677.30804708544235</v>
      </c>
      <c r="F113">
        <f t="shared" si="3"/>
        <v>36287.327024952137</v>
      </c>
      <c r="G113">
        <f t="shared" si="4"/>
        <v>-3996.1174778041063</v>
      </c>
      <c r="H113">
        <f t="shared" si="5"/>
        <v>10979.24253575474</v>
      </c>
      <c r="I113">
        <f t="shared" si="6"/>
        <v>11683.865865172265</v>
      </c>
      <c r="J113" s="42">
        <f t="shared" si="7"/>
        <v>1980.316248334284</v>
      </c>
      <c r="K113">
        <f t="shared" si="8"/>
        <v>4.4078103866425611</v>
      </c>
      <c r="L113">
        <f t="shared" si="9"/>
        <v>36.277486907674358</v>
      </c>
      <c r="M113" s="42">
        <f t="shared" si="10"/>
        <v>62.988863788879762</v>
      </c>
      <c r="N113" s="6">
        <f t="shared" si="11"/>
        <v>2.6448420003365965E-7</v>
      </c>
      <c r="O113" s="4">
        <f>SUM($N$54:N113)*0.1+$O$30</f>
        <v>-2.2106547399899021E-5</v>
      </c>
      <c r="P113" s="4">
        <f>-SUM(O113:$O$234)</f>
        <v>2.3661245657625204E-3</v>
      </c>
      <c r="Q113" s="6">
        <f t="shared" si="12"/>
        <v>-7.266643673949994E-7</v>
      </c>
      <c r="R113" s="4">
        <f>SUM($Q$54:Q113)*0.1+$O$8</f>
        <v>8.9820006897815005E-5</v>
      </c>
      <c r="S113" s="4">
        <f>-SUM(R113:$R$234)</f>
        <v>-1.0048971523755126E-2</v>
      </c>
      <c r="T113">
        <f t="shared" si="13"/>
        <v>9.2500449064139781E-5</v>
      </c>
      <c r="U113">
        <f t="shared" si="14"/>
        <v>1.032377712593343E-2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25">
      <c r="A114" s="8"/>
      <c r="B114">
        <f t="shared" si="15"/>
        <v>5.9999999999999947</v>
      </c>
      <c r="C114">
        <f t="shared" si="0"/>
        <v>0</v>
      </c>
      <c r="D114">
        <f t="shared" si="1"/>
        <v>-1860.888565382161</v>
      </c>
      <c r="E114">
        <f t="shared" si="2"/>
        <v>-677.30804708544235</v>
      </c>
      <c r="F114">
        <f t="shared" si="3"/>
        <v>36287.327024952137</v>
      </c>
      <c r="G114">
        <f t="shared" si="4"/>
        <v>-4063.8482825126507</v>
      </c>
      <c r="H114">
        <f t="shared" si="5"/>
        <v>11165.331392292956</v>
      </c>
      <c r="I114">
        <f t="shared" si="6"/>
        <v>11881.897490005693</v>
      </c>
      <c r="J114" s="42">
        <f t="shared" si="7"/>
        <v>1980.316248334284</v>
      </c>
      <c r="K114">
        <f t="shared" si="8"/>
        <v>4.4825190372636214</v>
      </c>
      <c r="L114">
        <f t="shared" si="9"/>
        <v>36.277486907674358</v>
      </c>
      <c r="M114" s="42">
        <f t="shared" si="10"/>
        <v>62.994135805873903</v>
      </c>
      <c r="N114" s="6">
        <f t="shared" si="11"/>
        <v>2.6896698308507765E-7</v>
      </c>
      <c r="O114" s="4">
        <f>SUM($N$54:N114)*0.1+$O$30</f>
        <v>-2.2079650701590514E-5</v>
      </c>
      <c r="P114" s="4">
        <f>-SUM(O114:$O$234)</f>
        <v>2.3440180183626211E-3</v>
      </c>
      <c r="Q114" s="6">
        <f t="shared" si="12"/>
        <v>-7.3898071260508408E-7</v>
      </c>
      <c r="R114" s="4">
        <f>SUM($Q$54:Q114)*0.1+$O$8</f>
        <v>8.9746108826554489E-5</v>
      </c>
      <c r="S114" s="4">
        <f>-SUM(R114:$R$234)</f>
        <v>-9.9591515168573116E-3</v>
      </c>
      <c r="T114">
        <f t="shared" si="13"/>
        <v>9.2422264766732522E-5</v>
      </c>
      <c r="U114">
        <f t="shared" si="14"/>
        <v>1.023128141564535E-2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25">
      <c r="A115" s="8"/>
      <c r="B115">
        <f t="shared" si="15"/>
        <v>6.0999999999999943</v>
      </c>
      <c r="C115">
        <f t="shared" si="0"/>
        <v>0</v>
      </c>
      <c r="D115">
        <f t="shared" si="1"/>
        <v>-1860.888565382161</v>
      </c>
      <c r="E115">
        <f t="shared" si="2"/>
        <v>-677.30804708544235</v>
      </c>
      <c r="F115">
        <f t="shared" si="3"/>
        <v>36287.327024952137</v>
      </c>
      <c r="G115">
        <f t="shared" si="4"/>
        <v>-4131.5790872211946</v>
      </c>
      <c r="H115">
        <f t="shared" si="5"/>
        <v>11351.420248831171</v>
      </c>
      <c r="I115">
        <f t="shared" si="6"/>
        <v>12079.92911483912</v>
      </c>
      <c r="J115" s="42">
        <f t="shared" si="7"/>
        <v>1980.316248334284</v>
      </c>
      <c r="K115">
        <f t="shared" si="8"/>
        <v>4.5572276878846809</v>
      </c>
      <c r="L115">
        <f t="shared" si="9"/>
        <v>36.277486907674358</v>
      </c>
      <c r="M115" s="42">
        <f t="shared" si="10"/>
        <v>62.999495975830442</v>
      </c>
      <c r="N115" s="6">
        <f t="shared" si="11"/>
        <v>2.7344976613649555E-7</v>
      </c>
      <c r="O115" s="4">
        <f>SUM($N$54:N115)*0.1+$O$30</f>
        <v>-2.2052305724976864E-5</v>
      </c>
      <c r="P115" s="4">
        <f>-SUM(O115:$O$234)</f>
        <v>2.3219383676610309E-3</v>
      </c>
      <c r="Q115" s="6">
        <f t="shared" si="12"/>
        <v>-7.5129705781516876E-7</v>
      </c>
      <c r="R115" s="4">
        <f>SUM($Q$54:Q115)*0.1+$O$8</f>
        <v>8.9670979120772971E-5</v>
      </c>
      <c r="S115" s="4">
        <f>-SUM(R115:$R$234)</f>
        <v>-9.8694054080307562E-3</v>
      </c>
      <c r="T115">
        <f t="shared" si="13"/>
        <v>9.2342778192265528E-5</v>
      </c>
      <c r="U115">
        <f t="shared" si="14"/>
        <v>1.0138863885627576E-2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25">
      <c r="A116" s="8"/>
      <c r="B116">
        <f t="shared" si="15"/>
        <v>6.199999999999994</v>
      </c>
      <c r="C116">
        <f t="shared" si="0"/>
        <v>0</v>
      </c>
      <c r="D116">
        <f t="shared" si="1"/>
        <v>-1860.888565382161</v>
      </c>
      <c r="E116">
        <f t="shared" si="2"/>
        <v>-677.30804708544235</v>
      </c>
      <c r="F116">
        <f t="shared" si="3"/>
        <v>36287.327024952137</v>
      </c>
      <c r="G116">
        <f t="shared" si="4"/>
        <v>-4199.3098919297381</v>
      </c>
      <c r="H116">
        <f t="shared" si="5"/>
        <v>11537.509105369387</v>
      </c>
      <c r="I116">
        <f t="shared" si="6"/>
        <v>12277.960739672548</v>
      </c>
      <c r="J116" s="42">
        <f t="shared" si="7"/>
        <v>1980.316248334284</v>
      </c>
      <c r="K116">
        <f t="shared" si="8"/>
        <v>4.6319363385057413</v>
      </c>
      <c r="L116">
        <f t="shared" si="9"/>
        <v>36.277486907674358</v>
      </c>
      <c r="M116" s="42">
        <f t="shared" si="10"/>
        <v>63.004944276250441</v>
      </c>
      <c r="N116" s="6">
        <f t="shared" si="11"/>
        <v>2.779325491879135E-7</v>
      </c>
      <c r="O116" s="4">
        <f>SUM($N$54:N116)*0.1+$O$30</f>
        <v>-2.2024512470058073E-5</v>
      </c>
      <c r="P116" s="4">
        <f>-SUM(O116:$O$234)</f>
        <v>2.2998860619360536E-3</v>
      </c>
      <c r="Q116" s="6">
        <f t="shared" si="12"/>
        <v>-7.6361340302525344E-7</v>
      </c>
      <c r="R116" s="4">
        <f>SUM($Q$54:Q116)*0.1+$O$8</f>
        <v>8.9594617780470453E-5</v>
      </c>
      <c r="S116" s="4">
        <f>-SUM(R116:$R$234)</f>
        <v>-9.7797344289099839E-3</v>
      </c>
      <c r="T116">
        <f t="shared" si="13"/>
        <v>9.2261989382260435E-5</v>
      </c>
      <c r="U116">
        <f t="shared" si="14"/>
        <v>1.0046525837218307E-2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25">
      <c r="A117" s="8"/>
      <c r="B117">
        <f t="shared" si="15"/>
        <v>6.2999999999999936</v>
      </c>
      <c r="C117">
        <f t="shared" si="0"/>
        <v>0</v>
      </c>
      <c r="D117">
        <f t="shared" si="1"/>
        <v>-1860.888565382161</v>
      </c>
      <c r="E117">
        <f t="shared" si="2"/>
        <v>-677.30804708544235</v>
      </c>
      <c r="F117">
        <f t="shared" si="3"/>
        <v>36287.327024952137</v>
      </c>
      <c r="G117">
        <f t="shared" si="4"/>
        <v>-4267.0406966382825</v>
      </c>
      <c r="H117">
        <f t="shared" si="5"/>
        <v>11723.597961907602</v>
      </c>
      <c r="I117">
        <f t="shared" si="6"/>
        <v>12475.992364505975</v>
      </c>
      <c r="J117" s="42">
        <f t="shared" si="7"/>
        <v>1980.316248334284</v>
      </c>
      <c r="K117">
        <f t="shared" si="8"/>
        <v>4.7066449891268016</v>
      </c>
      <c r="L117">
        <f t="shared" si="9"/>
        <v>36.277486907674358</v>
      </c>
      <c r="M117" s="42">
        <f t="shared" si="10"/>
        <v>63.010480684272885</v>
      </c>
      <c r="N117" s="6">
        <f t="shared" si="11"/>
        <v>2.8241533223933145E-7</v>
      </c>
      <c r="O117" s="4">
        <f>SUM($N$54:N117)*0.1+$O$30</f>
        <v>-2.199627093683414E-5</v>
      </c>
      <c r="P117" s="4">
        <f>-SUM(O117:$O$234)</f>
        <v>2.2778615494659952E-3</v>
      </c>
      <c r="Q117" s="6">
        <f t="shared" si="12"/>
        <v>-7.7592974823533823E-7</v>
      </c>
      <c r="R117" s="4">
        <f>SUM($Q$54:Q117)*0.1+$O$8</f>
        <v>8.951702480564692E-5</v>
      </c>
      <c r="S117" s="4">
        <f>-SUM(R117:$R$234)</f>
        <v>-9.6901398111295146E-3</v>
      </c>
      <c r="T117">
        <f t="shared" si="13"/>
        <v>9.2179898379101172E-5</v>
      </c>
      <c r="U117">
        <f t="shared" si="14"/>
        <v>9.9542685717119751E-3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25">
      <c r="A118" s="8"/>
      <c r="B118">
        <f t="shared" si="15"/>
        <v>6.3999999999999932</v>
      </c>
      <c r="C118">
        <f t="shared" si="0"/>
        <v>0</v>
      </c>
      <c r="D118">
        <f t="shared" si="1"/>
        <v>-1860.888565382161</v>
      </c>
      <c r="E118">
        <f t="shared" si="2"/>
        <v>-677.30804708544235</v>
      </c>
      <c r="F118">
        <f t="shared" si="3"/>
        <v>36287.327024952137</v>
      </c>
      <c r="G118">
        <f t="shared" si="4"/>
        <v>-4334.7715013468269</v>
      </c>
      <c r="H118">
        <f t="shared" si="5"/>
        <v>11909.686818445818</v>
      </c>
      <c r="I118">
        <f t="shared" si="6"/>
        <v>12674.023989339403</v>
      </c>
      <c r="J118" s="42">
        <f t="shared" si="7"/>
        <v>1980.316248334284</v>
      </c>
      <c r="K118">
        <f t="shared" si="8"/>
        <v>4.7813536397478611</v>
      </c>
      <c r="L118">
        <f t="shared" si="9"/>
        <v>36.277486907674358</v>
      </c>
      <c r="M118" s="42">
        <f t="shared" si="10"/>
        <v>63.01610517667514</v>
      </c>
      <c r="N118" s="6">
        <f t="shared" si="11"/>
        <v>2.8689811529074946E-7</v>
      </c>
      <c r="O118" s="4">
        <f>SUM($N$54:N118)*0.1+$O$30</f>
        <v>-2.1967581125305064E-5</v>
      </c>
      <c r="P118" s="4">
        <f>-SUM(O118:$O$234)</f>
        <v>2.2558652785291612E-3</v>
      </c>
      <c r="Q118" s="6">
        <f t="shared" si="12"/>
        <v>-7.8824609344542291E-7</v>
      </c>
      <c r="R118" s="4">
        <f>SUM($Q$54:Q118)*0.1+$O$8</f>
        <v>8.9438200196302373E-5</v>
      </c>
      <c r="S118" s="4">
        <f>-SUM(R118:$R$234)</f>
        <v>-9.6006227863238685E-3</v>
      </c>
      <c r="T118">
        <f t="shared" si="13"/>
        <v>9.2096505226043842E-5</v>
      </c>
      <c r="U118">
        <f t="shared" si="14"/>
        <v>9.8620933903585881E-3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25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-1860.888565382161</v>
      </c>
      <c r="E119">
        <f t="shared" ref="E119:E182" si="19">IF(B119&lt;$B$41,$B$14,IF(AND($B$41&lt;=B119,B119&lt;$B$41+$G$8),$B$14+$B$17,$B$14+$B$17+$B$11))</f>
        <v>-677.30804708544235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-4402.5023060553704</v>
      </c>
      <c r="H119">
        <f t="shared" ref="H119:H182" si="22">IF(B119&lt;$B$41,-$B$13*B119,IF(AND($B$41&lt;=B119,B119&lt;=$B$41+$G$8),-$B$13*B119+(-B119+B106)*B81,-$B$13*B119+(-B119+$B$41)*$B$16+(-B119+$B$41+$G$8)*$B$10))</f>
        <v>12095.775674984034</v>
      </c>
      <c r="I119">
        <f t="shared" ref="I119:I182" si="23">SQRT(SUMSQ(H119,G119))</f>
        <v>12872.055614172832</v>
      </c>
      <c r="J119" s="42">
        <f t="shared" ref="J119:J182" si="24">SQRT(SUMSQ(D119:E119))</f>
        <v>1980.316248334284</v>
      </c>
      <c r="K119">
        <f t="shared" ref="K119:K182" si="25">32*I119/(PI()*$G$13^3)</f>
        <v>4.8560622903689223</v>
      </c>
      <c r="L119">
        <f t="shared" ref="L119:L182" si="26">16*F119/(PI()*$G$13^3)*$G$23</f>
        <v>36.277486907674358</v>
      </c>
      <c r="M119" s="42">
        <f t="shared" ref="M119:M182" si="27">SQRT(K119^2+3*L119^2)</f>
        <v>63.02181772987349</v>
      </c>
      <c r="N119" s="6">
        <f t="shared" ref="N119:N182" si="28">-G119/($G$15*$B$42)</f>
        <v>2.9138089834216736E-7</v>
      </c>
      <c r="O119" s="4">
        <f>SUM($N$54:N119)*0.1+$O$30</f>
        <v>-2.1938443035470847E-5</v>
      </c>
      <c r="P119" s="4">
        <f>-SUM(O119:$O$234)</f>
        <v>2.2338976974038563E-3</v>
      </c>
      <c r="Q119" s="6">
        <f t="shared" ref="Q119:Q182" si="29">-H119/($B$42*$G$15)</f>
        <v>-8.0056243865550759E-7</v>
      </c>
      <c r="R119" s="4">
        <f>SUM($Q$54:Q119)*0.1+$O$8</f>
        <v>8.9358143952436824E-5</v>
      </c>
      <c r="S119" s="4">
        <f>-SUM(R119:$R$234)</f>
        <v>-9.5111845861275655E-3</v>
      </c>
      <c r="T119">
        <f t="shared" ref="T119:T182" si="30">SQRT(SUMSQ(O119,R119))</f>
        <v>9.2011809967226601E-5</v>
      </c>
      <c r="U119">
        <f t="shared" ref="U119:U182" si="31">SQRT(S119^2+P119^2)</f>
        <v>9.7700015943630661E-3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25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-1860.888565382161</v>
      </c>
      <c r="E120">
        <f t="shared" si="19"/>
        <v>-677.30804708544235</v>
      </c>
      <c r="F120">
        <f t="shared" si="20"/>
        <v>36287.327024952137</v>
      </c>
      <c r="G120">
        <f t="shared" si="21"/>
        <v>-4470.2331107639147</v>
      </c>
      <c r="H120">
        <f t="shared" si="22"/>
        <v>12281.864531522249</v>
      </c>
      <c r="I120">
        <f t="shared" si="23"/>
        <v>13070.08723900626</v>
      </c>
      <c r="J120" s="42">
        <f t="shared" si="24"/>
        <v>1980.316248334284</v>
      </c>
      <c r="K120">
        <f t="shared" si="25"/>
        <v>4.9307709409899818</v>
      </c>
      <c r="L120">
        <f t="shared" si="26"/>
        <v>36.277486907674358</v>
      </c>
      <c r="M120" s="42">
        <f t="shared" si="27"/>
        <v>63.027618319923569</v>
      </c>
      <c r="N120" s="6">
        <f t="shared" si="28"/>
        <v>2.9586368139358531E-7</v>
      </c>
      <c r="O120" s="4">
        <f>SUM($N$54:N120)*0.1+$O$30</f>
        <v>-2.1908856667331488E-5</v>
      </c>
      <c r="P120" s="4">
        <f>-SUM(O120:$O$234)</f>
        <v>2.2119592543683856E-3</v>
      </c>
      <c r="Q120" s="6">
        <f t="shared" si="29"/>
        <v>-8.1287878386559238E-7</v>
      </c>
      <c r="R120" s="4">
        <f>SUM($Q$54:Q120)*0.1+$O$8</f>
        <v>8.9276856074050262E-5</v>
      </c>
      <c r="S120" s="4">
        <f>-SUM(R120:$R$234)</f>
        <v>-9.4218264421751293E-3</v>
      </c>
      <c r="T120">
        <f t="shared" si="30"/>
        <v>9.1925812647679982E-5</v>
      </c>
      <c r="U120">
        <f t="shared" si="31"/>
        <v>9.6779944848845827E-3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25">
      <c r="A121" s="8"/>
      <c r="B121">
        <f t="shared" si="32"/>
        <v>6.6999999999999922</v>
      </c>
      <c r="C121">
        <f t="shared" si="17"/>
        <v>0</v>
      </c>
      <c r="D121">
        <f t="shared" si="18"/>
        <v>-1860.888565382161</v>
      </c>
      <c r="E121">
        <f t="shared" si="19"/>
        <v>-677.30804708544235</v>
      </c>
      <c r="F121">
        <f t="shared" si="20"/>
        <v>36287.327024952137</v>
      </c>
      <c r="G121">
        <f t="shared" si="21"/>
        <v>-4537.9639154724582</v>
      </c>
      <c r="H121">
        <f t="shared" si="22"/>
        <v>12467.953388060465</v>
      </c>
      <c r="I121">
        <f t="shared" si="23"/>
        <v>13268.118863839687</v>
      </c>
      <c r="J121" s="42">
        <f t="shared" si="24"/>
        <v>1980.316248334284</v>
      </c>
      <c r="K121">
        <f t="shared" si="25"/>
        <v>5.0054795916110422</v>
      </c>
      <c r="L121">
        <f t="shared" si="26"/>
        <v>36.277486907674358</v>
      </c>
      <c r="M121" s="42">
        <f t="shared" si="27"/>
        <v>63.033506922520885</v>
      </c>
      <c r="N121" s="6">
        <f t="shared" si="28"/>
        <v>3.0034646444500321E-7</v>
      </c>
      <c r="O121" s="4">
        <f>SUM($N$54:N121)*0.1+$O$30</f>
        <v>-2.187882202088699E-5</v>
      </c>
      <c r="P121" s="4">
        <f>-SUM(O121:$O$234)</f>
        <v>2.1900503977010542E-3</v>
      </c>
      <c r="Q121" s="6">
        <f t="shared" si="29"/>
        <v>-8.2519512907567706E-7</v>
      </c>
      <c r="R121" s="4">
        <f>SUM($Q$54:Q121)*0.1+$O$8</f>
        <v>8.9194336561142698E-5</v>
      </c>
      <c r="S121" s="4">
        <f>-SUM(R121:$R$234)</f>
        <v>-9.3325495861010799E-3</v>
      </c>
      <c r="T121">
        <f t="shared" si="30"/>
        <v>9.1838513313337376E-5</v>
      </c>
      <c r="U121">
        <f t="shared" si="31"/>
        <v>9.5860733630358779E-3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25">
      <c r="A122" s="8"/>
      <c r="B122">
        <f t="shared" si="32"/>
        <v>6.7999999999999918</v>
      </c>
      <c r="C122">
        <f t="shared" si="17"/>
        <v>0</v>
      </c>
      <c r="D122">
        <f t="shared" si="18"/>
        <v>-1860.888565382161</v>
      </c>
      <c r="E122">
        <f t="shared" si="19"/>
        <v>-677.30804708544235</v>
      </c>
      <c r="F122">
        <f t="shared" si="20"/>
        <v>36287.327024952137</v>
      </c>
      <c r="G122">
        <f t="shared" si="21"/>
        <v>-4605.6947201810026</v>
      </c>
      <c r="H122">
        <f t="shared" si="22"/>
        <v>12654.042244598679</v>
      </c>
      <c r="I122">
        <f t="shared" si="23"/>
        <v>13466.150488673115</v>
      </c>
      <c r="J122" s="42">
        <f t="shared" si="24"/>
        <v>1980.316248334284</v>
      </c>
      <c r="K122">
        <f t="shared" si="25"/>
        <v>5.0801882422321025</v>
      </c>
      <c r="L122">
        <f t="shared" si="26"/>
        <v>36.277486907674358</v>
      </c>
      <c r="M122" s="42">
        <f t="shared" si="27"/>
        <v>63.039483513001336</v>
      </c>
      <c r="N122" s="6">
        <f t="shared" si="28"/>
        <v>3.0482924749642121E-7</v>
      </c>
      <c r="O122" s="4">
        <f>SUM($N$54:N122)*0.1+$O$30</f>
        <v>-2.1848339096137347E-5</v>
      </c>
      <c r="P122" s="4">
        <f>-SUM(O122:$O$234)</f>
        <v>2.1681715756801676E-3</v>
      </c>
      <c r="Q122" s="6">
        <f t="shared" si="29"/>
        <v>-8.3751147428576164E-7</v>
      </c>
      <c r="R122" s="4">
        <f>SUM($Q$54:Q122)*0.1+$O$8</f>
        <v>8.911058541371412E-5</v>
      </c>
      <c r="S122" s="4">
        <f>-SUM(R122:$R$234)</f>
        <v>-9.2433552495399373E-3</v>
      </c>
      <c r="T122">
        <f t="shared" si="30"/>
        <v>9.1749912011045777E-5</v>
      </c>
      <c r="U122">
        <f t="shared" si="31"/>
        <v>9.4942395298825769E-3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25">
      <c r="A123" s="8"/>
      <c r="B123">
        <f t="shared" si="32"/>
        <v>6.8999999999999915</v>
      </c>
      <c r="C123">
        <f t="shared" si="17"/>
        <v>0</v>
      </c>
      <c r="D123">
        <f t="shared" si="18"/>
        <v>-1860.888565382161</v>
      </c>
      <c r="E123">
        <f t="shared" si="19"/>
        <v>-677.30804708544235</v>
      </c>
      <c r="F123">
        <f t="shared" si="20"/>
        <v>36287.327024952137</v>
      </c>
      <c r="G123">
        <f t="shared" si="21"/>
        <v>-4673.4255248895461</v>
      </c>
      <c r="H123">
        <f t="shared" si="22"/>
        <v>12840.131101136894</v>
      </c>
      <c r="I123">
        <f t="shared" si="23"/>
        <v>13664.182113506542</v>
      </c>
      <c r="J123" s="42">
        <f t="shared" si="24"/>
        <v>1980.316248334284</v>
      </c>
      <c r="K123">
        <f t="shared" si="25"/>
        <v>5.154896892853162</v>
      </c>
      <c r="L123">
        <f t="shared" si="26"/>
        <v>36.277486907674358</v>
      </c>
      <c r="M123" s="42">
        <f t="shared" si="27"/>
        <v>63.045548066341695</v>
      </c>
      <c r="N123" s="6">
        <f t="shared" si="28"/>
        <v>3.0931203054783911E-7</v>
      </c>
      <c r="O123" s="4">
        <f>SUM($N$54:N123)*0.1+$O$30</f>
        <v>-2.1817407893082562E-5</v>
      </c>
      <c r="P123" s="4">
        <f>-SUM(O123:$O$234)</f>
        <v>2.14632323658403E-3</v>
      </c>
      <c r="Q123" s="6">
        <f t="shared" si="29"/>
        <v>-8.4982781949584643E-7</v>
      </c>
      <c r="R123" s="4">
        <f>SUM($Q$54:Q123)*0.1+$O$8</f>
        <v>8.9025602631764541E-5</v>
      </c>
      <c r="S123" s="4">
        <f>-SUM(R123:$R$234)</f>
        <v>-9.1542446641262234E-3</v>
      </c>
      <c r="T123">
        <f t="shared" si="30"/>
        <v>9.1660008788576841E-5</v>
      </c>
      <c r="U123">
        <f t="shared" si="31"/>
        <v>9.402494286442506E-3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25">
      <c r="A124" s="8"/>
      <c r="B124">
        <f t="shared" si="32"/>
        <v>6.9999999999999911</v>
      </c>
      <c r="C124">
        <f t="shared" si="17"/>
        <v>0</v>
      </c>
      <c r="D124">
        <f t="shared" si="18"/>
        <v>-1860.888565382161</v>
      </c>
      <c r="E124">
        <f t="shared" si="19"/>
        <v>-677.30804708544235</v>
      </c>
      <c r="F124">
        <f t="shared" si="20"/>
        <v>36287.327024952137</v>
      </c>
      <c r="G124">
        <f t="shared" si="21"/>
        <v>-4741.1563295980905</v>
      </c>
      <c r="H124">
        <f t="shared" si="22"/>
        <v>13026.21995767511</v>
      </c>
      <c r="I124">
        <f t="shared" si="23"/>
        <v>13862.213738339969</v>
      </c>
      <c r="J124" s="42">
        <f t="shared" si="24"/>
        <v>1980.316248334284</v>
      </c>
      <c r="K124">
        <f t="shared" si="25"/>
        <v>5.2296055434742224</v>
      </c>
      <c r="L124">
        <f t="shared" si="26"/>
        <v>36.277486907674358</v>
      </c>
      <c r="M124" s="42">
        <f t="shared" si="27"/>
        <v>63.051700557160153</v>
      </c>
      <c r="N124" s="6">
        <f t="shared" si="28"/>
        <v>3.1379481359925712E-7</v>
      </c>
      <c r="O124" s="4">
        <f>SUM($N$54:N124)*0.1+$O$30</f>
        <v>-2.1786028411722639E-5</v>
      </c>
      <c r="P124" s="4">
        <f>-SUM(O124:$O$234)</f>
        <v>2.124505828690948E-3</v>
      </c>
      <c r="Q124" s="6">
        <f t="shared" si="29"/>
        <v>-8.6214416470593111E-7</v>
      </c>
      <c r="R124" s="4">
        <f>SUM($Q$54:Q124)*0.1+$O$8</f>
        <v>8.8939388215293947E-5</v>
      </c>
      <c r="S124" s="4">
        <f>-SUM(R124:$R$234)</f>
        <v>-9.0652190614944582E-3</v>
      </c>
      <c r="T124">
        <f t="shared" si="30"/>
        <v>9.156880369463801E-5</v>
      </c>
      <c r="U124">
        <f t="shared" si="31"/>
        <v>9.3108389336849923E-3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25">
      <c r="A125" s="8"/>
      <c r="B125">
        <f t="shared" si="32"/>
        <v>7.0999999999999908</v>
      </c>
      <c r="C125">
        <f t="shared" si="17"/>
        <v>0</v>
      </c>
      <c r="D125">
        <f t="shared" si="18"/>
        <v>-1860.888565382161</v>
      </c>
      <c r="E125">
        <f t="shared" si="19"/>
        <v>-677.30804708544235</v>
      </c>
      <c r="F125">
        <f t="shared" si="20"/>
        <v>36287.327024952137</v>
      </c>
      <c r="G125">
        <f t="shared" si="21"/>
        <v>-4808.8871343066348</v>
      </c>
      <c r="H125">
        <f t="shared" si="22"/>
        <v>13212.308814213326</v>
      </c>
      <c r="I125">
        <f t="shared" si="23"/>
        <v>14060.245363173397</v>
      </c>
      <c r="J125" s="42">
        <f t="shared" si="24"/>
        <v>1980.316248334284</v>
      </c>
      <c r="K125">
        <f t="shared" si="25"/>
        <v>5.3043141940952827</v>
      </c>
      <c r="L125">
        <f t="shared" si="26"/>
        <v>36.277486907674358</v>
      </c>
      <c r="M125" s="42">
        <f t="shared" si="27"/>
        <v>63.057940959716838</v>
      </c>
      <c r="N125" s="6">
        <f t="shared" si="28"/>
        <v>3.1827759665067507E-7</v>
      </c>
      <c r="O125" s="4">
        <f>SUM($N$54:N125)*0.1+$O$30</f>
        <v>-2.175420065205757E-5</v>
      </c>
      <c r="P125" s="4">
        <f>-SUM(O125:$O$234)</f>
        <v>2.1027198002792251E-3</v>
      </c>
      <c r="Q125" s="6">
        <f t="shared" si="29"/>
        <v>-8.7446050991601579E-7</v>
      </c>
      <c r="R125" s="4">
        <f>SUM($Q$54:Q125)*0.1+$O$8</f>
        <v>8.8851942164302339E-5</v>
      </c>
      <c r="S125" s="4">
        <f>-SUM(R125:$R$234)</f>
        <v>-8.9762796732791635E-3</v>
      </c>
      <c r="T125">
        <f t="shared" si="30"/>
        <v>9.1476296778884254E-5</v>
      </c>
      <c r="U125">
        <f t="shared" si="31"/>
        <v>9.2192747725301574E-3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25">
      <c r="A126" s="8"/>
      <c r="B126">
        <f t="shared" si="32"/>
        <v>7.1999999999999904</v>
      </c>
      <c r="C126">
        <f t="shared" si="17"/>
        <v>0</v>
      </c>
      <c r="D126">
        <f t="shared" si="18"/>
        <v>-1860.888565382161</v>
      </c>
      <c r="E126">
        <f t="shared" si="19"/>
        <v>-677.30804708544235</v>
      </c>
      <c r="F126">
        <f t="shared" si="20"/>
        <v>36287.327024952137</v>
      </c>
      <c r="G126">
        <f t="shared" si="21"/>
        <v>-4876.6179390151783</v>
      </c>
      <c r="H126">
        <f t="shared" si="22"/>
        <v>13398.397670751541</v>
      </c>
      <c r="I126">
        <f t="shared" si="23"/>
        <v>14258.276988006824</v>
      </c>
      <c r="J126" s="42">
        <f t="shared" si="24"/>
        <v>1980.316248334284</v>
      </c>
      <c r="K126">
        <f t="shared" si="25"/>
        <v>5.3790228447163431</v>
      </c>
      <c r="L126">
        <f t="shared" si="26"/>
        <v>36.277486907674358</v>
      </c>
      <c r="M126" s="42">
        <f t="shared" si="27"/>
        <v>63.064269247914339</v>
      </c>
      <c r="N126" s="6">
        <f t="shared" si="28"/>
        <v>3.2276037970209297E-7</v>
      </c>
      <c r="O126" s="4">
        <f>SUM($N$54:N126)*0.1+$O$30</f>
        <v>-2.1721924614087362E-5</v>
      </c>
      <c r="P126" s="4">
        <f>-SUM(O126:$O$234)</f>
        <v>2.080965599627168E-3</v>
      </c>
      <c r="Q126" s="6">
        <f t="shared" si="29"/>
        <v>-8.8677685512610047E-7</v>
      </c>
      <c r="R126" s="4">
        <f>SUM($Q$54:Q126)*0.1+$O$8</f>
        <v>8.876326447878973E-5</v>
      </c>
      <c r="S126" s="4">
        <f>-SUM(R126:$R$234)</f>
        <v>-8.8874277311148612E-3</v>
      </c>
      <c r="T126">
        <f t="shared" si="30"/>
        <v>9.1382488091929667E-5</v>
      </c>
      <c r="U126">
        <f t="shared" si="31"/>
        <v>9.1278031038482151E-3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25">
      <c r="A127" s="8"/>
      <c r="B127">
        <f t="shared" si="32"/>
        <v>7.2999999999999901</v>
      </c>
      <c r="C127">
        <f t="shared" si="17"/>
        <v>0</v>
      </c>
      <c r="D127">
        <f t="shared" si="18"/>
        <v>-1860.888565382161</v>
      </c>
      <c r="E127">
        <f t="shared" si="19"/>
        <v>-677.30804708544235</v>
      </c>
      <c r="F127">
        <f t="shared" si="20"/>
        <v>36287.327024952137</v>
      </c>
      <c r="G127">
        <f t="shared" si="21"/>
        <v>-4944.3487437237227</v>
      </c>
      <c r="H127">
        <f t="shared" si="22"/>
        <v>13584.486527289757</v>
      </c>
      <c r="I127">
        <f t="shared" si="23"/>
        <v>14456.308612840252</v>
      </c>
      <c r="J127" s="42">
        <f t="shared" si="24"/>
        <v>1980.316248334284</v>
      </c>
      <c r="K127">
        <f t="shared" si="25"/>
        <v>5.4537314953374025</v>
      </c>
      <c r="L127">
        <f t="shared" si="26"/>
        <v>36.277486907674358</v>
      </c>
      <c r="M127" s="42">
        <f t="shared" si="27"/>
        <v>63.070685395298256</v>
      </c>
      <c r="N127" s="6">
        <f t="shared" si="28"/>
        <v>3.2724316275351097E-7</v>
      </c>
      <c r="O127" s="4">
        <f>SUM($N$54:N127)*0.1+$O$30</f>
        <v>-2.1689200297812009E-5</v>
      </c>
      <c r="P127" s="4">
        <f>-SUM(O127:$O$234)</f>
        <v>2.0592436750130807E-3</v>
      </c>
      <c r="Q127" s="6">
        <f t="shared" si="29"/>
        <v>-8.9909320033618526E-7</v>
      </c>
      <c r="R127" s="4">
        <f>SUM($Q$54:Q127)*0.1+$O$8</f>
        <v>8.8673355158756106E-5</v>
      </c>
      <c r="S127" s="4">
        <f>-SUM(R127:$R$234)</f>
        <v>-8.7986644666360712E-3</v>
      </c>
      <c r="T127">
        <f t="shared" si="30"/>
        <v>9.1287377685359694E-5</v>
      </c>
      <c r="U127">
        <f t="shared" si="31"/>
        <v>9.0364252284587405E-3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25">
      <c r="A128" s="8"/>
      <c r="B128">
        <f t="shared" si="32"/>
        <v>7.3999999999999897</v>
      </c>
      <c r="C128">
        <f t="shared" si="17"/>
        <v>0</v>
      </c>
      <c r="D128">
        <f t="shared" si="18"/>
        <v>-1860.888565382161</v>
      </c>
      <c r="E128">
        <f t="shared" si="19"/>
        <v>-677.30804708544235</v>
      </c>
      <c r="F128">
        <f t="shared" si="20"/>
        <v>36287.327024952137</v>
      </c>
      <c r="G128">
        <f t="shared" si="21"/>
        <v>-5012.0795484322662</v>
      </c>
      <c r="H128">
        <f t="shared" si="22"/>
        <v>13770.575383827972</v>
      </c>
      <c r="I128">
        <f t="shared" si="23"/>
        <v>14654.340237673681</v>
      </c>
      <c r="J128" s="42">
        <f t="shared" si="24"/>
        <v>1980.316248334284</v>
      </c>
      <c r="K128">
        <f t="shared" si="25"/>
        <v>5.5284401459584638</v>
      </c>
      <c r="L128">
        <f t="shared" si="26"/>
        <v>36.277486907674358</v>
      </c>
      <c r="M128" s="42">
        <f t="shared" si="27"/>
        <v>63.077189375057756</v>
      </c>
      <c r="N128" s="6">
        <f t="shared" si="28"/>
        <v>3.3172594580492887E-7</v>
      </c>
      <c r="O128" s="4">
        <f>SUM($N$54:N128)*0.1+$O$30</f>
        <v>-2.1656027703231518E-5</v>
      </c>
      <c r="P128" s="4">
        <f>-SUM(O128:$O$234)</f>
        <v>2.0375544747152688E-3</v>
      </c>
      <c r="Q128" s="6">
        <f t="shared" si="29"/>
        <v>-9.1140954554626994E-7</v>
      </c>
      <c r="R128" s="4">
        <f>SUM($Q$54:Q128)*0.1+$O$8</f>
        <v>8.8582214204201482E-5</v>
      </c>
      <c r="S128" s="4">
        <f>-SUM(R128:$R$234)</f>
        <v>-8.7099911114773155E-3</v>
      </c>
      <c r="T128">
        <f t="shared" si="30"/>
        <v>9.1190965611743396E-5</v>
      </c>
      <c r="U128">
        <f t="shared" si="31"/>
        <v>8.9451424471299543E-3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8"/>
      <c r="B129">
        <f t="shared" si="32"/>
        <v>7.4999999999999893</v>
      </c>
      <c r="C129">
        <f t="shared" si="17"/>
        <v>0</v>
      </c>
      <c r="D129">
        <f t="shared" si="18"/>
        <v>-1860.888565382161</v>
      </c>
      <c r="E129">
        <f t="shared" si="19"/>
        <v>-677.30804708544235</v>
      </c>
      <c r="F129">
        <f t="shared" si="20"/>
        <v>36287.327024952137</v>
      </c>
      <c r="G129">
        <f t="shared" si="21"/>
        <v>-5079.8103531408105</v>
      </c>
      <c r="H129">
        <f t="shared" si="22"/>
        <v>13956.664240366188</v>
      </c>
      <c r="I129">
        <f t="shared" si="23"/>
        <v>14852.371862507109</v>
      </c>
      <c r="J129" s="42">
        <f t="shared" si="24"/>
        <v>1980.316248334284</v>
      </c>
      <c r="K129">
        <f t="shared" si="25"/>
        <v>5.6031487965795232</v>
      </c>
      <c r="L129">
        <f t="shared" si="26"/>
        <v>36.277486907674358</v>
      </c>
      <c r="M129" s="42">
        <f t="shared" si="27"/>
        <v>63.083781160026099</v>
      </c>
      <c r="N129" s="6">
        <f t="shared" si="28"/>
        <v>3.3620872885634682E-7</v>
      </c>
      <c r="O129" s="4">
        <f>SUM($N$54:N129)*0.1+$O$30</f>
        <v>-2.1622406830345881E-5</v>
      </c>
      <c r="P129" s="4">
        <f>-SUM(O129:$O$234)</f>
        <v>2.0158984470120371E-3</v>
      </c>
      <c r="Q129" s="6">
        <f t="shared" si="29"/>
        <v>-9.2372589075635462E-7</v>
      </c>
      <c r="R129" s="4">
        <f>SUM($Q$54:Q129)*0.1+$O$8</f>
        <v>8.8489841615125843E-5</v>
      </c>
      <c r="S129" s="4">
        <f>-SUM(R129:$R$234)</f>
        <v>-8.6214088972731123E-3</v>
      </c>
      <c r="T129">
        <f t="shared" si="30"/>
        <v>9.1093251924646119E-5</v>
      </c>
      <c r="U129">
        <f t="shared" si="31"/>
        <v>8.853956060577978E-3</v>
      </c>
      <c r="X129" s="1"/>
    </row>
    <row r="130" spans="1:24" x14ac:dyDescent="0.25">
      <c r="A130" s="8"/>
      <c r="B130">
        <f t="shared" si="32"/>
        <v>7.599999999999989</v>
      </c>
      <c r="C130">
        <f t="shared" si="17"/>
        <v>0</v>
      </c>
      <c r="D130">
        <f t="shared" si="18"/>
        <v>-1860.888565382161</v>
      </c>
      <c r="E130">
        <f t="shared" si="19"/>
        <v>-677.30804708544235</v>
      </c>
      <c r="F130">
        <f t="shared" si="20"/>
        <v>36287.327024952137</v>
      </c>
      <c r="G130">
        <f t="shared" si="21"/>
        <v>-5147.541157849354</v>
      </c>
      <c r="H130">
        <f t="shared" si="22"/>
        <v>14142.753096904404</v>
      </c>
      <c r="I130">
        <f t="shared" si="23"/>
        <v>15050.403487340536</v>
      </c>
      <c r="J130" s="42">
        <f t="shared" si="24"/>
        <v>1980.316248334284</v>
      </c>
      <c r="K130">
        <f t="shared" si="25"/>
        <v>5.6778574472005836</v>
      </c>
      <c r="L130">
        <f t="shared" si="26"/>
        <v>36.277486907674358</v>
      </c>
      <c r="M130" s="42">
        <f t="shared" si="27"/>
        <v>63.090460722681243</v>
      </c>
      <c r="N130" s="6">
        <f t="shared" si="28"/>
        <v>3.4069151190776478E-7</v>
      </c>
      <c r="O130" s="4">
        <f>SUM($N$54:N130)*0.1+$O$30</f>
        <v>-2.1588337679155106E-5</v>
      </c>
      <c r="P130" s="4">
        <f>-SUM(O130:$O$234)</f>
        <v>1.994276040181691E-3</v>
      </c>
      <c r="Q130" s="6">
        <f t="shared" si="29"/>
        <v>-9.3604223596643941E-7</v>
      </c>
      <c r="R130" s="4">
        <f>SUM($Q$54:Q130)*0.1+$O$8</f>
        <v>8.8396237391529203E-5</v>
      </c>
      <c r="S130" s="4">
        <f>-SUM(R130:$R$234)</f>
        <v>-8.5329190556579868E-3</v>
      </c>
      <c r="T130">
        <f t="shared" si="30"/>
        <v>9.0994236678642522E-5</v>
      </c>
      <c r="U130">
        <f t="shared" si="31"/>
        <v>8.7628673694661128E-3</v>
      </c>
      <c r="X130" s="1"/>
    </row>
    <row r="131" spans="1:24" x14ac:dyDescent="0.25">
      <c r="A131" s="8"/>
      <c r="B131">
        <f t="shared" si="32"/>
        <v>7.6999999999999886</v>
      </c>
      <c r="C131">
        <f t="shared" si="17"/>
        <v>0</v>
      </c>
      <c r="D131">
        <f t="shared" si="18"/>
        <v>-1860.888565382161</v>
      </c>
      <c r="E131">
        <f t="shared" si="19"/>
        <v>-677.30804708544235</v>
      </c>
      <c r="F131">
        <f t="shared" si="20"/>
        <v>36287.327024952137</v>
      </c>
      <c r="G131">
        <f t="shared" si="21"/>
        <v>-5215.2719625578984</v>
      </c>
      <c r="H131">
        <f t="shared" si="22"/>
        <v>14328.841953442619</v>
      </c>
      <c r="I131">
        <f t="shared" si="23"/>
        <v>15248.435112173964</v>
      </c>
      <c r="J131" s="42">
        <f t="shared" si="24"/>
        <v>1980.316248334284</v>
      </c>
      <c r="K131">
        <f t="shared" si="25"/>
        <v>5.752566097821644</v>
      </c>
      <c r="L131">
        <f t="shared" si="26"/>
        <v>36.277486907674358</v>
      </c>
      <c r="M131" s="42">
        <f t="shared" si="27"/>
        <v>63.097228035146365</v>
      </c>
      <c r="N131" s="6">
        <f t="shared" si="28"/>
        <v>3.4517429495918273E-7</v>
      </c>
      <c r="O131" s="4">
        <f>SUM($N$54:N131)*0.1+$O$30</f>
        <v>-2.1553820249659188E-5</v>
      </c>
      <c r="P131" s="4">
        <f>-SUM(O131:$O$234)</f>
        <v>1.9726877025025356E-3</v>
      </c>
      <c r="Q131" s="6">
        <f t="shared" si="29"/>
        <v>-9.4835858117652409E-7</v>
      </c>
      <c r="R131" s="4">
        <f>SUM($Q$54:Q131)*0.1+$O$8</f>
        <v>8.8301401533411549E-5</v>
      </c>
      <c r="S131" s="4">
        <f>-SUM(R131:$R$234)</f>
        <v>-8.4445228182664575E-3</v>
      </c>
      <c r="T131">
        <f t="shared" si="30"/>
        <v>9.0893919929329678E-5</v>
      </c>
      <c r="U131">
        <f t="shared" si="31"/>
        <v>8.6718776744040636E-3</v>
      </c>
      <c r="X131" s="1"/>
    </row>
    <row r="132" spans="1:24" x14ac:dyDescent="0.25">
      <c r="A132" s="8"/>
      <c r="B132">
        <f t="shared" si="32"/>
        <v>7.7999999999999883</v>
      </c>
      <c r="C132">
        <f t="shared" si="17"/>
        <v>0</v>
      </c>
      <c r="D132">
        <f t="shared" si="18"/>
        <v>-1860.888565382161</v>
      </c>
      <c r="E132">
        <f t="shared" si="19"/>
        <v>-677.30804708544235</v>
      </c>
      <c r="F132">
        <f t="shared" si="20"/>
        <v>36287.327024952137</v>
      </c>
      <c r="G132">
        <f t="shared" si="21"/>
        <v>-5283.0027672664428</v>
      </c>
      <c r="H132">
        <f t="shared" si="22"/>
        <v>14514.930809980833</v>
      </c>
      <c r="I132">
        <f t="shared" si="23"/>
        <v>15446.466737007391</v>
      </c>
      <c r="J132" s="42">
        <f t="shared" si="24"/>
        <v>1980.316248334284</v>
      </c>
      <c r="K132">
        <f t="shared" si="25"/>
        <v>5.8272747484427034</v>
      </c>
      <c r="L132">
        <f t="shared" si="26"/>
        <v>36.277486907674358</v>
      </c>
      <c r="M132" s="42">
        <f t="shared" si="27"/>
        <v>63.104083069190473</v>
      </c>
      <c r="N132" s="6">
        <f t="shared" si="28"/>
        <v>3.4965707801060073E-7</v>
      </c>
      <c r="O132" s="4">
        <f>SUM($N$54:N132)*0.1+$O$30</f>
        <v>-2.1518854541858126E-5</v>
      </c>
      <c r="P132" s="4">
        <f>-SUM(O132:$O$234)</f>
        <v>1.9511338822528765E-3</v>
      </c>
      <c r="Q132" s="6">
        <f t="shared" si="29"/>
        <v>-9.6067492638660877E-7</v>
      </c>
      <c r="R132" s="4">
        <f>SUM($Q$54:Q132)*0.1+$O$8</f>
        <v>8.8205334040772893E-5</v>
      </c>
      <c r="S132" s="4">
        <f>-SUM(R132:$R$234)</f>
        <v>-8.3562214167330461E-3</v>
      </c>
      <c r="T132">
        <f t="shared" si="30"/>
        <v>9.0792301733340686E-5</v>
      </c>
      <c r="U132">
        <f t="shared" si="31"/>
        <v>8.5809882759471951E-3</v>
      </c>
      <c r="X132" s="1"/>
    </row>
    <row r="133" spans="1:24" x14ac:dyDescent="0.25">
      <c r="A133" s="8"/>
      <c r="B133">
        <f t="shared" si="32"/>
        <v>7.8999999999999879</v>
      </c>
      <c r="C133">
        <f t="shared" si="17"/>
        <v>0</v>
      </c>
      <c r="D133">
        <f t="shared" si="18"/>
        <v>-1860.888565382161</v>
      </c>
      <c r="E133">
        <f t="shared" si="19"/>
        <v>-677.30804708544235</v>
      </c>
      <c r="F133">
        <f t="shared" si="20"/>
        <v>36287.327024952137</v>
      </c>
      <c r="G133">
        <f t="shared" si="21"/>
        <v>-5350.7335719749863</v>
      </c>
      <c r="H133">
        <f t="shared" si="22"/>
        <v>14701.019666519049</v>
      </c>
      <c r="I133">
        <f t="shared" si="23"/>
        <v>15644.498361840819</v>
      </c>
      <c r="J133" s="42">
        <f t="shared" si="24"/>
        <v>1980.316248334284</v>
      </c>
      <c r="K133">
        <f t="shared" si="25"/>
        <v>5.9019833990637638</v>
      </c>
      <c r="L133">
        <f t="shared" si="26"/>
        <v>36.277486907674358</v>
      </c>
      <c r="M133" s="42">
        <f t="shared" si="27"/>
        <v>63.111025796228965</v>
      </c>
      <c r="N133" s="6">
        <f t="shared" si="28"/>
        <v>3.5413986106201863E-7</v>
      </c>
      <c r="O133" s="4">
        <f>SUM($N$54:N133)*0.1+$O$30</f>
        <v>-2.1483440555751925E-5</v>
      </c>
      <c r="P133" s="4">
        <f>-SUM(O133:$O$234)</f>
        <v>1.9296150277110188E-3</v>
      </c>
      <c r="Q133" s="6">
        <f t="shared" si="29"/>
        <v>-9.7299127159669346E-7</v>
      </c>
      <c r="R133" s="4">
        <f>SUM($Q$54:Q133)*0.1+$O$8</f>
        <v>8.8108034913613224E-5</v>
      </c>
      <c r="S133" s="4">
        <f>-SUM(R133:$R$234)</f>
        <v>-8.2680160826922727E-3</v>
      </c>
      <c r="T133">
        <f t="shared" si="30"/>
        <v>9.0689382148358543E-5</v>
      </c>
      <c r="U133">
        <f t="shared" si="31"/>
        <v>8.4902004745957722E-3</v>
      </c>
      <c r="X133" s="1"/>
    </row>
    <row r="134" spans="1:24" x14ac:dyDescent="0.25">
      <c r="A134" s="8"/>
      <c r="B134">
        <f t="shared" si="32"/>
        <v>7.9999999999999876</v>
      </c>
      <c r="C134">
        <f t="shared" si="17"/>
        <v>0</v>
      </c>
      <c r="D134">
        <f t="shared" si="18"/>
        <v>-1860.888565382161</v>
      </c>
      <c r="E134">
        <f t="shared" si="19"/>
        <v>-677.30804708544235</v>
      </c>
      <c r="F134">
        <f t="shared" si="20"/>
        <v>36287.327024952137</v>
      </c>
      <c r="G134">
        <f t="shared" si="21"/>
        <v>-5418.4643766835306</v>
      </c>
      <c r="H134">
        <f t="shared" si="22"/>
        <v>14887.108523057264</v>
      </c>
      <c r="I134">
        <f t="shared" si="23"/>
        <v>15842.529986674246</v>
      </c>
      <c r="J134" s="42">
        <f t="shared" si="24"/>
        <v>1980.316248334284</v>
      </c>
      <c r="K134">
        <f t="shared" si="25"/>
        <v>5.9766920496848241</v>
      </c>
      <c r="L134">
        <f t="shared" si="26"/>
        <v>36.277486907674358</v>
      </c>
      <c r="M134" s="42">
        <f t="shared" si="27"/>
        <v>63.118056187324243</v>
      </c>
      <c r="N134" s="6">
        <f t="shared" si="28"/>
        <v>3.5862264411343658E-7</v>
      </c>
      <c r="O134" s="4">
        <f>SUM($N$54:N134)*0.1+$O$30</f>
        <v>-2.1447578291340581E-5</v>
      </c>
      <c r="P134" s="4">
        <f>-SUM(O134:$O$234)</f>
        <v>1.9081315871552667E-3</v>
      </c>
      <c r="Q134" s="6">
        <f t="shared" si="29"/>
        <v>-9.8530761680677814E-7</v>
      </c>
      <c r="R134" s="4">
        <f>SUM($Q$54:Q134)*0.1+$O$8</f>
        <v>8.8009504151932539E-5</v>
      </c>
      <c r="S134" s="4">
        <f>-SUM(R134:$R$234)</f>
        <v>-8.1799080477786591E-3</v>
      </c>
      <c r="T134">
        <f t="shared" si="30"/>
        <v>9.0585161233130309E-5</v>
      </c>
      <c r="U134">
        <f t="shared" si="31"/>
        <v>8.3995155707941721E-3</v>
      </c>
      <c r="X134" s="1"/>
    </row>
    <row r="135" spans="1:24" x14ac:dyDescent="0.25">
      <c r="A135" s="8"/>
      <c r="B135">
        <f t="shared" si="32"/>
        <v>8.0999999999999872</v>
      </c>
      <c r="C135">
        <f t="shared" si="17"/>
        <v>0</v>
      </c>
      <c r="D135">
        <f t="shared" si="18"/>
        <v>-1860.888565382161</v>
      </c>
      <c r="E135">
        <f t="shared" si="19"/>
        <v>-677.30804708544235</v>
      </c>
      <c r="F135">
        <f t="shared" si="20"/>
        <v>36287.327024952137</v>
      </c>
      <c r="G135">
        <f t="shared" si="21"/>
        <v>-5486.1951813920741</v>
      </c>
      <c r="H135">
        <f t="shared" si="22"/>
        <v>15073.19737959548</v>
      </c>
      <c r="I135">
        <f t="shared" si="23"/>
        <v>16040.561611507674</v>
      </c>
      <c r="J135" s="42">
        <f t="shared" si="24"/>
        <v>1980.316248334284</v>
      </c>
      <c r="K135">
        <f t="shared" si="25"/>
        <v>6.0514007003058836</v>
      </c>
      <c r="L135">
        <f t="shared" si="26"/>
        <v>36.277486907674358</v>
      </c>
      <c r="M135" s="42">
        <f t="shared" si="27"/>
        <v>63.12517421318627</v>
      </c>
      <c r="N135" s="6">
        <f t="shared" si="28"/>
        <v>3.6310542716485448E-7</v>
      </c>
      <c r="O135" s="4">
        <f>SUM($N$54:N135)*0.1+$O$30</f>
        <v>-2.1411267748624096E-5</v>
      </c>
      <c r="P135" s="4">
        <f>-SUM(O135:$O$234)</f>
        <v>1.8866840088639261E-3</v>
      </c>
      <c r="Q135" s="6">
        <f t="shared" si="29"/>
        <v>-9.9762396201686282E-7</v>
      </c>
      <c r="R135" s="4">
        <f>SUM($Q$54:Q135)*0.1+$O$8</f>
        <v>8.7909741755730854E-5</v>
      </c>
      <c r="S135" s="4">
        <f>-SUM(R135:$R$234)</f>
        <v>-8.0918985436267254E-3</v>
      </c>
      <c r="T135">
        <f t="shared" si="30"/>
        <v>9.0479639047481611E-5</v>
      </c>
      <c r="U135">
        <f t="shared" si="31"/>
        <v>8.3089348649301124E-3</v>
      </c>
      <c r="X135" s="1"/>
    </row>
    <row r="136" spans="1:24" x14ac:dyDescent="0.25">
      <c r="A136" s="8"/>
      <c r="B136">
        <f t="shared" si="32"/>
        <v>8.1999999999999869</v>
      </c>
      <c r="C136">
        <f t="shared" si="17"/>
        <v>0</v>
      </c>
      <c r="D136">
        <f t="shared" si="18"/>
        <v>-1860.888565382161</v>
      </c>
      <c r="E136">
        <f t="shared" si="19"/>
        <v>-677.30804708544235</v>
      </c>
      <c r="F136">
        <f t="shared" si="20"/>
        <v>36287.327024952137</v>
      </c>
      <c r="G136">
        <f t="shared" si="21"/>
        <v>-5553.9259861006185</v>
      </c>
      <c r="H136">
        <f t="shared" si="22"/>
        <v>15259.286236133696</v>
      </c>
      <c r="I136">
        <f t="shared" si="23"/>
        <v>16238.593236341101</v>
      </c>
      <c r="J136" s="42">
        <f t="shared" si="24"/>
        <v>1980.316248334284</v>
      </c>
      <c r="K136">
        <f t="shared" si="25"/>
        <v>6.126109350926944</v>
      </c>
      <c r="L136">
        <f t="shared" si="26"/>
        <v>36.277486907674358</v>
      </c>
      <c r="M136" s="42">
        <f t="shared" si="27"/>
        <v>63.132379844173215</v>
      </c>
      <c r="N136" s="6">
        <f t="shared" si="28"/>
        <v>3.6758821021627249E-7</v>
      </c>
      <c r="O136" s="4">
        <f>SUM($N$54:N136)*0.1+$O$30</f>
        <v>-2.1374508927602469E-5</v>
      </c>
      <c r="P136" s="4">
        <f>-SUM(O136:$O$234)</f>
        <v>1.8652727411153022E-3</v>
      </c>
      <c r="Q136" s="6">
        <f t="shared" si="29"/>
        <v>-1.0099403072269475E-6</v>
      </c>
      <c r="R136" s="4">
        <f>SUM($Q$54:Q136)*0.1+$O$8</f>
        <v>8.7808747725008168E-5</v>
      </c>
      <c r="S136" s="4">
        <f>-SUM(R136:$R$234)</f>
        <v>-8.003988801870995E-3</v>
      </c>
      <c r="T136">
        <f t="shared" si="30"/>
        <v>9.0372815652331451E-5</v>
      </c>
      <c r="U136">
        <f t="shared" si="31"/>
        <v>8.2184596573338532E-3</v>
      </c>
      <c r="X136" s="1"/>
    </row>
    <row r="137" spans="1:24" x14ac:dyDescent="0.25">
      <c r="A137" s="8"/>
      <c r="B137">
        <f t="shared" si="32"/>
        <v>8.2999999999999865</v>
      </c>
      <c r="C137">
        <f t="shared" si="17"/>
        <v>0</v>
      </c>
      <c r="D137">
        <f t="shared" si="18"/>
        <v>-1860.888565382161</v>
      </c>
      <c r="E137">
        <f t="shared" si="19"/>
        <v>-677.30804708544235</v>
      </c>
      <c r="F137">
        <f t="shared" si="20"/>
        <v>36287.327024952137</v>
      </c>
      <c r="G137">
        <f t="shared" si="21"/>
        <v>-5621.656790809162</v>
      </c>
      <c r="H137">
        <f t="shared" si="22"/>
        <v>15445.375092671911</v>
      </c>
      <c r="I137">
        <f t="shared" si="23"/>
        <v>16436.624861174529</v>
      </c>
      <c r="J137" s="42">
        <f t="shared" si="24"/>
        <v>1980.316248334284</v>
      </c>
      <c r="K137">
        <f t="shared" si="25"/>
        <v>6.2008180015480043</v>
      </c>
      <c r="L137">
        <f t="shared" si="26"/>
        <v>36.277486907674358</v>
      </c>
      <c r="M137" s="42">
        <f t="shared" si="27"/>
        <v>63.139673050292046</v>
      </c>
      <c r="N137" s="6">
        <f t="shared" si="28"/>
        <v>3.7207099326769039E-7</v>
      </c>
      <c r="O137" s="4">
        <f>SUM($N$54:N137)*0.1+$O$30</f>
        <v>-2.13373018282757E-5</v>
      </c>
      <c r="P137" s="4">
        <f>-SUM(O137:$O$234)</f>
        <v>1.8438982321876997E-3</v>
      </c>
      <c r="Q137" s="6">
        <f t="shared" si="29"/>
        <v>-1.0222566524370322E-6</v>
      </c>
      <c r="R137" s="4">
        <f>SUM($Q$54:Q137)*0.1+$O$8</f>
        <v>8.7706522059764454E-5</v>
      </c>
      <c r="S137" s="4">
        <f>-SUM(R137:$R$234)</f>
        <v>-7.9161800541459864E-3</v>
      </c>
      <c r="T137">
        <f t="shared" si="30"/>
        <v>9.0264691109707387E-5</v>
      </c>
      <c r="U137">
        <f t="shared" si="31"/>
        <v>8.1280912482774009E-3</v>
      </c>
      <c r="X137" s="1"/>
    </row>
    <row r="138" spans="1:24" x14ac:dyDescent="0.25">
      <c r="A138" s="8"/>
      <c r="B138">
        <f t="shared" si="32"/>
        <v>8.3999999999999861</v>
      </c>
      <c r="C138">
        <f t="shared" si="17"/>
        <v>0</v>
      </c>
      <c r="D138">
        <f t="shared" si="18"/>
        <v>-1860.888565382161</v>
      </c>
      <c r="E138">
        <f t="shared" si="19"/>
        <v>-677.30804708544235</v>
      </c>
      <c r="F138">
        <f t="shared" si="20"/>
        <v>36287.327024952137</v>
      </c>
      <c r="G138">
        <f t="shared" si="21"/>
        <v>-5689.3875955177064</v>
      </c>
      <c r="H138">
        <f t="shared" si="22"/>
        <v>15631.463949210127</v>
      </c>
      <c r="I138">
        <f t="shared" si="23"/>
        <v>16634.656486007956</v>
      </c>
      <c r="J138" s="42">
        <f t="shared" si="24"/>
        <v>1980.316248334284</v>
      </c>
      <c r="K138">
        <f t="shared" si="25"/>
        <v>6.2755266521690647</v>
      </c>
      <c r="L138">
        <f t="shared" si="26"/>
        <v>36.277486907674358</v>
      </c>
      <c r="M138" s="42">
        <f t="shared" si="27"/>
        <v>63.147053801199135</v>
      </c>
      <c r="N138" s="6">
        <f t="shared" si="28"/>
        <v>3.7655377631910839E-7</v>
      </c>
      <c r="O138" s="4">
        <f>SUM($N$54:N138)*0.1+$O$30</f>
        <v>-2.1299646450643789E-5</v>
      </c>
      <c r="P138" s="4">
        <f>-SUM(O138:$O$234)</f>
        <v>1.822560930359424E-3</v>
      </c>
      <c r="Q138" s="6">
        <f t="shared" si="29"/>
        <v>-1.0345729976471171E-6</v>
      </c>
      <c r="R138" s="4">
        <f>SUM($Q$54:Q138)*0.1+$O$8</f>
        <v>8.7603064759999753E-5</v>
      </c>
      <c r="S138" s="4">
        <f>-SUM(R138:$R$234)</f>
        <v>-7.828473532086223E-3</v>
      </c>
      <c r="T138">
        <f t="shared" si="30"/>
        <v>9.0155265482761094E-5</v>
      </c>
      <c r="U138">
        <f t="shared" si="31"/>
        <v>8.0378309379736997E-3</v>
      </c>
      <c r="X138" s="1"/>
    </row>
    <row r="139" spans="1:24" x14ac:dyDescent="0.25">
      <c r="A139" s="8"/>
      <c r="B139">
        <f t="shared" si="32"/>
        <v>8.4999999999999858</v>
      </c>
      <c r="C139">
        <f t="shared" si="17"/>
        <v>0</v>
      </c>
      <c r="D139">
        <f t="shared" si="18"/>
        <v>-1860.888565382161</v>
      </c>
      <c r="E139">
        <f t="shared" si="19"/>
        <v>-677.30804708544235</v>
      </c>
      <c r="F139">
        <f t="shared" si="20"/>
        <v>36287.327024952137</v>
      </c>
      <c r="G139">
        <f t="shared" si="21"/>
        <v>-5757.1184002262507</v>
      </c>
      <c r="H139">
        <f t="shared" si="22"/>
        <v>15817.552805748343</v>
      </c>
      <c r="I139">
        <f t="shared" si="23"/>
        <v>16832.688110841387</v>
      </c>
      <c r="J139" s="42">
        <f t="shared" si="24"/>
        <v>1980.316248334284</v>
      </c>
      <c r="K139">
        <f t="shared" si="25"/>
        <v>6.3502353027901259</v>
      </c>
      <c r="L139">
        <f t="shared" si="26"/>
        <v>36.277486907674358</v>
      </c>
      <c r="M139" s="42">
        <f t="shared" si="27"/>
        <v>63.154522066200897</v>
      </c>
      <c r="N139" s="6">
        <f t="shared" si="28"/>
        <v>3.8103655937052634E-7</v>
      </c>
      <c r="O139" s="4">
        <f>SUM($N$54:N139)*0.1+$O$30</f>
        <v>-2.1261542794706736E-5</v>
      </c>
      <c r="P139" s="4">
        <f>-SUM(O139:$O$234)</f>
        <v>1.8012612839087803E-3</v>
      </c>
      <c r="Q139" s="6">
        <f t="shared" si="29"/>
        <v>-1.0468893428572018E-6</v>
      </c>
      <c r="R139" s="4">
        <f>SUM($Q$54:Q139)*0.1+$O$8</f>
        <v>8.7498375825714023E-5</v>
      </c>
      <c r="S139" s="4">
        <f>-SUM(R139:$R$234)</f>
        <v>-7.7408704673262232E-3</v>
      </c>
      <c r="T139">
        <f t="shared" si="30"/>
        <v>9.0044538835784159E-5</v>
      </c>
      <c r="U139">
        <f t="shared" si="31"/>
        <v>7.9476800265758062E-3</v>
      </c>
      <c r="X139" s="1"/>
    </row>
    <row r="140" spans="1:24" x14ac:dyDescent="0.25">
      <c r="A140" s="8"/>
      <c r="B140">
        <f t="shared" si="32"/>
        <v>8.5999999999999854</v>
      </c>
      <c r="C140">
        <f t="shared" si="17"/>
        <v>0</v>
      </c>
      <c r="D140">
        <f t="shared" si="18"/>
        <v>-1860.888565382161</v>
      </c>
      <c r="E140">
        <f t="shared" si="19"/>
        <v>-677.30804708544235</v>
      </c>
      <c r="F140">
        <f t="shared" si="20"/>
        <v>36287.327024952137</v>
      </c>
      <c r="G140">
        <f t="shared" si="21"/>
        <v>-5824.8492049347942</v>
      </c>
      <c r="H140">
        <f t="shared" si="22"/>
        <v>16003.641662286558</v>
      </c>
      <c r="I140">
        <f t="shared" si="23"/>
        <v>17030.719735674811</v>
      </c>
      <c r="J140" s="42">
        <f t="shared" si="24"/>
        <v>1980.316248334284</v>
      </c>
      <c r="K140">
        <f t="shared" si="25"/>
        <v>6.4249439534111845</v>
      </c>
      <c r="L140">
        <f t="shared" si="26"/>
        <v>36.277486907674358</v>
      </c>
      <c r="M140" s="42">
        <f t="shared" si="27"/>
        <v>63.162077814254403</v>
      </c>
      <c r="N140" s="6">
        <f t="shared" si="28"/>
        <v>3.8551934242194424E-7</v>
      </c>
      <c r="O140" s="4">
        <f>SUM($N$54:N140)*0.1+$O$30</f>
        <v>-2.1222990860464541E-5</v>
      </c>
      <c r="P140" s="4">
        <f>-SUM(O140:$O$234)</f>
        <v>1.7799997411140737E-3</v>
      </c>
      <c r="Q140" s="6">
        <f t="shared" si="29"/>
        <v>-1.0592056880672864E-6</v>
      </c>
      <c r="R140" s="4">
        <f>SUM($Q$54:Q140)*0.1+$O$8</f>
        <v>8.7392455256907306E-5</v>
      </c>
      <c r="S140" s="4">
        <f>-SUM(R140:$R$234)</f>
        <v>-7.6533720915005089E-3</v>
      </c>
      <c r="T140">
        <f t="shared" si="30"/>
        <v>8.9932511234224447E-5</v>
      </c>
      <c r="U140">
        <f t="shared" si="31"/>
        <v>7.8576398141760768E-3</v>
      </c>
      <c r="X140" s="1"/>
    </row>
    <row r="141" spans="1:24" x14ac:dyDescent="0.25">
      <c r="A141" s="8"/>
      <c r="B141">
        <f t="shared" si="32"/>
        <v>8.6999999999999851</v>
      </c>
      <c r="C141">
        <f t="shared" si="17"/>
        <v>0</v>
      </c>
      <c r="D141">
        <f t="shared" si="18"/>
        <v>-1860.888565382161</v>
      </c>
      <c r="E141">
        <f t="shared" si="19"/>
        <v>-677.30804708544235</v>
      </c>
      <c r="F141">
        <f t="shared" si="20"/>
        <v>36287.327024952137</v>
      </c>
      <c r="G141">
        <f t="shared" si="21"/>
        <v>-5892.5800096433386</v>
      </c>
      <c r="H141">
        <f t="shared" si="22"/>
        <v>16189.730518824774</v>
      </c>
      <c r="I141">
        <f t="shared" si="23"/>
        <v>17228.751360508242</v>
      </c>
      <c r="J141" s="42">
        <f t="shared" si="24"/>
        <v>1980.316248334284</v>
      </c>
      <c r="K141">
        <f t="shared" si="25"/>
        <v>6.4996526040322458</v>
      </c>
      <c r="L141">
        <f t="shared" si="26"/>
        <v>36.277486907674358</v>
      </c>
      <c r="M141" s="42">
        <f t="shared" si="27"/>
        <v>63.169721013968051</v>
      </c>
      <c r="N141" s="6">
        <f t="shared" si="28"/>
        <v>3.9000212547336225E-7</v>
      </c>
      <c r="O141" s="4">
        <f>SUM($N$54:N141)*0.1+$O$30</f>
        <v>-2.1183990647917208E-5</v>
      </c>
      <c r="P141" s="4">
        <f>-SUM(O141:$O$234)</f>
        <v>1.7587767502536089E-3</v>
      </c>
      <c r="Q141" s="6">
        <f t="shared" si="29"/>
        <v>-1.0715220332773711E-6</v>
      </c>
      <c r="R141" s="4">
        <f>SUM($Q$54:Q141)*0.1+$O$8</f>
        <v>8.7285303053579561E-5</v>
      </c>
      <c r="S141" s="4">
        <f>-SUM(R141:$R$234)</f>
        <v>-7.5659796362436017E-3</v>
      </c>
      <c r="T141">
        <f t="shared" si="30"/>
        <v>8.9819182744702524E-5</v>
      </c>
      <c r="U141">
        <f t="shared" si="31"/>
        <v>7.767711600805317E-3</v>
      </c>
      <c r="X141" s="1"/>
    </row>
    <row r="142" spans="1:24" x14ac:dyDescent="0.25">
      <c r="A142" s="8"/>
      <c r="B142">
        <f t="shared" si="32"/>
        <v>8.7999999999999847</v>
      </c>
      <c r="C142">
        <f t="shared" si="17"/>
        <v>0</v>
      </c>
      <c r="D142">
        <f t="shared" si="18"/>
        <v>-1860.888565382161</v>
      </c>
      <c r="E142">
        <f t="shared" si="19"/>
        <v>-677.30804708544235</v>
      </c>
      <c r="F142">
        <f t="shared" si="20"/>
        <v>36287.327024952137</v>
      </c>
      <c r="G142">
        <f t="shared" si="21"/>
        <v>-5960.3108143518821</v>
      </c>
      <c r="H142">
        <f t="shared" si="22"/>
        <v>16375.819375362988</v>
      </c>
      <c r="I142">
        <f t="shared" si="23"/>
        <v>17426.782985341666</v>
      </c>
      <c r="J142" s="42">
        <f t="shared" si="24"/>
        <v>1980.316248334284</v>
      </c>
      <c r="K142">
        <f t="shared" si="25"/>
        <v>6.5743612546533043</v>
      </c>
      <c r="L142">
        <f t="shared" si="26"/>
        <v>36.277486907674358</v>
      </c>
      <c r="M142" s="42">
        <f t="shared" si="27"/>
        <v>63.177451633602161</v>
      </c>
      <c r="N142" s="6">
        <f t="shared" si="28"/>
        <v>3.9448490852478015E-7</v>
      </c>
      <c r="O142" s="4">
        <f>SUM($N$54:N142)*0.1+$O$30</f>
        <v>-2.1144542157064729E-5</v>
      </c>
      <c r="P142" s="4">
        <f>-SUM(O142:$O$234)</f>
        <v>1.7375927596056918E-3</v>
      </c>
      <c r="Q142" s="6">
        <f t="shared" si="29"/>
        <v>-1.0838383784874558E-6</v>
      </c>
      <c r="R142" s="4">
        <f>SUM($Q$54:Q142)*0.1+$O$8</f>
        <v>8.7176919215730815E-5</v>
      </c>
      <c r="S142" s="4">
        <f>-SUM(R142:$R$234)</f>
        <v>-7.4786943331900217E-3</v>
      </c>
      <c r="T142">
        <f t="shared" si="30"/>
        <v>8.9704553435028837E-5</v>
      </c>
      <c r="U142">
        <f t="shared" si="31"/>
        <v>7.6778966864319469E-3</v>
      </c>
      <c r="X142" s="1"/>
    </row>
    <row r="143" spans="1:24" x14ac:dyDescent="0.25">
      <c r="A143" s="8"/>
      <c r="B143">
        <f t="shared" si="32"/>
        <v>8.8999999999999844</v>
      </c>
      <c r="C143">
        <f t="shared" si="17"/>
        <v>0</v>
      </c>
      <c r="D143">
        <f t="shared" si="18"/>
        <v>-1860.888565382161</v>
      </c>
      <c r="E143">
        <f t="shared" si="19"/>
        <v>-677.30804708544235</v>
      </c>
      <c r="F143">
        <f t="shared" si="20"/>
        <v>36287.327024952137</v>
      </c>
      <c r="G143">
        <f t="shared" si="21"/>
        <v>-6028.0416190604265</v>
      </c>
      <c r="H143">
        <f t="shared" si="22"/>
        <v>16561.908231901205</v>
      </c>
      <c r="I143">
        <f t="shared" si="23"/>
        <v>17624.814610175097</v>
      </c>
      <c r="J143" s="42">
        <f t="shared" si="24"/>
        <v>1980.316248334284</v>
      </c>
      <c r="K143">
        <f t="shared" si="25"/>
        <v>6.6490699052743656</v>
      </c>
      <c r="L143">
        <f t="shared" si="26"/>
        <v>36.277486907674358</v>
      </c>
      <c r="M143" s="42">
        <f t="shared" si="27"/>
        <v>63.185269641069659</v>
      </c>
      <c r="N143" s="6">
        <f t="shared" si="28"/>
        <v>3.989676915761981E-7</v>
      </c>
      <c r="O143" s="4">
        <f>SUM($N$54:N143)*0.1+$O$30</f>
        <v>-2.1104645387907108E-5</v>
      </c>
      <c r="P143" s="4">
        <f>-SUM(O143:$O$234)</f>
        <v>1.716448217448627E-3</v>
      </c>
      <c r="Q143" s="6">
        <f t="shared" si="29"/>
        <v>-1.0961547236975405E-6</v>
      </c>
      <c r="R143" s="4">
        <f>SUM($Q$54:Q143)*0.1+$O$8</f>
        <v>8.7067303743361069E-5</v>
      </c>
      <c r="S143" s="4">
        <f>-SUM(R143:$R$234)</f>
        <v>-7.3915174139742908E-3</v>
      </c>
      <c r="T143">
        <f t="shared" si="30"/>
        <v>8.9588623374220932E-5</v>
      </c>
      <c r="U143">
        <f t="shared" si="31"/>
        <v>7.5881963709611361E-3</v>
      </c>
      <c r="X143" s="1"/>
    </row>
    <row r="144" spans="1:24" x14ac:dyDescent="0.25">
      <c r="A144" s="8"/>
      <c r="B144">
        <f t="shared" si="32"/>
        <v>8.999999999999984</v>
      </c>
      <c r="C144">
        <f t="shared" si="17"/>
        <v>0</v>
      </c>
      <c r="D144">
        <f t="shared" si="18"/>
        <v>-1860.888565382161</v>
      </c>
      <c r="E144">
        <f t="shared" si="19"/>
        <v>-677.30804708544235</v>
      </c>
      <c r="F144">
        <f t="shared" si="20"/>
        <v>36287.327024952137</v>
      </c>
      <c r="G144">
        <f t="shared" si="21"/>
        <v>-6095.7724237689699</v>
      </c>
      <c r="H144">
        <f t="shared" si="22"/>
        <v>16747.997088439421</v>
      </c>
      <c r="I144">
        <f t="shared" si="23"/>
        <v>17822.846235008525</v>
      </c>
      <c r="J144" s="42">
        <f t="shared" si="24"/>
        <v>1980.316248334284</v>
      </c>
      <c r="K144">
        <f t="shared" si="25"/>
        <v>6.7237785558954259</v>
      </c>
      <c r="L144">
        <f t="shared" si="26"/>
        <v>36.277486907674358</v>
      </c>
      <c r="M144" s="42">
        <f t="shared" si="27"/>
        <v>63.193175003936723</v>
      </c>
      <c r="N144" s="6">
        <f t="shared" si="28"/>
        <v>4.0345047462761605E-7</v>
      </c>
      <c r="O144" s="4">
        <f>SUM($N$54:N144)*0.1+$O$30</f>
        <v>-2.1064300340444348E-5</v>
      </c>
      <c r="P144" s="4">
        <f>-SUM(O144:$O$234)</f>
        <v>1.6953435720607202E-3</v>
      </c>
      <c r="Q144" s="6">
        <f t="shared" si="29"/>
        <v>-1.1084710689076252E-6</v>
      </c>
      <c r="R144" s="4">
        <f>SUM($Q$54:Q144)*0.1+$O$8</f>
        <v>8.6956456636470294E-5</v>
      </c>
      <c r="S144" s="4">
        <f>-SUM(R144:$R$234)</f>
        <v>-7.3044501102309308E-3</v>
      </c>
      <c r="T144">
        <f t="shared" si="30"/>
        <v>8.9471392632521274E-5</v>
      </c>
      <c r="U144">
        <f t="shared" si="31"/>
        <v>7.4986119542339476E-3</v>
      </c>
      <c r="X144" s="1"/>
    </row>
    <row r="145" spans="1:24" x14ac:dyDescent="0.25">
      <c r="A145" s="8"/>
      <c r="B145">
        <f t="shared" si="32"/>
        <v>9.0999999999999837</v>
      </c>
      <c r="C145">
        <f t="shared" si="17"/>
        <v>0</v>
      </c>
      <c r="D145">
        <f t="shared" si="18"/>
        <v>-1860.888565382161</v>
      </c>
      <c r="E145">
        <f t="shared" si="19"/>
        <v>-677.30804708544235</v>
      </c>
      <c r="F145">
        <f t="shared" si="20"/>
        <v>36287.327024952137</v>
      </c>
      <c r="G145">
        <f t="shared" si="21"/>
        <v>-6163.5032284775143</v>
      </c>
      <c r="H145">
        <f t="shared" si="22"/>
        <v>16934.085944977636</v>
      </c>
      <c r="I145">
        <f t="shared" si="23"/>
        <v>18020.877859841952</v>
      </c>
      <c r="J145" s="42">
        <f t="shared" si="24"/>
        <v>1980.316248334284</v>
      </c>
      <c r="K145">
        <f t="shared" si="25"/>
        <v>6.7984872065164863</v>
      </c>
      <c r="L145">
        <f t="shared" si="26"/>
        <v>36.277486907674358</v>
      </c>
      <c r="M145" s="42">
        <f t="shared" si="27"/>
        <v>63.201167689423443</v>
      </c>
      <c r="N145" s="6">
        <f t="shared" si="28"/>
        <v>4.07933257679034E-7</v>
      </c>
      <c r="O145" s="4">
        <f>SUM($N$54:N145)*0.1+$O$30</f>
        <v>-2.1023507014676444E-5</v>
      </c>
      <c r="P145" s="4">
        <f>-SUM(O145:$O$234)</f>
        <v>1.6742792717202759E-3</v>
      </c>
      <c r="Q145" s="6">
        <f t="shared" si="29"/>
        <v>-1.1207874141177101E-6</v>
      </c>
      <c r="R145" s="4">
        <f>SUM($Q$54:Q145)*0.1+$O$8</f>
        <v>8.6844377895058531E-5</v>
      </c>
      <c r="S145" s="4">
        <f>-SUM(R145:$R$234)</f>
        <v>-7.21749365359446E-3</v>
      </c>
      <c r="T145">
        <f t="shared" si="30"/>
        <v>8.9352861281415499E-5</v>
      </c>
      <c r="U145">
        <f t="shared" si="31"/>
        <v>7.4091447360264528E-3</v>
      </c>
      <c r="X145" s="1"/>
    </row>
    <row r="146" spans="1:24" x14ac:dyDescent="0.25">
      <c r="A146" s="8"/>
      <c r="B146">
        <f t="shared" si="32"/>
        <v>9.1999999999999833</v>
      </c>
      <c r="C146">
        <f t="shared" si="17"/>
        <v>0</v>
      </c>
      <c r="D146">
        <f t="shared" si="18"/>
        <v>-1860.888565382161</v>
      </c>
      <c r="E146">
        <f t="shared" si="19"/>
        <v>-677.30804708544235</v>
      </c>
      <c r="F146">
        <f t="shared" si="20"/>
        <v>36287.327024952137</v>
      </c>
      <c r="G146">
        <f t="shared" si="21"/>
        <v>-6231.2340331860587</v>
      </c>
      <c r="H146">
        <f t="shared" si="22"/>
        <v>17120.174801515852</v>
      </c>
      <c r="I146">
        <f t="shared" si="23"/>
        <v>18218.90948467538</v>
      </c>
      <c r="J146" s="42">
        <f t="shared" si="24"/>
        <v>1980.316248334284</v>
      </c>
      <c r="K146">
        <f t="shared" si="25"/>
        <v>6.8731958571375467</v>
      </c>
      <c r="L146">
        <f t="shared" si="26"/>
        <v>36.277486907674358</v>
      </c>
      <c r="M146" s="42">
        <f t="shared" si="27"/>
        <v>63.209247664404508</v>
      </c>
      <c r="N146" s="6">
        <f t="shared" si="28"/>
        <v>4.1241604073045201E-7</v>
      </c>
      <c r="O146" s="4">
        <f>SUM($N$54:N146)*0.1+$O$30</f>
        <v>-2.0982265410603397E-5</v>
      </c>
      <c r="P146" s="4">
        <f>-SUM(O146:$O$234)</f>
        <v>1.6532557647055994E-3</v>
      </c>
      <c r="Q146" s="6">
        <f t="shared" si="29"/>
        <v>-1.1331037593277947E-6</v>
      </c>
      <c r="R146" s="4">
        <f>SUM($Q$54:Q146)*0.1+$O$8</f>
        <v>8.6731067519125755E-5</v>
      </c>
      <c r="S146" s="4">
        <f>-SUM(R146:$R$234)</f>
        <v>-7.1306492756994019E-3</v>
      </c>
      <c r="T146">
        <f t="shared" si="30"/>
        <v>8.9233029393650834E-5</v>
      </c>
      <c r="U146">
        <f t="shared" si="31"/>
        <v>7.3197960160488558E-3</v>
      </c>
      <c r="X146" s="1"/>
    </row>
    <row r="147" spans="1:24" x14ac:dyDescent="0.25">
      <c r="A147" s="8"/>
      <c r="B147">
        <f t="shared" si="32"/>
        <v>9.2999999999999829</v>
      </c>
      <c r="C147">
        <f t="shared" si="17"/>
        <v>0</v>
      </c>
      <c r="D147">
        <f t="shared" si="18"/>
        <v>-1860.888565382161</v>
      </c>
      <c r="E147">
        <f t="shared" si="19"/>
        <v>-677.30804708544235</v>
      </c>
      <c r="F147">
        <f t="shared" si="20"/>
        <v>36287.327024952137</v>
      </c>
      <c r="G147">
        <f t="shared" si="21"/>
        <v>-6298.9648378946022</v>
      </c>
      <c r="H147">
        <f t="shared" si="22"/>
        <v>17306.263658054064</v>
      </c>
      <c r="I147">
        <f t="shared" si="23"/>
        <v>18416.941109508803</v>
      </c>
      <c r="J147" s="42">
        <f t="shared" si="24"/>
        <v>1980.316248334284</v>
      </c>
      <c r="K147">
        <f t="shared" si="25"/>
        <v>6.9479045077586052</v>
      </c>
      <c r="L147">
        <f t="shared" si="26"/>
        <v>36.277486907674358</v>
      </c>
      <c r="M147" s="42">
        <f t="shared" si="27"/>
        <v>63.217414895409838</v>
      </c>
      <c r="N147" s="6">
        <f t="shared" si="28"/>
        <v>4.1689882378186991E-7</v>
      </c>
      <c r="O147" s="4">
        <f>SUM($N$54:N147)*0.1+$O$30</f>
        <v>-2.0940575528225212E-5</v>
      </c>
      <c r="P147" s="4">
        <f>-SUM(O147:$O$234)</f>
        <v>1.6322734992949956E-3</v>
      </c>
      <c r="Q147" s="6">
        <f t="shared" si="29"/>
        <v>-1.1454201045378792E-6</v>
      </c>
      <c r="R147" s="4">
        <f>SUM($Q$54:Q147)*0.1+$O$8</f>
        <v>8.6616525508671964E-5</v>
      </c>
      <c r="S147" s="4">
        <f>-SUM(R147:$R$234)</f>
        <v>-7.0439182081802748E-3</v>
      </c>
      <c r="T147">
        <f t="shared" si="30"/>
        <v>8.9111897043255264E-5</v>
      </c>
      <c r="U147">
        <f t="shared" si="31"/>
        <v>7.2305670939445919E-3</v>
      </c>
      <c r="X147" s="1"/>
    </row>
    <row r="148" spans="1:24" x14ac:dyDescent="0.25">
      <c r="A148" s="8"/>
      <c r="B148">
        <f t="shared" si="32"/>
        <v>9.3999999999999826</v>
      </c>
      <c r="C148">
        <f t="shared" si="17"/>
        <v>0</v>
      </c>
      <c r="D148">
        <f t="shared" si="18"/>
        <v>-1860.888565382161</v>
      </c>
      <c r="E148">
        <f t="shared" si="19"/>
        <v>-677.30804708544235</v>
      </c>
      <c r="F148">
        <f t="shared" si="20"/>
        <v>36287.327024952137</v>
      </c>
      <c r="G148">
        <f t="shared" si="21"/>
        <v>-6366.6956426031466</v>
      </c>
      <c r="H148">
        <f t="shared" si="22"/>
        <v>17492.352514592279</v>
      </c>
      <c r="I148">
        <f t="shared" si="23"/>
        <v>18614.972734342231</v>
      </c>
      <c r="J148" s="42">
        <f t="shared" si="24"/>
        <v>1980.316248334284</v>
      </c>
      <c r="K148">
        <f t="shared" si="25"/>
        <v>7.0226131583796647</v>
      </c>
      <c r="L148">
        <f t="shared" si="26"/>
        <v>36.277486907674358</v>
      </c>
      <c r="M148" s="42">
        <f t="shared" si="27"/>
        <v>63.225669348625331</v>
      </c>
      <c r="N148" s="6">
        <f t="shared" si="28"/>
        <v>4.2138160683328786E-7</v>
      </c>
      <c r="O148" s="4">
        <f>SUM($N$54:N148)*0.1+$O$30</f>
        <v>-2.0898437367541881E-5</v>
      </c>
      <c r="P148" s="4">
        <f>-SUM(O148:$O$234)</f>
        <v>1.6113329237667706E-3</v>
      </c>
      <c r="Q148" s="6">
        <f t="shared" si="29"/>
        <v>-1.1577364497479639E-6</v>
      </c>
      <c r="R148" s="4">
        <f>SUM($Q$54:Q148)*0.1+$O$8</f>
        <v>8.6500751863697171E-5</v>
      </c>
      <c r="S148" s="4">
        <f>-SUM(R148:$R$234)</f>
        <v>-6.9573016826716023E-3</v>
      </c>
      <c r="T148">
        <f t="shared" si="30"/>
        <v>8.8989464305556863E-5</v>
      </c>
      <c r="U148">
        <f t="shared" si="31"/>
        <v>7.1414592692894277E-3</v>
      </c>
      <c r="X148" s="1"/>
    </row>
    <row r="149" spans="1:24" x14ac:dyDescent="0.25">
      <c r="A149" s="8"/>
      <c r="B149">
        <f t="shared" si="32"/>
        <v>9.4999999999999822</v>
      </c>
      <c r="C149">
        <f t="shared" si="17"/>
        <v>0</v>
      </c>
      <c r="D149">
        <f t="shared" si="18"/>
        <v>-1860.888565382161</v>
      </c>
      <c r="E149">
        <f t="shared" si="19"/>
        <v>-677.30804708544235</v>
      </c>
      <c r="F149">
        <f t="shared" si="20"/>
        <v>36287.327024952137</v>
      </c>
      <c r="G149">
        <f t="shared" si="21"/>
        <v>-6434.42644731169</v>
      </c>
      <c r="H149">
        <f t="shared" si="22"/>
        <v>17678.441371130495</v>
      </c>
      <c r="I149">
        <f t="shared" si="23"/>
        <v>18813.004359175662</v>
      </c>
      <c r="J149" s="42">
        <f t="shared" si="24"/>
        <v>1980.316248334284</v>
      </c>
      <c r="K149">
        <f t="shared" si="25"/>
        <v>7.0973218090007268</v>
      </c>
      <c r="L149">
        <f t="shared" si="26"/>
        <v>36.277486907674358</v>
      </c>
      <c r="M149" s="42">
        <f t="shared" si="27"/>
        <v>63.234010989893491</v>
      </c>
      <c r="N149" s="6">
        <f t="shared" si="28"/>
        <v>4.2586438988470576E-7</v>
      </c>
      <c r="O149" s="4">
        <f>SUM($N$54:N149)*0.1+$O$30</f>
        <v>-2.0855850928553412E-5</v>
      </c>
      <c r="P149" s="4">
        <f>-SUM(O149:$O$234)</f>
        <v>1.5904344863992286E-3</v>
      </c>
      <c r="Q149" s="6">
        <f t="shared" si="29"/>
        <v>-1.1700527949580486E-6</v>
      </c>
      <c r="R149" s="4">
        <f>SUM($Q$54:Q149)*0.1+$O$8</f>
        <v>8.6383746584201365E-5</v>
      </c>
      <c r="S149" s="4">
        <f>-SUM(R149:$R$234)</f>
        <v>-6.8708009308079063E-3</v>
      </c>
      <c r="T149">
        <f t="shared" si="30"/>
        <v>8.8865731257203767E-5</v>
      </c>
      <c r="U149">
        <f t="shared" si="31"/>
        <v>7.0524738415905361E-3</v>
      </c>
      <c r="X149" s="1"/>
    </row>
    <row r="150" spans="1:24" x14ac:dyDescent="0.25">
      <c r="A150" s="8"/>
      <c r="B150">
        <f t="shared" si="32"/>
        <v>9.5999999999999819</v>
      </c>
      <c r="C150">
        <f t="shared" si="17"/>
        <v>0</v>
      </c>
      <c r="D150">
        <f t="shared" si="18"/>
        <v>-1860.888565382161</v>
      </c>
      <c r="E150">
        <f t="shared" si="19"/>
        <v>-677.30804708544235</v>
      </c>
      <c r="F150">
        <f t="shared" si="20"/>
        <v>36287.327024952137</v>
      </c>
      <c r="G150">
        <f t="shared" si="21"/>
        <v>-6502.1572520202344</v>
      </c>
      <c r="H150">
        <f t="shared" si="22"/>
        <v>17864.530227668711</v>
      </c>
      <c r="I150">
        <f t="shared" si="23"/>
        <v>19011.03598400909</v>
      </c>
      <c r="J150" s="42">
        <f t="shared" si="24"/>
        <v>1980.316248334284</v>
      </c>
      <c r="K150">
        <f t="shared" si="25"/>
        <v>7.1720304596217863</v>
      </c>
      <c r="L150">
        <f t="shared" si="26"/>
        <v>36.277486907674358</v>
      </c>
      <c r="M150" s="42">
        <f t="shared" si="27"/>
        <v>63.242439784714158</v>
      </c>
      <c r="N150" s="6">
        <f t="shared" si="28"/>
        <v>4.3034717293612376E-7</v>
      </c>
      <c r="O150" s="4">
        <f>SUM($N$54:N150)*0.1+$O$30</f>
        <v>-2.0812816211259797E-5</v>
      </c>
      <c r="P150" s="4">
        <f>-SUM(O150:$O$234)</f>
        <v>1.5695786354706751E-3</v>
      </c>
      <c r="Q150" s="6">
        <f t="shared" si="29"/>
        <v>-1.1823691401681333E-6</v>
      </c>
      <c r="R150" s="4">
        <f>SUM($Q$54:Q150)*0.1+$O$8</f>
        <v>8.6265509670184544E-5</v>
      </c>
      <c r="S150" s="4">
        <f>-SUM(R150:$R$234)</f>
        <v>-6.7844171842237049E-3</v>
      </c>
      <c r="T150">
        <f t="shared" si="30"/>
        <v>8.8740697976184425E-5</v>
      </c>
      <c r="U150">
        <f t="shared" si="31"/>
        <v>6.9636121102855733E-3</v>
      </c>
      <c r="X150" s="1"/>
    </row>
    <row r="151" spans="1:24" x14ac:dyDescent="0.25">
      <c r="A151" s="8"/>
      <c r="B151">
        <f t="shared" si="32"/>
        <v>9.6999999999999815</v>
      </c>
      <c r="C151">
        <f t="shared" si="17"/>
        <v>0</v>
      </c>
      <c r="D151">
        <f t="shared" si="18"/>
        <v>-1860.888565382161</v>
      </c>
      <c r="E151">
        <f t="shared" si="19"/>
        <v>-677.30804708544235</v>
      </c>
      <c r="F151">
        <f t="shared" si="20"/>
        <v>36287.327024952137</v>
      </c>
      <c r="G151">
        <f t="shared" si="21"/>
        <v>-6569.8880567287779</v>
      </c>
      <c r="H151">
        <f t="shared" si="22"/>
        <v>18050.619084206926</v>
      </c>
      <c r="I151">
        <f t="shared" si="23"/>
        <v>19209.067608842517</v>
      </c>
      <c r="J151" s="42">
        <f t="shared" si="24"/>
        <v>1980.316248334284</v>
      </c>
      <c r="K151">
        <f t="shared" si="25"/>
        <v>7.2467391102428467</v>
      </c>
      <c r="L151">
        <f t="shared" si="26"/>
        <v>36.277486907674358</v>
      </c>
      <c r="M151" s="42">
        <f t="shared" si="27"/>
        <v>63.2509556982452</v>
      </c>
      <c r="N151" s="6">
        <f t="shared" si="28"/>
        <v>4.3482995598754166E-7</v>
      </c>
      <c r="O151" s="4">
        <f>SUM($N$54:N151)*0.1+$O$30</f>
        <v>-2.0769333215661044E-5</v>
      </c>
      <c r="P151" s="4">
        <f>-SUM(O151:$O$234)</f>
        <v>1.5487658192594152E-3</v>
      </c>
      <c r="Q151" s="6">
        <f t="shared" si="29"/>
        <v>-1.1946854853782179E-6</v>
      </c>
      <c r="R151" s="4">
        <f>SUM($Q$54:Q151)*0.1+$O$8</f>
        <v>8.6146041121646722E-5</v>
      </c>
      <c r="S151" s="4">
        <f>-SUM(R151:$R$234)</f>
        <v>-6.6981516745535184E-3</v>
      </c>
      <c r="T151">
        <f t="shared" si="30"/>
        <v>8.8614364541848452E-5</v>
      </c>
      <c r="U151">
        <f t="shared" si="31"/>
        <v>6.874875374741741E-3</v>
      </c>
      <c r="X151" s="1"/>
    </row>
    <row r="152" spans="1:24" x14ac:dyDescent="0.25">
      <c r="A152" s="8"/>
      <c r="B152">
        <f t="shared" si="32"/>
        <v>9.7999999999999812</v>
      </c>
      <c r="C152">
        <f t="shared" si="17"/>
        <v>0</v>
      </c>
      <c r="D152">
        <f t="shared" si="18"/>
        <v>-1860.888565382161</v>
      </c>
      <c r="E152">
        <f t="shared" si="19"/>
        <v>-677.30804708544235</v>
      </c>
      <c r="F152">
        <f t="shared" si="20"/>
        <v>36287.327024952137</v>
      </c>
      <c r="G152">
        <f t="shared" si="21"/>
        <v>-6637.6188614373223</v>
      </c>
      <c r="H152">
        <f t="shared" si="22"/>
        <v>18236.707940745142</v>
      </c>
      <c r="I152">
        <f t="shared" si="23"/>
        <v>19407.099233675945</v>
      </c>
      <c r="J152" s="42">
        <f t="shared" si="24"/>
        <v>1980.316248334284</v>
      </c>
      <c r="K152">
        <f t="shared" si="25"/>
        <v>7.321447760863907</v>
      </c>
      <c r="L152">
        <f t="shared" si="26"/>
        <v>36.277486907674358</v>
      </c>
      <c r="M152" s="42">
        <f t="shared" si="27"/>
        <v>63.25955869530322</v>
      </c>
      <c r="N152" s="6">
        <f t="shared" si="28"/>
        <v>4.3931273903895967E-7</v>
      </c>
      <c r="O152" s="4">
        <f>SUM($N$54:N152)*0.1+$O$30</f>
        <v>-2.0725401941757149E-5</v>
      </c>
      <c r="P152" s="4">
        <f>-SUM(O152:$O$234)</f>
        <v>1.5279964860437545E-3</v>
      </c>
      <c r="Q152" s="6">
        <f t="shared" si="29"/>
        <v>-1.2070018305883028E-6</v>
      </c>
      <c r="R152" s="4">
        <f>SUM($Q$54:Q152)*0.1+$O$8</f>
        <v>8.6025340938587899E-5</v>
      </c>
      <c r="S152" s="4">
        <f>-SUM(R152:$R$234)</f>
        <v>-6.6120056334318719E-3</v>
      </c>
      <c r="T152">
        <f t="shared" si="30"/>
        <v>8.8486731034927924E-5</v>
      </c>
      <c r="U152">
        <f t="shared" si="31"/>
        <v>6.7862649342548412E-3</v>
      </c>
      <c r="X152" s="1"/>
    </row>
    <row r="153" spans="1:24" x14ac:dyDescent="0.25">
      <c r="A153" s="8"/>
      <c r="B153">
        <f t="shared" si="32"/>
        <v>9.8999999999999808</v>
      </c>
      <c r="C153">
        <f t="shared" si="17"/>
        <v>0</v>
      </c>
      <c r="D153">
        <f t="shared" si="18"/>
        <v>-1860.888565382161</v>
      </c>
      <c r="E153">
        <f t="shared" si="19"/>
        <v>-677.30804708544235</v>
      </c>
      <c r="F153">
        <f t="shared" si="20"/>
        <v>36287.327024952137</v>
      </c>
      <c r="G153">
        <f t="shared" si="21"/>
        <v>-6705.3496661458666</v>
      </c>
      <c r="H153">
        <f t="shared" si="22"/>
        <v>18422.796797283358</v>
      </c>
      <c r="I153">
        <f t="shared" si="23"/>
        <v>19605.130858509372</v>
      </c>
      <c r="J153" s="42">
        <f t="shared" si="24"/>
        <v>1980.316248334284</v>
      </c>
      <c r="K153">
        <f t="shared" si="25"/>
        <v>7.3961564114849665</v>
      </c>
      <c r="L153">
        <f t="shared" si="26"/>
        <v>36.277486907674358</v>
      </c>
      <c r="M153" s="42">
        <f t="shared" si="27"/>
        <v>63.268248740364264</v>
      </c>
      <c r="N153" s="6">
        <f t="shared" si="28"/>
        <v>4.4379552209037762E-7</v>
      </c>
      <c r="O153" s="4">
        <f>SUM($N$54:N153)*0.1+$O$30</f>
        <v>-2.0681022389548112E-5</v>
      </c>
      <c r="P153" s="4">
        <f>-SUM(O153:$O$234)</f>
        <v>1.5072710841019972E-3</v>
      </c>
      <c r="Q153" s="6">
        <f t="shared" si="29"/>
        <v>-1.2193181757983875E-6</v>
      </c>
      <c r="R153" s="4">
        <f>SUM($Q$54:Q153)*0.1+$O$8</f>
        <v>8.5903409121008061E-5</v>
      </c>
      <c r="S153" s="4">
        <f>-SUM(R153:$R$234)</f>
        <v>-6.5259802924932837E-3</v>
      </c>
      <c r="T153">
        <f t="shared" si="30"/>
        <v>8.8357797537559073E-5</v>
      </c>
      <c r="U153">
        <f t="shared" si="31"/>
        <v>6.6977820880483067E-3</v>
      </c>
      <c r="X153" s="1"/>
    </row>
    <row r="154" spans="1:24" x14ac:dyDescent="0.25">
      <c r="A154" s="8"/>
      <c r="B154">
        <f t="shared" si="32"/>
        <v>9.9999999999999805</v>
      </c>
      <c r="C154">
        <f t="shared" si="17"/>
        <v>0</v>
      </c>
      <c r="D154">
        <f t="shared" si="18"/>
        <v>-1860.888565382161</v>
      </c>
      <c r="E154">
        <f t="shared" si="19"/>
        <v>-677.30804708544235</v>
      </c>
      <c r="F154">
        <f t="shared" si="20"/>
        <v>36287.327024952137</v>
      </c>
      <c r="G154">
        <f t="shared" si="21"/>
        <v>-6773.0804708544101</v>
      </c>
      <c r="H154">
        <f t="shared" si="22"/>
        <v>18608.885653821573</v>
      </c>
      <c r="I154">
        <f t="shared" si="23"/>
        <v>19803.1624833428</v>
      </c>
      <c r="J154" s="42">
        <f t="shared" si="24"/>
        <v>1980.316248334284</v>
      </c>
      <c r="K154">
        <f t="shared" si="25"/>
        <v>7.4708650621060269</v>
      </c>
      <c r="L154">
        <f t="shared" si="26"/>
        <v>36.277486907674358</v>
      </c>
      <c r="M154" s="42">
        <f t="shared" si="27"/>
        <v>63.277025797564555</v>
      </c>
      <c r="N154" s="6">
        <f t="shared" si="28"/>
        <v>4.4827830514179552E-7</v>
      </c>
      <c r="O154" s="4">
        <f>SUM($N$54:N154)*0.1+$O$30</f>
        <v>-2.0636194559033933E-5</v>
      </c>
      <c r="P154" s="4">
        <f>-SUM(O154:$O$234)</f>
        <v>1.4865900617124493E-3</v>
      </c>
      <c r="Q154" s="6">
        <f t="shared" si="29"/>
        <v>-1.2316345210084722E-6</v>
      </c>
      <c r="R154" s="4">
        <f>SUM($Q$54:Q154)*0.1+$O$8</f>
        <v>8.578024566890721E-5</v>
      </c>
      <c r="S154" s="4">
        <f>-SUM(R154:$R$234)</f>
        <v>-6.4400768833722758E-3</v>
      </c>
      <c r="T154">
        <f t="shared" si="30"/>
        <v>8.8227564133304599E-5</v>
      </c>
      <c r="U154">
        <f t="shared" si="31"/>
        <v>6.6094281352722332E-3</v>
      </c>
      <c r="X154" s="1"/>
    </row>
    <row r="155" spans="1:24" x14ac:dyDescent="0.25">
      <c r="A155" s="8"/>
      <c r="B155">
        <f t="shared" si="32"/>
        <v>10.09999999999998</v>
      </c>
      <c r="C155">
        <f t="shared" si="17"/>
        <v>0</v>
      </c>
      <c r="D155">
        <f t="shared" si="18"/>
        <v>-1860.888565382161</v>
      </c>
      <c r="E155">
        <f t="shared" si="19"/>
        <v>-677.30804708544235</v>
      </c>
      <c r="F155">
        <f t="shared" si="20"/>
        <v>36287.327024952137</v>
      </c>
      <c r="G155">
        <f t="shared" si="21"/>
        <v>-6840.8112755629545</v>
      </c>
      <c r="H155">
        <f t="shared" si="22"/>
        <v>18794.974510359789</v>
      </c>
      <c r="I155">
        <f t="shared" si="23"/>
        <v>20001.194108176227</v>
      </c>
      <c r="J155" s="42">
        <f t="shared" si="24"/>
        <v>1980.316248334284</v>
      </c>
      <c r="K155">
        <f t="shared" si="25"/>
        <v>7.5455737127270872</v>
      </c>
      <c r="L155">
        <f t="shared" si="26"/>
        <v>36.277486907674358</v>
      </c>
      <c r="M155" s="42">
        <f t="shared" si="27"/>
        <v>63.285889830701215</v>
      </c>
      <c r="N155" s="6">
        <f t="shared" si="28"/>
        <v>4.5276108819321352E-7</v>
      </c>
      <c r="O155" s="4">
        <f>SUM($N$54:N155)*0.1+$O$30</f>
        <v>-2.0590918450214609E-5</v>
      </c>
      <c r="P155" s="4">
        <f>-SUM(O155:$O$234)</f>
        <v>1.4659538671534154E-3</v>
      </c>
      <c r="Q155" s="6">
        <f t="shared" si="29"/>
        <v>-1.2439508662185569E-6</v>
      </c>
      <c r="R155" s="4">
        <f>SUM($Q$54:Q155)*0.1+$O$8</f>
        <v>8.5655850582285357E-5</v>
      </c>
      <c r="S155" s="4">
        <f>-SUM(R155:$R$234)</f>
        <v>-6.3542966377033699E-3</v>
      </c>
      <c r="T155">
        <f t="shared" si="30"/>
        <v>8.8096030907176427E-5</v>
      </c>
      <c r="U155">
        <f t="shared" si="31"/>
        <v>6.5212043750023973E-3</v>
      </c>
      <c r="X155" s="1"/>
    </row>
    <row r="156" spans="1:24" x14ac:dyDescent="0.25">
      <c r="A156" s="8"/>
      <c r="B156">
        <f t="shared" si="32"/>
        <v>10.19999999999998</v>
      </c>
      <c r="C156">
        <f t="shared" si="17"/>
        <v>0</v>
      </c>
      <c r="D156">
        <f t="shared" si="18"/>
        <v>-1860.888565382161</v>
      </c>
      <c r="E156">
        <f t="shared" si="19"/>
        <v>-677.30804708544235</v>
      </c>
      <c r="F156">
        <f t="shared" si="20"/>
        <v>36287.327024952137</v>
      </c>
      <c r="G156">
        <f t="shared" si="21"/>
        <v>-6908.542080271498</v>
      </c>
      <c r="H156">
        <f t="shared" si="22"/>
        <v>18981.063366898004</v>
      </c>
      <c r="I156">
        <f t="shared" si="23"/>
        <v>20199.225733009655</v>
      </c>
      <c r="J156" s="42">
        <f t="shared" si="24"/>
        <v>1980.316248334284</v>
      </c>
      <c r="K156">
        <f t="shared" si="25"/>
        <v>7.6202823633481467</v>
      </c>
      <c r="L156">
        <f t="shared" si="26"/>
        <v>36.277486907674358</v>
      </c>
      <c r="M156" s="42">
        <f t="shared" si="27"/>
        <v>63.294840803233001</v>
      </c>
      <c r="N156" s="6">
        <f t="shared" si="28"/>
        <v>4.5724387124463142E-7</v>
      </c>
      <c r="O156" s="4">
        <f>SUM($N$54:N156)*0.1+$O$30</f>
        <v>-2.0545194063090146E-5</v>
      </c>
      <c r="P156" s="4">
        <f>-SUM(O156:$O$234)</f>
        <v>1.4453629487032006E-3</v>
      </c>
      <c r="Q156" s="6">
        <f t="shared" si="29"/>
        <v>-1.2562672114286416E-6</v>
      </c>
      <c r="R156" s="4">
        <f>SUM($Q$54:Q156)*0.1+$O$8</f>
        <v>8.5530223861142489E-5</v>
      </c>
      <c r="S156" s="4">
        <f>-SUM(R156:$R$234)</f>
        <v>-6.2686407871210843E-3</v>
      </c>
      <c r="T156">
        <f t="shared" si="30"/>
        <v>8.7963197945658967E-5</v>
      </c>
      <c r="U156">
        <f t="shared" si="31"/>
        <v>6.4331121062392548E-3</v>
      </c>
      <c r="X156" s="1"/>
    </row>
    <row r="157" spans="1:24" x14ac:dyDescent="0.25">
      <c r="A157" s="8"/>
      <c r="B157">
        <f t="shared" si="32"/>
        <v>10.299999999999979</v>
      </c>
      <c r="C157">
        <f t="shared" si="17"/>
        <v>0</v>
      </c>
      <c r="D157">
        <f t="shared" si="18"/>
        <v>-1860.888565382161</v>
      </c>
      <c r="E157">
        <f t="shared" si="19"/>
        <v>-677.30804708544235</v>
      </c>
      <c r="F157">
        <f t="shared" si="20"/>
        <v>36287.327024952137</v>
      </c>
      <c r="G157">
        <f t="shared" si="21"/>
        <v>-6976.2728849800424</v>
      </c>
      <c r="H157">
        <f t="shared" si="22"/>
        <v>19167.15222343622</v>
      </c>
      <c r="I157">
        <f t="shared" si="23"/>
        <v>20397.257357843082</v>
      </c>
      <c r="J157" s="42">
        <f t="shared" si="24"/>
        <v>1980.316248334284</v>
      </c>
      <c r="K157">
        <f t="shared" si="25"/>
        <v>7.694991013969207</v>
      </c>
      <c r="L157">
        <f t="shared" si="26"/>
        <v>36.277486907674358</v>
      </c>
      <c r="M157" s="42">
        <f t="shared" si="27"/>
        <v>63.303878678281009</v>
      </c>
      <c r="N157" s="6">
        <f t="shared" si="28"/>
        <v>4.6172665429604938E-7</v>
      </c>
      <c r="O157" s="4">
        <f>SUM($N$54:N157)*0.1+$O$30</f>
        <v>-2.0499021397660541E-5</v>
      </c>
      <c r="P157" s="4">
        <f>-SUM(O157:$O$234)</f>
        <v>1.4248177546401105E-3</v>
      </c>
      <c r="Q157" s="6">
        <f t="shared" si="29"/>
        <v>-1.2685835566387262E-6</v>
      </c>
      <c r="R157" s="4">
        <f>SUM($Q$54:Q157)*0.1+$O$8</f>
        <v>8.5403365505478621E-5</v>
      </c>
      <c r="S157" s="4">
        <f>-SUM(R157:$R$234)</f>
        <v>-6.1831105632599408E-3</v>
      </c>
      <c r="T157">
        <f t="shared" si="30"/>
        <v>8.7829065336733029E-5</v>
      </c>
      <c r="U157">
        <f t="shared" si="31"/>
        <v>6.3451526279069397E-3</v>
      </c>
      <c r="X157" s="1"/>
    </row>
    <row r="158" spans="1:24" x14ac:dyDescent="0.25">
      <c r="A158" s="8"/>
      <c r="B158">
        <f t="shared" si="32"/>
        <v>10.399999999999979</v>
      </c>
      <c r="C158">
        <f t="shared" si="17"/>
        <v>0</v>
      </c>
      <c r="D158">
        <f t="shared" si="18"/>
        <v>-1860.888565382161</v>
      </c>
      <c r="E158">
        <f t="shared" si="19"/>
        <v>-677.30804708544235</v>
      </c>
      <c r="F158">
        <f t="shared" si="20"/>
        <v>36287.327024952137</v>
      </c>
      <c r="G158">
        <f t="shared" si="21"/>
        <v>-7044.0036896885858</v>
      </c>
      <c r="H158">
        <f t="shared" si="22"/>
        <v>19353.241079974436</v>
      </c>
      <c r="I158">
        <f t="shared" si="23"/>
        <v>20595.288982676509</v>
      </c>
      <c r="J158" s="42">
        <f t="shared" si="24"/>
        <v>1980.316248334284</v>
      </c>
      <c r="K158">
        <f t="shared" si="25"/>
        <v>7.7696996645902674</v>
      </c>
      <c r="L158">
        <f t="shared" si="26"/>
        <v>36.277486907674358</v>
      </c>
      <c r="M158" s="42">
        <f t="shared" si="27"/>
        <v>63.313003418629478</v>
      </c>
      <c r="N158" s="6">
        <f t="shared" si="28"/>
        <v>4.6620943734746733E-7</v>
      </c>
      <c r="O158" s="4">
        <f>SUM($N$54:N158)*0.1+$O$30</f>
        <v>-2.0452400453925794E-5</v>
      </c>
      <c r="P158" s="4">
        <f>-SUM(O158:$O$234)</f>
        <v>1.4043187332424501E-3</v>
      </c>
      <c r="Q158" s="6">
        <f t="shared" si="29"/>
        <v>-1.2808999018488109E-6</v>
      </c>
      <c r="R158" s="4">
        <f>SUM($Q$54:Q158)*0.1+$O$8</f>
        <v>8.5275275515293738E-5</v>
      </c>
      <c r="S158" s="4">
        <f>-SUM(R158:$R$234)</f>
        <v>-6.0977071977544629E-3</v>
      </c>
      <c r="T158">
        <f t="shared" si="30"/>
        <v>8.7693633169900085E-5</v>
      </c>
      <c r="U158">
        <f t="shared" si="31"/>
        <v>6.2573272388522453E-3</v>
      </c>
      <c r="X158" s="1"/>
    </row>
    <row r="159" spans="1:24" x14ac:dyDescent="0.25">
      <c r="A159" s="8"/>
      <c r="B159">
        <f t="shared" si="32"/>
        <v>10.499999999999979</v>
      </c>
      <c r="C159">
        <f t="shared" si="17"/>
        <v>0</v>
      </c>
      <c r="D159">
        <f t="shared" si="18"/>
        <v>-1860.888565382161</v>
      </c>
      <c r="E159">
        <f t="shared" si="19"/>
        <v>-677.30804708544235</v>
      </c>
      <c r="F159">
        <f t="shared" si="20"/>
        <v>36287.327024952137</v>
      </c>
      <c r="G159">
        <f t="shared" si="21"/>
        <v>-7111.7344943971302</v>
      </c>
      <c r="H159">
        <f t="shared" si="22"/>
        <v>19539.329936512651</v>
      </c>
      <c r="I159">
        <f t="shared" si="23"/>
        <v>20793.320607509937</v>
      </c>
      <c r="J159" s="42">
        <f t="shared" si="24"/>
        <v>1980.316248334284</v>
      </c>
      <c r="K159">
        <f t="shared" si="25"/>
        <v>7.8444083152113269</v>
      </c>
      <c r="L159">
        <f t="shared" si="26"/>
        <v>36.277486907674358</v>
      </c>
      <c r="M159" s="42">
        <f t="shared" si="27"/>
        <v>63.3222149867265</v>
      </c>
      <c r="N159" s="6">
        <f t="shared" si="28"/>
        <v>4.7069222039888528E-7</v>
      </c>
      <c r="O159" s="4">
        <f>SUM($N$54:N159)*0.1+$O$30</f>
        <v>-2.0405331231885905E-5</v>
      </c>
      <c r="P159" s="4">
        <f>-SUM(O159:$O$234)</f>
        <v>1.3838663327885243E-3</v>
      </c>
      <c r="Q159" s="6">
        <f t="shared" si="29"/>
        <v>-1.2932162470588958E-6</v>
      </c>
      <c r="R159" s="4">
        <f>SUM($Q$54:Q159)*0.1+$O$8</f>
        <v>8.5145953890587841E-5</v>
      </c>
      <c r="S159" s="4">
        <f>-SUM(R159:$R$234)</f>
        <v>-6.0124319222391691E-3</v>
      </c>
      <c r="T159">
        <f t="shared" si="30"/>
        <v>8.7556901536207232E-5</v>
      </c>
      <c r="U159">
        <f t="shared" si="31"/>
        <v>6.1696372378435794E-3</v>
      </c>
      <c r="X159" s="1"/>
    </row>
    <row r="160" spans="1:24" x14ac:dyDescent="0.25">
      <c r="A160" s="8"/>
      <c r="B160">
        <f t="shared" si="32"/>
        <v>10.599999999999978</v>
      </c>
      <c r="C160">
        <f t="shared" si="17"/>
        <v>0</v>
      </c>
      <c r="D160">
        <f t="shared" si="18"/>
        <v>-1860.888565382161</v>
      </c>
      <c r="E160">
        <f t="shared" si="19"/>
        <v>-677.30804708544235</v>
      </c>
      <c r="F160">
        <f t="shared" si="20"/>
        <v>36287.327024952137</v>
      </c>
      <c r="G160">
        <f t="shared" si="21"/>
        <v>-7179.4652991056746</v>
      </c>
      <c r="H160">
        <f t="shared" si="22"/>
        <v>19725.418793050867</v>
      </c>
      <c r="I160">
        <f t="shared" si="23"/>
        <v>20991.352232343368</v>
      </c>
      <c r="J160" s="42">
        <f t="shared" si="24"/>
        <v>1980.316248334284</v>
      </c>
      <c r="K160">
        <f t="shared" si="25"/>
        <v>7.919116965832389</v>
      </c>
      <c r="L160">
        <f t="shared" si="26"/>
        <v>36.277486907674358</v>
      </c>
      <c r="M160" s="42">
        <f t="shared" si="27"/>
        <v>63.331513344684794</v>
      </c>
      <c r="N160" s="6">
        <f t="shared" si="28"/>
        <v>4.7517500345030328E-7</v>
      </c>
      <c r="O160" s="4">
        <f>SUM($N$54:N160)*0.1+$O$30</f>
        <v>-2.0357813731540878E-5</v>
      </c>
      <c r="P160" s="4">
        <f>-SUM(O160:$O$234)</f>
        <v>1.3634610015566383E-3</v>
      </c>
      <c r="Q160" s="6">
        <f t="shared" si="29"/>
        <v>-1.3055325922689805E-6</v>
      </c>
      <c r="R160" s="4">
        <f>SUM($Q$54:Q160)*0.1+$O$8</f>
        <v>8.5015400631360943E-5</v>
      </c>
      <c r="S160" s="4">
        <f>-SUM(R160:$R$234)</f>
        <v>-5.927285968348581E-3</v>
      </c>
      <c r="T160">
        <f t="shared" si="30"/>
        <v>8.7418870528272794E-5</v>
      </c>
      <c r="U160">
        <f t="shared" si="31"/>
        <v>6.0820839235699309E-3</v>
      </c>
      <c r="X160" s="1"/>
    </row>
    <row r="161" spans="1:24" x14ac:dyDescent="0.25">
      <c r="A161" s="8"/>
      <c r="B161">
        <f t="shared" si="32"/>
        <v>10.699999999999978</v>
      </c>
      <c r="C161">
        <f t="shared" si="17"/>
        <v>0</v>
      </c>
      <c r="D161">
        <f t="shared" si="18"/>
        <v>-1860.888565382161</v>
      </c>
      <c r="E161">
        <f t="shared" si="19"/>
        <v>-677.30804708544235</v>
      </c>
      <c r="F161">
        <f t="shared" si="20"/>
        <v>36287.327024952137</v>
      </c>
      <c r="G161">
        <f t="shared" si="21"/>
        <v>-7247.1961038142181</v>
      </c>
      <c r="H161">
        <f t="shared" si="22"/>
        <v>19911.507649589083</v>
      </c>
      <c r="I161">
        <f t="shared" si="23"/>
        <v>21189.383857176796</v>
      </c>
      <c r="J161" s="42">
        <f t="shared" si="24"/>
        <v>1980.316248334284</v>
      </c>
      <c r="K161">
        <f t="shared" si="25"/>
        <v>7.9938256164534485</v>
      </c>
      <c r="L161">
        <f t="shared" si="26"/>
        <v>36.277486907674358</v>
      </c>
      <c r="M161" s="42">
        <f t="shared" si="27"/>
        <v>63.340898454282453</v>
      </c>
      <c r="N161" s="6">
        <f t="shared" si="28"/>
        <v>4.7965778650172113E-7</v>
      </c>
      <c r="O161" s="4">
        <f>SUM($N$54:N161)*0.1+$O$30</f>
        <v>-2.0309847952890705E-5</v>
      </c>
      <c r="P161" s="4">
        <f>-SUM(O161:$O$234)</f>
        <v>1.3431031878250979E-3</v>
      </c>
      <c r="Q161" s="6">
        <f t="shared" si="29"/>
        <v>-1.3178489374790652E-6</v>
      </c>
      <c r="R161" s="4">
        <f>SUM($Q$54:Q161)*0.1+$O$8</f>
        <v>8.4883615737613044E-5</v>
      </c>
      <c r="S161" s="4">
        <f>-SUM(R161:$R$234)</f>
        <v>-5.8422705677172206E-3</v>
      </c>
      <c r="T161">
        <f t="shared" si="30"/>
        <v>8.7279540240312259E-5</v>
      </c>
      <c r="U161">
        <f t="shared" si="31"/>
        <v>5.9946685946398095E-3</v>
      </c>
      <c r="X161" s="1"/>
    </row>
    <row r="162" spans="1:24" x14ac:dyDescent="0.25">
      <c r="A162" s="8"/>
      <c r="B162">
        <f t="shared" si="32"/>
        <v>10.799999999999978</v>
      </c>
      <c r="C162">
        <f t="shared" si="17"/>
        <v>0</v>
      </c>
      <c r="D162">
        <f t="shared" si="18"/>
        <v>-1860.888565382161</v>
      </c>
      <c r="E162">
        <f t="shared" si="19"/>
        <v>-677.30804708544235</v>
      </c>
      <c r="F162">
        <f t="shared" si="20"/>
        <v>36287.327024952137</v>
      </c>
      <c r="G162">
        <f t="shared" si="21"/>
        <v>-7314.9269085227625</v>
      </c>
      <c r="H162">
        <f t="shared" si="22"/>
        <v>20097.596506127298</v>
      </c>
      <c r="I162">
        <f t="shared" si="23"/>
        <v>21387.415482010223</v>
      </c>
      <c r="J162" s="42">
        <f t="shared" si="24"/>
        <v>1980.316248334284</v>
      </c>
      <c r="K162">
        <f t="shared" si="25"/>
        <v>8.0685342670745097</v>
      </c>
      <c r="L162">
        <f t="shared" si="26"/>
        <v>36.277486907674358</v>
      </c>
      <c r="M162" s="42">
        <f t="shared" si="27"/>
        <v>63.35037027696373</v>
      </c>
      <c r="N162" s="6">
        <f t="shared" si="28"/>
        <v>4.8414056955313914E-7</v>
      </c>
      <c r="O162" s="4">
        <f>SUM($N$54:N162)*0.1+$O$30</f>
        <v>-2.0261433895935391E-5</v>
      </c>
      <c r="P162" s="4">
        <f>-SUM(O162:$O$234)</f>
        <v>1.3227933398722068E-3</v>
      </c>
      <c r="Q162" s="6">
        <f t="shared" si="29"/>
        <v>-1.3301652826891499E-6</v>
      </c>
      <c r="R162" s="4">
        <f>SUM($Q$54:Q162)*0.1+$O$8</f>
        <v>8.475059920934413E-5</v>
      </c>
      <c r="S162" s="4">
        <f>-SUM(R162:$R$234)</f>
        <v>-5.7573869519796077E-3</v>
      </c>
      <c r="T162">
        <f t="shared" si="30"/>
        <v>8.7138910768165114E-5</v>
      </c>
      <c r="U162">
        <f t="shared" si="31"/>
        <v>5.9073925495801705E-3</v>
      </c>
      <c r="X162" s="1"/>
    </row>
    <row r="163" spans="1:24" x14ac:dyDescent="0.25">
      <c r="A163" s="8"/>
      <c r="B163">
        <f t="shared" si="32"/>
        <v>10.899999999999977</v>
      </c>
      <c r="C163">
        <f t="shared" si="17"/>
        <v>0</v>
      </c>
      <c r="D163">
        <f t="shared" si="18"/>
        <v>-1860.888565382161</v>
      </c>
      <c r="E163">
        <f t="shared" si="19"/>
        <v>-677.30804708544235</v>
      </c>
      <c r="F163">
        <f t="shared" si="20"/>
        <v>36287.327024952137</v>
      </c>
      <c r="G163">
        <f t="shared" si="21"/>
        <v>-7382.6577132313059</v>
      </c>
      <c r="H163">
        <f t="shared" si="22"/>
        <v>20283.685362665514</v>
      </c>
      <c r="I163">
        <f t="shared" si="23"/>
        <v>21585.447106843651</v>
      </c>
      <c r="J163" s="42">
        <f t="shared" si="24"/>
        <v>1980.316248334284</v>
      </c>
      <c r="K163">
        <f t="shared" si="25"/>
        <v>8.1432429176955683</v>
      </c>
      <c r="L163">
        <f t="shared" si="26"/>
        <v>36.277486907674358</v>
      </c>
      <c r="M163" s="42">
        <f t="shared" si="27"/>
        <v>63.359928773839805</v>
      </c>
      <c r="N163" s="6">
        <f t="shared" si="28"/>
        <v>4.8862335260455703E-7</v>
      </c>
      <c r="O163" s="4">
        <f>SUM($N$54:N163)*0.1+$O$30</f>
        <v>-2.0212571560674934E-5</v>
      </c>
      <c r="P163" s="4">
        <f>-SUM(O163:$O$234)</f>
        <v>1.3025319059762719E-3</v>
      </c>
      <c r="Q163" s="6">
        <f t="shared" si="29"/>
        <v>-1.3424816278992345E-6</v>
      </c>
      <c r="R163" s="4">
        <f>SUM($Q$54:Q163)*0.1+$O$8</f>
        <v>8.4616351046554202E-5</v>
      </c>
      <c r="S163" s="4">
        <f>-SUM(R163:$R$234)</f>
        <v>-5.6726363527702627E-3</v>
      </c>
      <c r="T163">
        <f t="shared" si="30"/>
        <v>8.699698220932206E-5</v>
      </c>
      <c r="U163">
        <f t="shared" si="31"/>
        <v>5.8202570868353311E-3</v>
      </c>
      <c r="X163" s="1"/>
    </row>
    <row r="164" spans="1:24" x14ac:dyDescent="0.25">
      <c r="A164" s="8"/>
      <c r="B164">
        <f t="shared" si="32"/>
        <v>10.999999999999977</v>
      </c>
      <c r="C164">
        <f t="shared" si="17"/>
        <v>0</v>
      </c>
      <c r="D164">
        <f t="shared" si="18"/>
        <v>-1860.888565382161</v>
      </c>
      <c r="E164">
        <f t="shared" si="19"/>
        <v>-677.30804708544235</v>
      </c>
      <c r="F164">
        <f t="shared" si="20"/>
        <v>36287.327024952137</v>
      </c>
      <c r="G164">
        <f t="shared" si="21"/>
        <v>-7450.3885179398503</v>
      </c>
      <c r="H164">
        <f t="shared" si="22"/>
        <v>20469.774219203729</v>
      </c>
      <c r="I164">
        <f t="shared" si="23"/>
        <v>21783.478731677078</v>
      </c>
      <c r="J164" s="42">
        <f t="shared" si="24"/>
        <v>1980.316248334284</v>
      </c>
      <c r="K164">
        <f t="shared" si="25"/>
        <v>8.2179515683166287</v>
      </c>
      <c r="L164">
        <f t="shared" si="26"/>
        <v>36.277486907674358</v>
      </c>
      <c r="M164" s="42">
        <f t="shared" si="27"/>
        <v>63.369573905689563</v>
      </c>
      <c r="N164" s="6">
        <f t="shared" si="28"/>
        <v>4.9310613565597504E-7</v>
      </c>
      <c r="O164" s="4">
        <f>SUM($N$54:N164)*0.1+$O$30</f>
        <v>-2.0163260947109335E-5</v>
      </c>
      <c r="P164" s="4">
        <f>-SUM(O164:$O$234)</f>
        <v>1.2823193344155969E-3</v>
      </c>
      <c r="Q164" s="6">
        <f t="shared" si="29"/>
        <v>-1.3547979731093192E-6</v>
      </c>
      <c r="R164" s="4">
        <f>SUM($Q$54:Q164)*0.1+$O$8</f>
        <v>8.4480871249243274E-5</v>
      </c>
      <c r="S164" s="4">
        <f>-SUM(R164:$R$234)</f>
        <v>-5.5880200017237088E-3</v>
      </c>
      <c r="T164">
        <f t="shared" si="30"/>
        <v>8.6853754662953077E-5</v>
      </c>
      <c r="U164">
        <f t="shared" si="31"/>
        <v>5.7332635047658764E-3</v>
      </c>
      <c r="X164" s="1"/>
    </row>
    <row r="165" spans="1:24" x14ac:dyDescent="0.25">
      <c r="A165" s="8"/>
      <c r="B165">
        <f t="shared" si="32"/>
        <v>11.099999999999977</v>
      </c>
      <c r="C165">
        <f t="shared" si="17"/>
        <v>0</v>
      </c>
      <c r="D165">
        <f t="shared" si="18"/>
        <v>-1860.888565382161</v>
      </c>
      <c r="E165">
        <f t="shared" si="19"/>
        <v>-677.30804708544235</v>
      </c>
      <c r="F165">
        <f t="shared" si="20"/>
        <v>36287.327024952137</v>
      </c>
      <c r="G165">
        <f t="shared" si="21"/>
        <v>-7518.1193226483947</v>
      </c>
      <c r="H165">
        <f t="shared" si="22"/>
        <v>20655.863075741945</v>
      </c>
      <c r="I165">
        <f t="shared" si="23"/>
        <v>21981.510356510506</v>
      </c>
      <c r="J165" s="42">
        <f t="shared" si="24"/>
        <v>1980.316248334284</v>
      </c>
      <c r="K165">
        <f t="shared" si="25"/>
        <v>8.292660218937689</v>
      </c>
      <c r="L165">
        <f t="shared" si="26"/>
        <v>36.277486907674358</v>
      </c>
      <c r="M165" s="42">
        <f t="shared" si="27"/>
        <v>63.379305632960396</v>
      </c>
      <c r="N165" s="6">
        <f t="shared" si="28"/>
        <v>4.9758891870739304E-7</v>
      </c>
      <c r="O165" s="4">
        <f>SUM($N$54:N165)*0.1+$O$30</f>
        <v>-2.0113502055238598E-5</v>
      </c>
      <c r="P165" s="4">
        <f>-SUM(O165:$O$234)</f>
        <v>1.2621560734684873E-3</v>
      </c>
      <c r="Q165" s="6">
        <f t="shared" si="29"/>
        <v>-1.3671143183194041E-6</v>
      </c>
      <c r="R165" s="4">
        <f>SUM($Q$54:Q165)*0.1+$O$8</f>
        <v>8.434415981741133E-5</v>
      </c>
      <c r="S165" s="4">
        <f>-SUM(R165:$R$234)</f>
        <v>-5.5035391304744663E-3</v>
      </c>
      <c r="T165">
        <f t="shared" si="30"/>
        <v>8.6709228229935885E-5</v>
      </c>
      <c r="U165">
        <f t="shared" si="31"/>
        <v>5.646413101647544E-3</v>
      </c>
      <c r="X165" s="1"/>
    </row>
    <row r="166" spans="1:24" x14ac:dyDescent="0.25">
      <c r="A166" s="8"/>
      <c r="B166">
        <f t="shared" si="32"/>
        <v>11.199999999999976</v>
      </c>
      <c r="C166">
        <f t="shared" si="17"/>
        <v>0</v>
      </c>
      <c r="D166">
        <f t="shared" si="18"/>
        <v>-1860.888565382161</v>
      </c>
      <c r="E166">
        <f t="shared" si="19"/>
        <v>-677.30804708544235</v>
      </c>
      <c r="F166">
        <f t="shared" si="20"/>
        <v>36287.327024952137</v>
      </c>
      <c r="G166">
        <f t="shared" si="21"/>
        <v>-7585.8501273569382</v>
      </c>
      <c r="H166">
        <f t="shared" si="22"/>
        <v>20841.951932280161</v>
      </c>
      <c r="I166">
        <f t="shared" si="23"/>
        <v>22179.541981343933</v>
      </c>
      <c r="J166" s="42">
        <f t="shared" si="24"/>
        <v>1980.316248334284</v>
      </c>
      <c r="K166">
        <f t="shared" si="25"/>
        <v>8.3673688695587494</v>
      </c>
      <c r="L166">
        <f t="shared" si="26"/>
        <v>36.277486907674358</v>
      </c>
      <c r="M166" s="42">
        <f t="shared" si="27"/>
        <v>63.389123915768977</v>
      </c>
      <c r="N166" s="6">
        <f t="shared" si="28"/>
        <v>5.0207170175881094E-7</v>
      </c>
      <c r="O166" s="4">
        <f>SUM($N$54:N166)*0.1+$O$30</f>
        <v>-2.0063294885062716E-5</v>
      </c>
      <c r="P166" s="4">
        <f>-SUM(O166:$O$234)</f>
        <v>1.2420425714132484E-3</v>
      </c>
      <c r="Q166" s="6">
        <f t="shared" si="29"/>
        <v>-1.3794306635294888E-6</v>
      </c>
      <c r="R166" s="4">
        <f>SUM($Q$54:Q166)*0.1+$O$8</f>
        <v>8.4206216751058386E-5</v>
      </c>
      <c r="S166" s="4">
        <f>-SUM(R166:$R$234)</f>
        <v>-5.4191949706570534E-3</v>
      </c>
      <c r="T166">
        <f t="shared" si="30"/>
        <v>8.6563403012885357E-5</v>
      </c>
      <c r="U166">
        <f t="shared" si="31"/>
        <v>5.5597071756700945E-3</v>
      </c>
      <c r="X166" s="1"/>
    </row>
    <row r="167" spans="1:24" x14ac:dyDescent="0.25">
      <c r="A167" s="8"/>
      <c r="B167">
        <f t="shared" si="32"/>
        <v>11.299999999999976</v>
      </c>
      <c r="C167">
        <f t="shared" si="17"/>
        <v>0</v>
      </c>
      <c r="D167">
        <f t="shared" si="18"/>
        <v>-1860.888565382161</v>
      </c>
      <c r="E167">
        <f t="shared" si="19"/>
        <v>-677.30804708544235</v>
      </c>
      <c r="F167">
        <f t="shared" si="20"/>
        <v>36287.327024952137</v>
      </c>
      <c r="G167">
        <f t="shared" si="21"/>
        <v>-7653.5809320654826</v>
      </c>
      <c r="H167">
        <f t="shared" si="22"/>
        <v>21028.040788818373</v>
      </c>
      <c r="I167">
        <f t="shared" si="23"/>
        <v>22377.57360617736</v>
      </c>
      <c r="J167" s="42">
        <f t="shared" si="24"/>
        <v>1980.316248334284</v>
      </c>
      <c r="K167">
        <f t="shared" si="25"/>
        <v>8.4420775201798097</v>
      </c>
      <c r="L167">
        <f t="shared" si="26"/>
        <v>36.277486907674358</v>
      </c>
      <c r="M167" s="42">
        <f t="shared" si="27"/>
        <v>63.399028713902069</v>
      </c>
      <c r="N167" s="6">
        <f t="shared" si="28"/>
        <v>5.0655448481022895E-7</v>
      </c>
      <c r="O167" s="4">
        <f>SUM($N$54:N167)*0.1+$O$30</f>
        <v>-2.0012639436581695E-5</v>
      </c>
      <c r="P167" s="4">
        <f>-SUM(O167:$O$234)</f>
        <v>1.221979276528186E-3</v>
      </c>
      <c r="Q167" s="6">
        <f t="shared" si="29"/>
        <v>-1.3917470087395733E-6</v>
      </c>
      <c r="R167" s="4">
        <f>SUM($Q$54:Q167)*0.1+$O$8</f>
        <v>8.4067042050184427E-5</v>
      </c>
      <c r="S167" s="4">
        <f>-SUM(R167:$R$234)</f>
        <v>-5.3349887539059955E-3</v>
      </c>
      <c r="T167">
        <f t="shared" si="30"/>
        <v>8.6416279116183326E-5</v>
      </c>
      <c r="U167">
        <f t="shared" si="31"/>
        <v>5.4731470249361836E-3</v>
      </c>
      <c r="X167" s="1"/>
    </row>
    <row r="168" spans="1:24" x14ac:dyDescent="0.25">
      <c r="A168" s="8"/>
      <c r="B168">
        <f t="shared" si="32"/>
        <v>11.399999999999975</v>
      </c>
      <c r="C168">
        <f t="shared" si="17"/>
        <v>0</v>
      </c>
      <c r="D168">
        <f t="shared" si="18"/>
        <v>-1860.888565382161</v>
      </c>
      <c r="E168">
        <f t="shared" si="19"/>
        <v>-677.30804708544235</v>
      </c>
      <c r="F168">
        <f t="shared" si="20"/>
        <v>36287.327024952137</v>
      </c>
      <c r="G168">
        <f t="shared" si="21"/>
        <v>-7721.311736774026</v>
      </c>
      <c r="H168">
        <f t="shared" si="22"/>
        <v>21214.129645356588</v>
      </c>
      <c r="I168">
        <f t="shared" si="23"/>
        <v>22575.605231010788</v>
      </c>
      <c r="J168" s="42">
        <f t="shared" si="24"/>
        <v>1980.316248334284</v>
      </c>
      <c r="K168">
        <f t="shared" si="25"/>
        <v>8.5167861708008701</v>
      </c>
      <c r="L168">
        <f t="shared" si="26"/>
        <v>36.277486907674358</v>
      </c>
      <c r="M168" s="42">
        <f t="shared" si="27"/>
        <v>63.40901998681732</v>
      </c>
      <c r="N168" s="6">
        <f t="shared" si="28"/>
        <v>5.1103726786164685E-7</v>
      </c>
      <c r="O168" s="4">
        <f>SUM($N$54:N168)*0.1+$O$30</f>
        <v>-1.9961535709795528E-5</v>
      </c>
      <c r="P168" s="4">
        <f>-SUM(O168:$O$234)</f>
        <v>1.2019666370916039E-3</v>
      </c>
      <c r="Q168" s="6">
        <f t="shared" si="29"/>
        <v>-1.404063353949658E-6</v>
      </c>
      <c r="R168" s="4">
        <f>SUM($Q$54:Q168)*0.1+$O$8</f>
        <v>8.3926635714789454E-5</v>
      </c>
      <c r="S168" s="4">
        <f>-SUM(R168:$R$234)</f>
        <v>-5.2509217118558108E-3</v>
      </c>
      <c r="T168">
        <f t="shared" si="30"/>
        <v>8.6267856646009316E-5</v>
      </c>
      <c r="U168">
        <f t="shared" si="31"/>
        <v>5.3867339474601914E-3</v>
      </c>
      <c r="X168" s="1"/>
    </row>
    <row r="169" spans="1:24" x14ac:dyDescent="0.25">
      <c r="A169" s="8"/>
      <c r="B169">
        <f t="shared" si="32"/>
        <v>11.499999999999975</v>
      </c>
      <c r="C169">
        <f t="shared" si="17"/>
        <v>0</v>
      </c>
      <c r="D169">
        <f t="shared" si="18"/>
        <v>-1860.888565382161</v>
      </c>
      <c r="E169">
        <f t="shared" si="19"/>
        <v>-677.30804708544235</v>
      </c>
      <c r="F169">
        <f t="shared" si="20"/>
        <v>36287.327024952137</v>
      </c>
      <c r="G169">
        <f t="shared" si="21"/>
        <v>-7789.0425414825704</v>
      </c>
      <c r="H169">
        <f t="shared" si="22"/>
        <v>21400.218501894804</v>
      </c>
      <c r="I169">
        <f t="shared" si="23"/>
        <v>22773.636855844215</v>
      </c>
      <c r="J169" s="42">
        <f t="shared" si="24"/>
        <v>1980.316248334284</v>
      </c>
      <c r="K169">
        <f t="shared" si="25"/>
        <v>8.5914948214219287</v>
      </c>
      <c r="L169">
        <f t="shared" si="26"/>
        <v>36.277486907674358</v>
      </c>
      <c r="M169" s="42">
        <f t="shared" si="27"/>
        <v>63.41909769364409</v>
      </c>
      <c r="N169" s="6">
        <f t="shared" si="28"/>
        <v>5.1552005091306475E-7</v>
      </c>
      <c r="O169" s="4">
        <f>SUM($N$54:N169)*0.1+$O$30</f>
        <v>-1.9909983704704223E-5</v>
      </c>
      <c r="P169" s="4">
        <f>-SUM(O169:$O$234)</f>
        <v>1.1820051013818086E-3</v>
      </c>
      <c r="Q169" s="6">
        <f t="shared" si="29"/>
        <v>-1.4163796991597426E-6</v>
      </c>
      <c r="R169" s="4">
        <f>SUM($Q$54:Q169)*0.1+$O$8</f>
        <v>8.3784997744873479E-5</v>
      </c>
      <c r="S169" s="4">
        <f>-SUM(R169:$R$234)</f>
        <v>-5.1669950761410212E-3</v>
      </c>
      <c r="T169">
        <f t="shared" si="30"/>
        <v>8.6118135710371954E-5</v>
      </c>
      <c r="U169">
        <f t="shared" si="31"/>
        <v>5.3004692411670667E-3</v>
      </c>
      <c r="X169" s="1"/>
    </row>
    <row r="170" spans="1:24" x14ac:dyDescent="0.25">
      <c r="A170" s="8"/>
      <c r="B170">
        <f t="shared" si="32"/>
        <v>11.599999999999975</v>
      </c>
      <c r="C170">
        <f t="shared" si="17"/>
        <v>0</v>
      </c>
      <c r="D170">
        <f t="shared" si="18"/>
        <v>-1860.888565382161</v>
      </c>
      <c r="E170">
        <f t="shared" si="19"/>
        <v>-677.30804708544235</v>
      </c>
      <c r="F170">
        <f t="shared" si="20"/>
        <v>36287.327024952137</v>
      </c>
      <c r="G170">
        <f t="shared" si="21"/>
        <v>-7856.7733461911139</v>
      </c>
      <c r="H170">
        <f t="shared" si="22"/>
        <v>21586.30735843302</v>
      </c>
      <c r="I170">
        <f t="shared" si="23"/>
        <v>22971.668480677643</v>
      </c>
      <c r="J170" s="42">
        <f t="shared" si="24"/>
        <v>1980.316248334284</v>
      </c>
      <c r="K170">
        <f t="shared" si="25"/>
        <v>8.666203472042989</v>
      </c>
      <c r="L170">
        <f t="shared" si="26"/>
        <v>36.277486907674358</v>
      </c>
      <c r="M170" s="42">
        <f t="shared" si="27"/>
        <v>63.429261793184253</v>
      </c>
      <c r="N170" s="6">
        <f t="shared" si="28"/>
        <v>5.2000283396448265E-7</v>
      </c>
      <c r="O170" s="4">
        <f>SUM($N$54:N170)*0.1+$O$30</f>
        <v>-1.9857983421307776E-5</v>
      </c>
      <c r="P170" s="4">
        <f>-SUM(O170:$O$234)</f>
        <v>1.1620951176771043E-3</v>
      </c>
      <c r="Q170" s="6">
        <f t="shared" si="29"/>
        <v>-1.4286960443698273E-6</v>
      </c>
      <c r="R170" s="4">
        <f>SUM($Q$54:Q170)*0.1+$O$8</f>
        <v>8.3642128140436504E-5</v>
      </c>
      <c r="S170" s="4">
        <f>-SUM(R170:$R$234)</f>
        <v>-5.0832100783961484E-3</v>
      </c>
      <c r="T170">
        <f t="shared" si="30"/>
        <v>8.5967116419140955E-5</v>
      </c>
      <c r="U170">
        <f t="shared" si="31"/>
        <v>5.214354203891134E-3</v>
      </c>
      <c r="X170" s="1"/>
    </row>
    <row r="171" spans="1:24" x14ac:dyDescent="0.25">
      <c r="A171" s="8"/>
      <c r="B171">
        <f t="shared" si="32"/>
        <v>11.699999999999974</v>
      </c>
      <c r="C171">
        <f t="shared" si="17"/>
        <v>0</v>
      </c>
      <c r="D171">
        <f t="shared" si="18"/>
        <v>-1860.888565382161</v>
      </c>
      <c r="E171">
        <f t="shared" si="19"/>
        <v>-677.30804708544235</v>
      </c>
      <c r="F171">
        <f t="shared" si="20"/>
        <v>36287.327024952137</v>
      </c>
      <c r="G171">
        <f t="shared" si="21"/>
        <v>-7924.5041508996583</v>
      </c>
      <c r="H171">
        <f t="shared" si="22"/>
        <v>21772.396214971235</v>
      </c>
      <c r="I171">
        <f t="shared" si="23"/>
        <v>23169.70010551107</v>
      </c>
      <c r="J171" s="42">
        <f t="shared" si="24"/>
        <v>1980.316248334284</v>
      </c>
      <c r="K171">
        <f t="shared" si="25"/>
        <v>8.7409121226640494</v>
      </c>
      <c r="L171">
        <f t="shared" si="26"/>
        <v>36.277486907674358</v>
      </c>
      <c r="M171" s="42">
        <f t="shared" si="27"/>
        <v>63.439512243913015</v>
      </c>
      <c r="N171" s="6">
        <f t="shared" si="28"/>
        <v>5.2448561701590065E-7</v>
      </c>
      <c r="O171" s="4">
        <f>SUM($N$54:N171)*0.1+$O$30</f>
        <v>-1.9805534859606184E-5</v>
      </c>
      <c r="P171" s="4">
        <f>-SUM(O171:$O$234)</f>
        <v>1.1422371342557961E-3</v>
      </c>
      <c r="Q171" s="6">
        <f t="shared" si="29"/>
        <v>-1.441012389579912E-6</v>
      </c>
      <c r="R171" s="4">
        <f>SUM($Q$54:Q171)*0.1+$O$8</f>
        <v>8.3498026901478514E-5</v>
      </c>
      <c r="S171" s="4">
        <f>-SUM(R171:$R$234)</f>
        <v>-4.9995679502557117E-3</v>
      </c>
      <c r="T171">
        <f t="shared" si="30"/>
        <v>8.5814798884080039E-5</v>
      </c>
      <c r="U171">
        <f t="shared" si="31"/>
        <v>5.1283901333748971E-3</v>
      </c>
      <c r="X171" s="1"/>
    </row>
    <row r="172" spans="1:24" x14ac:dyDescent="0.25">
      <c r="A172" s="8"/>
      <c r="B172">
        <f t="shared" si="32"/>
        <v>11.799999999999974</v>
      </c>
      <c r="C172">
        <f t="shared" si="17"/>
        <v>0</v>
      </c>
      <c r="D172">
        <f t="shared" si="18"/>
        <v>-1860.888565382161</v>
      </c>
      <c r="E172">
        <f t="shared" si="19"/>
        <v>-677.30804708544235</v>
      </c>
      <c r="F172">
        <f t="shared" si="20"/>
        <v>36287.327024952137</v>
      </c>
      <c r="G172">
        <f t="shared" si="21"/>
        <v>-7992.2349556082027</v>
      </c>
      <c r="H172">
        <f t="shared" si="22"/>
        <v>21958.485071509451</v>
      </c>
      <c r="I172">
        <f t="shared" si="23"/>
        <v>23367.731730344498</v>
      </c>
      <c r="J172" s="42">
        <f t="shared" si="24"/>
        <v>1980.316248334284</v>
      </c>
      <c r="K172">
        <f t="shared" si="25"/>
        <v>8.8156207732851097</v>
      </c>
      <c r="L172">
        <f t="shared" si="26"/>
        <v>36.277486907674358</v>
      </c>
      <c r="M172" s="42">
        <f t="shared" si="27"/>
        <v>63.44984900397975</v>
      </c>
      <c r="N172" s="6">
        <f t="shared" si="28"/>
        <v>5.2896840006731866E-7</v>
      </c>
      <c r="O172" s="4">
        <f>SUM($N$54:N172)*0.1+$O$30</f>
        <v>-1.9752638019599453E-5</v>
      </c>
      <c r="P172" s="4">
        <f>-SUM(O172:$O$234)</f>
        <v>1.1224315993961899E-3</v>
      </c>
      <c r="Q172" s="6">
        <f t="shared" si="29"/>
        <v>-1.4533287347899967E-6</v>
      </c>
      <c r="R172" s="4">
        <f>SUM($Q$54:Q172)*0.1+$O$8</f>
        <v>8.335269402799951E-5</v>
      </c>
      <c r="S172" s="4">
        <f>-SUM(R172:$R$234)</f>
        <v>-4.9160699233542328E-3</v>
      </c>
      <c r="T172">
        <f t="shared" si="30"/>
        <v>8.5661183218880597E-5</v>
      </c>
      <c r="U172">
        <f t="shared" si="31"/>
        <v>5.0425783272678255E-3</v>
      </c>
      <c r="X172" s="1"/>
    </row>
    <row r="173" spans="1:24" x14ac:dyDescent="0.25">
      <c r="A173" s="8"/>
      <c r="B173">
        <f t="shared" si="32"/>
        <v>11.899999999999974</v>
      </c>
      <c r="C173">
        <f t="shared" si="17"/>
        <v>0</v>
      </c>
      <c r="D173">
        <f t="shared" si="18"/>
        <v>-1860.888565382161</v>
      </c>
      <c r="E173">
        <f t="shared" si="19"/>
        <v>-677.30804708544235</v>
      </c>
      <c r="F173">
        <f t="shared" si="20"/>
        <v>36287.327024952137</v>
      </c>
      <c r="G173">
        <f t="shared" si="21"/>
        <v>-8059.9657603167461</v>
      </c>
      <c r="H173">
        <f t="shared" si="22"/>
        <v>22144.573928047666</v>
      </c>
      <c r="I173">
        <f t="shared" si="23"/>
        <v>23565.763355177925</v>
      </c>
      <c r="J173" s="42">
        <f t="shared" si="24"/>
        <v>1980.316248334284</v>
      </c>
      <c r="K173">
        <f t="shared" si="25"/>
        <v>8.8903294239061701</v>
      </c>
      <c r="L173">
        <f t="shared" si="26"/>
        <v>36.277486907674358</v>
      </c>
      <c r="M173" s="42">
        <f t="shared" si="27"/>
        <v>63.460272031208831</v>
      </c>
      <c r="N173" s="6">
        <f t="shared" si="28"/>
        <v>5.3345118311873655E-7</v>
      </c>
      <c r="O173" s="4">
        <f>SUM($N$54:N173)*0.1+$O$30</f>
        <v>-1.969929290128758E-5</v>
      </c>
      <c r="P173" s="4">
        <f>-SUM(O173:$O$234)</f>
        <v>1.1026789613765909E-3</v>
      </c>
      <c r="Q173" s="6">
        <f t="shared" si="29"/>
        <v>-1.4656450800000816E-6</v>
      </c>
      <c r="R173" s="4">
        <f>SUM($Q$54:Q173)*0.1+$O$8</f>
        <v>8.3206129519999505E-5</v>
      </c>
      <c r="S173" s="4">
        <f>-SUM(R173:$R$234)</f>
        <v>-4.8327172293262336E-3</v>
      </c>
      <c r="T173">
        <f t="shared" si="30"/>
        <v>8.5506269539196089E-5</v>
      </c>
      <c r="U173">
        <f t="shared" si="31"/>
        <v>4.956920083125124E-3</v>
      </c>
      <c r="X173" s="1"/>
    </row>
    <row r="174" spans="1:24" x14ac:dyDescent="0.25">
      <c r="A174" s="8"/>
      <c r="B174">
        <f t="shared" si="32"/>
        <v>11.999999999999973</v>
      </c>
      <c r="C174">
        <f t="shared" si="17"/>
        <v>0</v>
      </c>
      <c r="D174">
        <f t="shared" si="18"/>
        <v>-1860.888565382161</v>
      </c>
      <c r="E174">
        <f t="shared" si="19"/>
        <v>-677.30804708544235</v>
      </c>
      <c r="F174">
        <f t="shared" si="20"/>
        <v>36287.327024952137</v>
      </c>
      <c r="G174">
        <f t="shared" si="21"/>
        <v>-8127.6965650252905</v>
      </c>
      <c r="H174">
        <f t="shared" si="22"/>
        <v>22330.662784585882</v>
      </c>
      <c r="I174">
        <f t="shared" si="23"/>
        <v>23763.794980011353</v>
      </c>
      <c r="J174" s="42">
        <f t="shared" si="24"/>
        <v>1980.316248334284</v>
      </c>
      <c r="K174">
        <f t="shared" si="25"/>
        <v>8.9650380745272304</v>
      </c>
      <c r="L174">
        <f t="shared" si="26"/>
        <v>36.277486907674358</v>
      </c>
      <c r="M174" s="42">
        <f t="shared" si="27"/>
        <v>63.470781283100465</v>
      </c>
      <c r="N174" s="6">
        <f t="shared" si="28"/>
        <v>5.3793396617015456E-7</v>
      </c>
      <c r="O174" s="4">
        <f>SUM($N$54:N174)*0.1+$O$30</f>
        <v>-1.9645499504670562E-5</v>
      </c>
      <c r="P174" s="4">
        <f>-SUM(O174:$O$234)</f>
        <v>1.0829796684753031E-3</v>
      </c>
      <c r="Q174" s="6">
        <f t="shared" si="29"/>
        <v>-1.4779614252101663E-6</v>
      </c>
      <c r="R174" s="4">
        <f>SUM($Q$54:Q174)*0.1+$O$8</f>
        <v>8.3058333377478486E-5</v>
      </c>
      <c r="S174" s="4">
        <f>-SUM(R174:$R$234)</f>
        <v>-4.7495110998062341E-3</v>
      </c>
      <c r="T174">
        <f t="shared" si="30"/>
        <v>8.5350057962677261E-5</v>
      </c>
      <c r="U174">
        <f t="shared" si="31"/>
        <v>4.871416698406481E-3</v>
      </c>
      <c r="X174" s="1"/>
    </row>
    <row r="175" spans="1:24" x14ac:dyDescent="0.25">
      <c r="A175" s="8"/>
      <c r="B175">
        <f t="shared" si="32"/>
        <v>12.099999999999973</v>
      </c>
      <c r="C175">
        <f t="shared" si="17"/>
        <v>0</v>
      </c>
      <c r="D175">
        <f t="shared" si="18"/>
        <v>-1860.888565382161</v>
      </c>
      <c r="E175">
        <f t="shared" si="19"/>
        <v>-677.30804708544235</v>
      </c>
      <c r="F175">
        <f t="shared" si="20"/>
        <v>36287.327024952137</v>
      </c>
      <c r="G175">
        <f t="shared" si="21"/>
        <v>-8195.427369733834</v>
      </c>
      <c r="H175">
        <f t="shared" si="22"/>
        <v>22516.751641124098</v>
      </c>
      <c r="I175">
        <f t="shared" si="23"/>
        <v>23961.82660484478</v>
      </c>
      <c r="J175" s="42">
        <f t="shared" si="24"/>
        <v>1980.316248334284</v>
      </c>
      <c r="K175">
        <f t="shared" si="25"/>
        <v>9.039746725148289</v>
      </c>
      <c r="L175">
        <f t="shared" si="26"/>
        <v>36.277486907674358</v>
      </c>
      <c r="M175" s="42">
        <f t="shared" si="27"/>
        <v>63.481376716831548</v>
      </c>
      <c r="N175" s="6">
        <f t="shared" si="28"/>
        <v>5.4241674922157246E-7</v>
      </c>
      <c r="O175" s="4">
        <f>SUM($N$54:N175)*0.1+$O$30</f>
        <v>-1.9591257829748405E-5</v>
      </c>
      <c r="P175" s="4">
        <f>-SUM(O175:$O$234)</f>
        <v>1.0633341689706326E-3</v>
      </c>
      <c r="Q175" s="6">
        <f t="shared" si="29"/>
        <v>-1.4902777704202509E-6</v>
      </c>
      <c r="R175" s="4">
        <f>SUM($Q$54:Q175)*0.1+$O$8</f>
        <v>8.2909305600436465E-5</v>
      </c>
      <c r="S175" s="4">
        <f>-SUM(R175:$R$234)</f>
        <v>-4.6664527664287553E-3</v>
      </c>
      <c r="T175">
        <f t="shared" si="30"/>
        <v>8.5192548609008313E-5</v>
      </c>
      <c r="U175">
        <f t="shared" si="31"/>
        <v>4.7860694704748123E-3</v>
      </c>
      <c r="X175" s="1"/>
    </row>
    <row r="176" spans="1:24" x14ac:dyDescent="0.25">
      <c r="A176" s="8"/>
      <c r="B176">
        <f t="shared" si="32"/>
        <v>12.199999999999973</v>
      </c>
      <c r="C176">
        <f t="shared" si="17"/>
        <v>0</v>
      </c>
      <c r="D176">
        <f t="shared" si="18"/>
        <v>-1860.888565382161</v>
      </c>
      <c r="E176">
        <f t="shared" si="19"/>
        <v>-677.30804708544235</v>
      </c>
      <c r="F176">
        <f t="shared" si="20"/>
        <v>36287.327024952137</v>
      </c>
      <c r="G176">
        <f t="shared" si="21"/>
        <v>-8263.1581744423784</v>
      </c>
      <c r="H176">
        <f t="shared" si="22"/>
        <v>22702.840497662313</v>
      </c>
      <c r="I176">
        <f t="shared" si="23"/>
        <v>24159.858229678212</v>
      </c>
      <c r="J176" s="42">
        <f t="shared" si="24"/>
        <v>1980.316248334284</v>
      </c>
      <c r="K176">
        <f t="shared" si="25"/>
        <v>9.1144553757693512</v>
      </c>
      <c r="L176">
        <f t="shared" si="26"/>
        <v>36.277486907674358</v>
      </c>
      <c r="M176" s="42">
        <f t="shared" si="27"/>
        <v>63.492058289256498</v>
      </c>
      <c r="N176" s="6">
        <f t="shared" si="28"/>
        <v>5.4689953227299046E-7</v>
      </c>
      <c r="O176" s="4">
        <f>SUM($N$54:N176)*0.1+$O$30</f>
        <v>-1.9536567876521107E-5</v>
      </c>
      <c r="P176" s="4">
        <f>-SUM(O176:$O$234)</f>
        <v>1.0437429111408844E-3</v>
      </c>
      <c r="Q176" s="6">
        <f t="shared" si="29"/>
        <v>-1.5025941156303356E-6</v>
      </c>
      <c r="R176" s="4">
        <f>SUM($Q$54:Q176)*0.1+$O$8</f>
        <v>8.275904618887343E-5</v>
      </c>
      <c r="S176" s="4">
        <f>-SUM(R176:$R$234)</f>
        <v>-4.5835434608283189E-3</v>
      </c>
      <c r="T176">
        <f t="shared" si="30"/>
        <v>8.5033741599943737E-5</v>
      </c>
      <c r="U176">
        <f t="shared" si="31"/>
        <v>4.7008796965949777E-3</v>
      </c>
      <c r="X176" s="1"/>
    </row>
    <row r="177" spans="1:24" x14ac:dyDescent="0.25">
      <c r="A177" s="8"/>
      <c r="B177">
        <f t="shared" si="32"/>
        <v>12.299999999999972</v>
      </c>
      <c r="C177">
        <f t="shared" si="17"/>
        <v>0</v>
      </c>
      <c r="D177">
        <f t="shared" si="18"/>
        <v>-1860.888565382161</v>
      </c>
      <c r="E177">
        <f t="shared" si="19"/>
        <v>-677.30804708544235</v>
      </c>
      <c r="F177">
        <f t="shared" si="20"/>
        <v>36287.327024952137</v>
      </c>
      <c r="G177">
        <f t="shared" si="21"/>
        <v>-8330.8889791509228</v>
      </c>
      <c r="H177">
        <f t="shared" si="22"/>
        <v>22888.929354200529</v>
      </c>
      <c r="I177">
        <f t="shared" si="23"/>
        <v>24357.889854511639</v>
      </c>
      <c r="J177" s="42">
        <f t="shared" si="24"/>
        <v>1980.316248334284</v>
      </c>
      <c r="K177">
        <f t="shared" si="25"/>
        <v>9.1891640263904115</v>
      </c>
      <c r="L177">
        <f t="shared" si="26"/>
        <v>36.277486907674358</v>
      </c>
      <c r="M177" s="42">
        <f t="shared" si="27"/>
        <v>63.502825956908104</v>
      </c>
      <c r="N177" s="6">
        <f t="shared" si="28"/>
        <v>5.5138231532440836E-7</v>
      </c>
      <c r="O177" s="4">
        <f>SUM($N$54:N177)*0.1+$O$30</f>
        <v>-1.9481429644988666E-5</v>
      </c>
      <c r="P177" s="4">
        <f>-SUM(O177:$O$234)</f>
        <v>1.0242063432643635E-3</v>
      </c>
      <c r="Q177" s="6">
        <f t="shared" si="29"/>
        <v>-1.5149104608404203E-6</v>
      </c>
      <c r="R177" s="4">
        <f>SUM($Q$54:Q177)*0.1+$O$8</f>
        <v>8.2607555142789381E-5</v>
      </c>
      <c r="S177" s="4">
        <f>-SUM(R177:$R$234)</f>
        <v>-4.500784414639445E-3</v>
      </c>
      <c r="T177">
        <f t="shared" si="30"/>
        <v>8.4873637059346247E-5</v>
      </c>
      <c r="U177">
        <f t="shared" si="31"/>
        <v>4.6158486739324859E-3</v>
      </c>
      <c r="X177" s="1"/>
    </row>
    <row r="178" spans="1:24" x14ac:dyDescent="0.25">
      <c r="A178" s="8"/>
      <c r="B178">
        <f t="shared" si="32"/>
        <v>12.399999999999972</v>
      </c>
      <c r="C178">
        <f t="shared" si="17"/>
        <v>0</v>
      </c>
      <c r="D178">
        <f t="shared" si="18"/>
        <v>-1860.888565382161</v>
      </c>
      <c r="E178">
        <f t="shared" si="19"/>
        <v>-677.30804708544235</v>
      </c>
      <c r="F178">
        <f t="shared" si="20"/>
        <v>36287.327024952137</v>
      </c>
      <c r="G178">
        <f t="shared" si="21"/>
        <v>-8398.6197838594653</v>
      </c>
      <c r="H178">
        <f t="shared" si="22"/>
        <v>23075.018210738745</v>
      </c>
      <c r="I178">
        <f t="shared" si="23"/>
        <v>24555.921479345066</v>
      </c>
      <c r="J178" s="42">
        <f t="shared" si="24"/>
        <v>1980.316248334284</v>
      </c>
      <c r="K178">
        <f t="shared" si="25"/>
        <v>9.2638726770114719</v>
      </c>
      <c r="L178">
        <f t="shared" si="26"/>
        <v>36.277486907674358</v>
      </c>
      <c r="M178" s="42">
        <f t="shared" si="27"/>
        <v>63.513679675998411</v>
      </c>
      <c r="N178" s="6">
        <f t="shared" si="28"/>
        <v>5.5586509837582626E-7</v>
      </c>
      <c r="O178" s="4">
        <f>SUM($N$54:N178)*0.1+$O$30</f>
        <v>-1.9425843135151083E-5</v>
      </c>
      <c r="P178" s="4">
        <f>-SUM(O178:$O$234)</f>
        <v>1.0047249136193746E-3</v>
      </c>
      <c r="Q178" s="6">
        <f t="shared" si="29"/>
        <v>-1.527226806050505E-6</v>
      </c>
      <c r="R178" s="4">
        <f>SUM($Q$54:Q178)*0.1+$O$8</f>
        <v>8.245483246218433E-5</v>
      </c>
      <c r="S178" s="4">
        <f>-SUM(R178:$R$234)</f>
        <v>-4.4181768594966564E-3</v>
      </c>
      <c r="T178">
        <f t="shared" si="30"/>
        <v>8.4712235113225436E-5</v>
      </c>
      <c r="U178">
        <f t="shared" si="31"/>
        <v>4.5309776995521838E-3</v>
      </c>
      <c r="X178" s="1"/>
    </row>
    <row r="179" spans="1:24" x14ac:dyDescent="0.25">
      <c r="A179" s="8"/>
      <c r="B179">
        <f t="shared" si="32"/>
        <v>12.499999999999972</v>
      </c>
      <c r="C179">
        <f t="shared" si="17"/>
        <v>0</v>
      </c>
      <c r="D179">
        <f t="shared" si="18"/>
        <v>-1860.888565382161</v>
      </c>
      <c r="E179">
        <f t="shared" si="19"/>
        <v>-677.30804708544235</v>
      </c>
      <c r="F179">
        <f t="shared" si="20"/>
        <v>36287.327024952137</v>
      </c>
      <c r="G179">
        <f t="shared" si="21"/>
        <v>-8466.3505885680097</v>
      </c>
      <c r="H179">
        <f t="shared" si="22"/>
        <v>23261.10706727696</v>
      </c>
      <c r="I179">
        <f t="shared" si="23"/>
        <v>24753.95310417849</v>
      </c>
      <c r="J179" s="42">
        <f t="shared" si="24"/>
        <v>1980.316248334284</v>
      </c>
      <c r="K179">
        <f t="shared" si="25"/>
        <v>9.3385813276325305</v>
      </c>
      <c r="L179">
        <f t="shared" si="26"/>
        <v>36.277486907674358</v>
      </c>
      <c r="M179" s="42">
        <f t="shared" si="27"/>
        <v>63.524619402419567</v>
      </c>
      <c r="N179" s="6">
        <f t="shared" si="28"/>
        <v>5.6034788142724427E-7</v>
      </c>
      <c r="O179" s="4">
        <f>SUM($N$54:N179)*0.1+$O$30</f>
        <v>-1.9369808347008359E-5</v>
      </c>
      <c r="P179" s="4">
        <f>-SUM(O179:$O$234)</f>
        <v>9.8529907048422374E-4</v>
      </c>
      <c r="Q179" s="6">
        <f t="shared" si="29"/>
        <v>-1.5395431512605899E-6</v>
      </c>
      <c r="R179" s="4">
        <f>SUM($Q$54:Q179)*0.1+$O$8</f>
        <v>8.2300878147058279E-5</v>
      </c>
      <c r="S179" s="4">
        <f>-SUM(R179:$R$234)</f>
        <v>-4.3357220270344721E-3</v>
      </c>
      <c r="T179">
        <f t="shared" si="30"/>
        <v>8.4549535889777479E-5</v>
      </c>
      <c r="U179">
        <f t="shared" si="31"/>
        <v>4.4462680704169186E-3</v>
      </c>
      <c r="X179" s="1"/>
    </row>
    <row r="180" spans="1:24" x14ac:dyDescent="0.25">
      <c r="A180" s="8"/>
      <c r="B180">
        <f t="shared" si="32"/>
        <v>12.599999999999971</v>
      </c>
      <c r="C180">
        <f t="shared" si="17"/>
        <v>0</v>
      </c>
      <c r="D180">
        <f t="shared" si="18"/>
        <v>-1860.888565382161</v>
      </c>
      <c r="E180">
        <f t="shared" si="19"/>
        <v>-677.30804708544235</v>
      </c>
      <c r="F180">
        <f t="shared" si="20"/>
        <v>36287.327024952137</v>
      </c>
      <c r="G180">
        <f t="shared" si="21"/>
        <v>-8534.0813932765541</v>
      </c>
      <c r="H180">
        <f t="shared" si="22"/>
        <v>23447.195923815176</v>
      </c>
      <c r="I180">
        <f t="shared" si="23"/>
        <v>24951.984729011921</v>
      </c>
      <c r="J180" s="42">
        <f t="shared" si="24"/>
        <v>1980.316248334284</v>
      </c>
      <c r="K180">
        <f t="shared" si="25"/>
        <v>9.4132899782535908</v>
      </c>
      <c r="L180">
        <f t="shared" si="26"/>
        <v>36.277486907674358</v>
      </c>
      <c r="M180" s="42">
        <f t="shared" si="27"/>
        <v>63.535645091744705</v>
      </c>
      <c r="N180" s="6">
        <f t="shared" si="28"/>
        <v>5.6483066447866217E-7</v>
      </c>
      <c r="O180" s="4">
        <f>SUM($N$54:N180)*0.1+$O$30</f>
        <v>-1.9313325280560492E-5</v>
      </c>
      <c r="P180" s="4">
        <f>-SUM(O180:$O$234)</f>
        <v>9.6592926213721528E-4</v>
      </c>
      <c r="Q180" s="6">
        <f t="shared" si="29"/>
        <v>-1.5518594964706746E-6</v>
      </c>
      <c r="R180" s="4">
        <f>SUM($Q$54:Q180)*0.1+$O$8</f>
        <v>8.21456921974112E-5</v>
      </c>
      <c r="S180" s="4">
        <f>-SUM(R180:$R$234)</f>
        <v>-4.253421148887414E-3</v>
      </c>
      <c r="T180">
        <f t="shared" si="30"/>
        <v>8.438553951942573E-5</v>
      </c>
      <c r="U180">
        <f t="shared" si="31"/>
        <v>4.3617210833861988E-3</v>
      </c>
      <c r="X180" s="1"/>
    </row>
    <row r="181" spans="1:24" x14ac:dyDescent="0.25">
      <c r="A181" s="8"/>
      <c r="B181">
        <f t="shared" si="32"/>
        <v>12.699999999999971</v>
      </c>
      <c r="C181">
        <f t="shared" si="17"/>
        <v>0</v>
      </c>
      <c r="D181">
        <f t="shared" si="18"/>
        <v>-1860.888565382161</v>
      </c>
      <c r="E181">
        <f t="shared" si="19"/>
        <v>-677.30804708544235</v>
      </c>
      <c r="F181">
        <f t="shared" si="20"/>
        <v>36287.327024952137</v>
      </c>
      <c r="G181">
        <f t="shared" si="21"/>
        <v>-8601.8121979850985</v>
      </c>
      <c r="H181">
        <f t="shared" si="22"/>
        <v>23633.284780353391</v>
      </c>
      <c r="I181">
        <f t="shared" si="23"/>
        <v>25150.016353845349</v>
      </c>
      <c r="J181" s="42">
        <f t="shared" si="24"/>
        <v>1980.316248334284</v>
      </c>
      <c r="K181">
        <f t="shared" si="25"/>
        <v>9.4879986288746512</v>
      </c>
      <c r="L181">
        <f t="shared" si="26"/>
        <v>36.277486907674358</v>
      </c>
      <c r="M181" s="42">
        <f t="shared" si="27"/>
        <v>63.546756699228801</v>
      </c>
      <c r="N181" s="6">
        <f t="shared" si="28"/>
        <v>5.6931344753008017E-7</v>
      </c>
      <c r="O181" s="4">
        <f>SUM($N$54:N181)*0.1+$O$30</f>
        <v>-1.9256393935807484E-5</v>
      </c>
      <c r="P181" s="4">
        <f>-SUM(O181:$O$234)</f>
        <v>9.466159368566548E-4</v>
      </c>
      <c r="Q181" s="6">
        <f t="shared" si="29"/>
        <v>-1.5641758416807592E-6</v>
      </c>
      <c r="R181" s="4">
        <f>SUM($Q$54:Q181)*0.1+$O$8</f>
        <v>8.1989274613243133E-5</v>
      </c>
      <c r="S181" s="4">
        <f>-SUM(R181:$R$234)</f>
        <v>-4.171275456690003E-3</v>
      </c>
      <c r="T181">
        <f t="shared" si="30"/>
        <v>8.4220246134862359E-5</v>
      </c>
      <c r="U181">
        <f t="shared" si="31"/>
        <v>4.2773380352148218E-3</v>
      </c>
      <c r="X181" s="1"/>
    </row>
    <row r="182" spans="1:24" x14ac:dyDescent="0.25">
      <c r="A182" s="8"/>
      <c r="B182">
        <f t="shared" si="32"/>
        <v>12.799999999999971</v>
      </c>
      <c r="C182">
        <f t="shared" si="17"/>
        <v>0</v>
      </c>
      <c r="D182">
        <f t="shared" si="18"/>
        <v>-1860.888565382161</v>
      </c>
      <c r="E182">
        <f t="shared" si="19"/>
        <v>-677.30804708544235</v>
      </c>
      <c r="F182">
        <f t="shared" si="20"/>
        <v>36287.327024952137</v>
      </c>
      <c r="G182">
        <f t="shared" si="21"/>
        <v>-8669.5430026936428</v>
      </c>
      <c r="H182">
        <f t="shared" si="22"/>
        <v>23819.373636891607</v>
      </c>
      <c r="I182">
        <f t="shared" si="23"/>
        <v>25348.047978678776</v>
      </c>
      <c r="J182" s="42">
        <f t="shared" si="24"/>
        <v>1980.316248334284</v>
      </c>
      <c r="K182">
        <f t="shared" si="25"/>
        <v>9.5627072794957115</v>
      </c>
      <c r="L182">
        <f t="shared" si="26"/>
        <v>36.277486907674358</v>
      </c>
      <c r="M182" s="42">
        <f t="shared" si="27"/>
        <v>63.557954179809578</v>
      </c>
      <c r="N182" s="6">
        <f t="shared" si="28"/>
        <v>5.7379623058149818E-7</v>
      </c>
      <c r="O182" s="4">
        <f>SUM($N$54:N182)*0.1+$O$30</f>
        <v>-1.9199014312749337E-5</v>
      </c>
      <c r="P182" s="4">
        <f>-SUM(O182:$O$234)</f>
        <v>9.2735954292084727E-4</v>
      </c>
      <c r="Q182" s="6">
        <f t="shared" si="29"/>
        <v>-1.5764921868908439E-6</v>
      </c>
      <c r="R182" s="4">
        <f>SUM($Q$54:Q182)*0.1+$O$8</f>
        <v>8.1831625394554052E-5</v>
      </c>
      <c r="S182" s="4">
        <f>-SUM(R182:$R$234)</f>
        <v>-4.0892861820767583E-3</v>
      </c>
      <c r="T182">
        <f t="shared" si="30"/>
        <v>8.4053655871090921E-5</v>
      </c>
      <c r="U182">
        <f t="shared" si="31"/>
        <v>4.1931202225514918E-3</v>
      </c>
      <c r="X182" s="1"/>
    </row>
    <row r="183" spans="1:24" x14ac:dyDescent="0.25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-1860.888565382161</v>
      </c>
      <c r="E183">
        <f t="shared" ref="E183:E246" si="35">IF(B183&lt;$B$41,$B$14,IF(AND($B$41&lt;=B183,B183&lt;$B$41+$G$8),$B$14+$B$17,$B$14+$B$17+$B$11))</f>
        <v>-677.30804708544235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-8737.2738074021854</v>
      </c>
      <c r="H183">
        <f t="shared" ref="H183:H246" si="38">IF(B183&lt;$B$41,-$B$13*B183,IF(AND($B$41&lt;=B183,B183&lt;=$B$41+$G$8),-$B$13*B183+(-B183+B170)*B145,-$B$13*B183+(-B183+$B$41)*$B$16+(-B183+$B$41+$G$8)*$B$10))</f>
        <v>24005.462493429823</v>
      </c>
      <c r="I183">
        <f t="shared" ref="I183:I246" si="39">SQRT(SUMSQ(H183,G183))</f>
        <v>25546.079603512204</v>
      </c>
      <c r="J183" s="42">
        <f t="shared" ref="J183:J246" si="40">SQRT(SUMSQ(D183:E183))</f>
        <v>1980.316248334284</v>
      </c>
      <c r="K183">
        <f t="shared" ref="K183:K246" si="41">32*I183/(PI()*$G$13^3)</f>
        <v>9.6374159301167719</v>
      </c>
      <c r="L183">
        <f t="shared" ref="L183:L246" si="42">16*F183/(PI()*$G$13^3)*$G$23</f>
        <v>36.277486907674358</v>
      </c>
      <c r="M183" s="42">
        <f t="shared" ref="M183:M246" si="43">SQRT(K183^2+3*L183^2)</f>
        <v>63.569237488108364</v>
      </c>
      <c r="N183" s="6">
        <f t="shared" ref="N183:N246" si="44">-G183/($G$15*$B$42)</f>
        <v>5.7827901363291597E-7</v>
      </c>
      <c r="O183" s="4">
        <f>SUM($N$54:N183)*0.1+$O$30</f>
        <v>-1.9141186411386044E-5</v>
      </c>
      <c r="P183" s="4">
        <f>-SUM(O183:$O$234)</f>
        <v>9.0816052860809792E-4</v>
      </c>
      <c r="Q183" s="6">
        <f t="shared" ref="Q183:Q246" si="45">-H183/($B$42*$G$15)</f>
        <v>-1.5888085321009286E-6</v>
      </c>
      <c r="R183" s="4">
        <f>SUM($Q$54:Q183)*0.1+$O$8</f>
        <v>8.1672744541343956E-5</v>
      </c>
      <c r="S183" s="4">
        <f>-SUM(R183:$R$234)</f>
        <v>-4.0074545566822061E-3</v>
      </c>
      <c r="T183">
        <f t="shared" ref="T183:T246" si="46">SQRT(SUMSQ(O183,R183))</f>
        <v>8.3885768865470017E-5</v>
      </c>
      <c r="U183">
        <f t="shared" ref="U183:U246" si="47">SQRT(S183^2+P183^2)</f>
        <v>4.1090689419374209E-3</v>
      </c>
      <c r="X183" s="1"/>
    </row>
    <row r="184" spans="1:24" x14ac:dyDescent="0.25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-1860.888565382161</v>
      </c>
      <c r="E184">
        <f t="shared" si="35"/>
        <v>-677.30804708544235</v>
      </c>
      <c r="F184">
        <f t="shared" si="36"/>
        <v>36287.327024952137</v>
      </c>
      <c r="G184">
        <f t="shared" si="37"/>
        <v>-8805.0046121107298</v>
      </c>
      <c r="H184">
        <f t="shared" si="38"/>
        <v>24191.551349968038</v>
      </c>
      <c r="I184">
        <f t="shared" si="39"/>
        <v>25744.111228345631</v>
      </c>
      <c r="J184" s="42">
        <f t="shared" si="40"/>
        <v>1980.316248334284</v>
      </c>
      <c r="K184">
        <f t="shared" si="41"/>
        <v>9.7121245807378322</v>
      </c>
      <c r="L184">
        <f t="shared" si="42"/>
        <v>36.277486907674358</v>
      </c>
      <c r="M184" s="42">
        <f t="shared" si="43"/>
        <v>63.580606578431016</v>
      </c>
      <c r="N184" s="6">
        <f t="shared" si="44"/>
        <v>5.8276179668433397E-7</v>
      </c>
      <c r="O184" s="4">
        <f>SUM($N$54:N184)*0.1+$O$30</f>
        <v>-1.908291023171761E-5</v>
      </c>
      <c r="P184" s="4">
        <f>-SUM(O184:$O$234)</f>
        <v>8.8901934219671184E-4</v>
      </c>
      <c r="Q184" s="6">
        <f t="shared" si="45"/>
        <v>-1.6011248773110133E-6</v>
      </c>
      <c r="R184" s="4">
        <f>SUM($Q$54:Q184)*0.1+$O$8</f>
        <v>8.1512632053612846E-5</v>
      </c>
      <c r="S184" s="4">
        <f>-SUM(R184:$R$234)</f>
        <v>-3.9257818121408604E-3</v>
      </c>
      <c r="T184">
        <f t="shared" si="46"/>
        <v>8.3716585257758011E-5</v>
      </c>
      <c r="U184">
        <f t="shared" si="47"/>
        <v>4.0251854898048925E-3</v>
      </c>
      <c r="X184" s="1"/>
    </row>
    <row r="185" spans="1:24" x14ac:dyDescent="0.25">
      <c r="A185" s="8"/>
      <c r="B185">
        <f t="shared" si="48"/>
        <v>13.099999999999969</v>
      </c>
      <c r="C185">
        <f t="shared" si="33"/>
        <v>0</v>
      </c>
      <c r="D185">
        <f t="shared" si="34"/>
        <v>-1860.888565382161</v>
      </c>
      <c r="E185">
        <f t="shared" si="35"/>
        <v>-677.30804708544235</v>
      </c>
      <c r="F185">
        <f t="shared" si="36"/>
        <v>36287.327024952137</v>
      </c>
      <c r="G185">
        <f t="shared" si="37"/>
        <v>-8872.7354168192742</v>
      </c>
      <c r="H185">
        <f t="shared" si="38"/>
        <v>24377.640206506254</v>
      </c>
      <c r="I185">
        <f t="shared" si="39"/>
        <v>25942.142853179059</v>
      </c>
      <c r="J185" s="42">
        <f t="shared" si="40"/>
        <v>1980.316248334284</v>
      </c>
      <c r="K185">
        <f t="shared" si="41"/>
        <v>9.7868332313588926</v>
      </c>
      <c r="L185">
        <f t="shared" si="42"/>
        <v>36.277486907674358</v>
      </c>
      <c r="M185" s="42">
        <f t="shared" si="43"/>
        <v>63.592061404768792</v>
      </c>
      <c r="N185" s="6">
        <f t="shared" si="44"/>
        <v>5.8724457973575198E-7</v>
      </c>
      <c r="O185" s="4">
        <f>SUM($N$54:N185)*0.1+$O$30</f>
        <v>-1.9024185773744037E-5</v>
      </c>
      <c r="P185" s="4">
        <f>-SUM(O185:$O$234)</f>
        <v>8.6993643196499424E-4</v>
      </c>
      <c r="Q185" s="6">
        <f t="shared" si="45"/>
        <v>-1.613441222521098E-6</v>
      </c>
      <c r="R185" s="4">
        <f>SUM($Q$54:Q185)*0.1+$O$8</f>
        <v>8.1351287931360748E-5</v>
      </c>
      <c r="S185" s="4">
        <f>-SUM(R185:$R$234)</f>
        <v>-3.8442691800872481E-3</v>
      </c>
      <c r="T185">
        <f t="shared" si="46"/>
        <v>8.3546105190158846E-5</v>
      </c>
      <c r="U185">
        <f t="shared" si="47"/>
        <v>3.941471162475842E-3</v>
      </c>
      <c r="X185" s="1"/>
    </row>
    <row r="186" spans="1:24" x14ac:dyDescent="0.25">
      <c r="A186" s="8"/>
      <c r="B186">
        <f t="shared" si="48"/>
        <v>13.199999999999969</v>
      </c>
      <c r="C186">
        <f t="shared" si="33"/>
        <v>0</v>
      </c>
      <c r="D186">
        <f t="shared" si="34"/>
        <v>-1860.888565382161</v>
      </c>
      <c r="E186">
        <f t="shared" si="35"/>
        <v>-677.30804708544235</v>
      </c>
      <c r="F186">
        <f t="shared" si="36"/>
        <v>36287.327024952137</v>
      </c>
      <c r="G186">
        <f t="shared" si="37"/>
        <v>-8940.4662215278186</v>
      </c>
      <c r="H186">
        <f t="shared" si="38"/>
        <v>24563.72906304447</v>
      </c>
      <c r="I186">
        <f t="shared" si="39"/>
        <v>26140.174478012486</v>
      </c>
      <c r="J186" s="42">
        <f t="shared" si="40"/>
        <v>1980.316248334284</v>
      </c>
      <c r="K186">
        <f t="shared" si="41"/>
        <v>9.8615418819799512</v>
      </c>
      <c r="L186">
        <f t="shared" si="42"/>
        <v>36.277486907674358</v>
      </c>
      <c r="M186" s="42">
        <f t="shared" si="43"/>
        <v>63.60360192079925</v>
      </c>
      <c r="N186" s="6">
        <f t="shared" si="44"/>
        <v>5.9172736278716988E-7</v>
      </c>
      <c r="O186" s="4">
        <f>SUM($N$54:N186)*0.1+$O$30</f>
        <v>-1.8965013037465319E-5</v>
      </c>
      <c r="P186" s="4">
        <f>-SUM(O186:$O$234)</f>
        <v>8.5091224619125022E-4</v>
      </c>
      <c r="Q186" s="6">
        <f t="shared" si="45"/>
        <v>-1.6257575677311829E-6</v>
      </c>
      <c r="R186" s="4">
        <f>SUM($Q$54:Q186)*0.1+$O$8</f>
        <v>8.1188712174587623E-5</v>
      </c>
      <c r="S186" s="4">
        <f>-SUM(R186:$R$234)</f>
        <v>-3.7629178921558875E-3</v>
      </c>
      <c r="T186">
        <f t="shared" si="46"/>
        <v>8.3374328807368883E-5</v>
      </c>
      <c r="U186">
        <f t="shared" si="47"/>
        <v>3.8579272561603782E-3</v>
      </c>
      <c r="X186" s="1"/>
    </row>
    <row r="187" spans="1:24" x14ac:dyDescent="0.25">
      <c r="A187" s="8"/>
      <c r="B187">
        <f t="shared" si="48"/>
        <v>13.299999999999969</v>
      </c>
      <c r="C187">
        <f t="shared" si="33"/>
        <v>0</v>
      </c>
      <c r="D187">
        <f t="shared" si="34"/>
        <v>-1860.888565382161</v>
      </c>
      <c r="E187">
        <f t="shared" si="35"/>
        <v>-677.30804708544235</v>
      </c>
      <c r="F187">
        <f t="shared" si="36"/>
        <v>36287.327024952137</v>
      </c>
      <c r="G187">
        <f t="shared" si="37"/>
        <v>-9008.1970262363629</v>
      </c>
      <c r="H187">
        <f t="shared" si="38"/>
        <v>24749.817919582681</v>
      </c>
      <c r="I187">
        <f t="shared" si="39"/>
        <v>26338.20610284591</v>
      </c>
      <c r="J187" s="42">
        <f t="shared" si="40"/>
        <v>1980.316248334284</v>
      </c>
      <c r="K187">
        <f t="shared" si="41"/>
        <v>9.9362505326010115</v>
      </c>
      <c r="L187">
        <f t="shared" si="42"/>
        <v>36.277486907674358</v>
      </c>
      <c r="M187" s="42">
        <f t="shared" si="43"/>
        <v>63.615228079887189</v>
      </c>
      <c r="N187" s="6">
        <f t="shared" si="44"/>
        <v>5.9621014583858788E-7</v>
      </c>
      <c r="O187" s="4">
        <f>SUM($N$54:N187)*0.1+$O$30</f>
        <v>-1.8905392022881458E-5</v>
      </c>
      <c r="P187" s="4">
        <f>-SUM(O187:$O$234)</f>
        <v>8.3194723315378478E-4</v>
      </c>
      <c r="Q187" s="6">
        <f t="shared" si="45"/>
        <v>-1.6380739129412673E-6</v>
      </c>
      <c r="R187" s="4">
        <f>SUM($Q$54:Q187)*0.1+$O$8</f>
        <v>8.1024904783293496E-5</v>
      </c>
      <c r="S187" s="4">
        <f>-SUM(R187:$R$234)</f>
        <v>-3.6817291799812997E-3</v>
      </c>
      <c r="T187">
        <f t="shared" si="46"/>
        <v>8.3201256256625164E-5</v>
      </c>
      <c r="U187">
        <f t="shared" si="47"/>
        <v>3.7745550669553108E-3</v>
      </c>
      <c r="X187" s="1"/>
    </row>
    <row r="188" spans="1:24" x14ac:dyDescent="0.25">
      <c r="A188" s="8"/>
      <c r="B188">
        <f t="shared" si="48"/>
        <v>13.399999999999968</v>
      </c>
      <c r="C188">
        <f t="shared" si="33"/>
        <v>0</v>
      </c>
      <c r="D188">
        <f t="shared" si="34"/>
        <v>-1860.888565382161</v>
      </c>
      <c r="E188">
        <f t="shared" si="35"/>
        <v>-677.30804708544235</v>
      </c>
      <c r="F188">
        <f t="shared" si="36"/>
        <v>36287.327024952137</v>
      </c>
      <c r="G188">
        <f t="shared" si="37"/>
        <v>-9075.9278309449055</v>
      </c>
      <c r="H188">
        <f t="shared" si="38"/>
        <v>24935.906776120897</v>
      </c>
      <c r="I188">
        <f t="shared" si="39"/>
        <v>26536.237727679341</v>
      </c>
      <c r="J188" s="42">
        <f t="shared" si="40"/>
        <v>1980.316248334284</v>
      </c>
      <c r="K188">
        <f t="shared" si="41"/>
        <v>10.010959183222072</v>
      </c>
      <c r="L188">
        <f t="shared" si="42"/>
        <v>36.277486907674358</v>
      </c>
      <c r="M188" s="42">
        <f t="shared" si="43"/>
        <v>63.626939835085516</v>
      </c>
      <c r="N188" s="6">
        <f t="shared" si="44"/>
        <v>6.0069292889000578E-7</v>
      </c>
      <c r="O188" s="4">
        <f>SUM($N$54:N188)*0.1+$O$30</f>
        <v>-1.884532272999246E-5</v>
      </c>
      <c r="P188" s="4">
        <f>-SUM(O188:$O$234)</f>
        <v>8.1304184113090334E-4</v>
      </c>
      <c r="Q188" s="6">
        <f t="shared" si="45"/>
        <v>-1.650390258151352E-6</v>
      </c>
      <c r="R188" s="4">
        <f>SUM($Q$54:Q188)*0.1+$O$8</f>
        <v>8.0859865757478369E-5</v>
      </c>
      <c r="S188" s="4">
        <f>-SUM(R188:$R$234)</f>
        <v>-3.600704275198006E-3</v>
      </c>
      <c r="T188">
        <f t="shared" si="46"/>
        <v>8.3026887687754453E-5</v>
      </c>
      <c r="U188">
        <f t="shared" si="47"/>
        <v>3.6913558908426487E-3</v>
      </c>
      <c r="X188" s="1"/>
    </row>
    <row r="189" spans="1:24" x14ac:dyDescent="0.25">
      <c r="A189" s="8"/>
      <c r="B189">
        <f t="shared" si="48"/>
        <v>13.499999999999968</v>
      </c>
      <c r="C189">
        <f t="shared" si="33"/>
        <v>0</v>
      </c>
      <c r="D189">
        <f t="shared" si="34"/>
        <v>-1860.888565382161</v>
      </c>
      <c r="E189">
        <f t="shared" si="35"/>
        <v>-677.30804708544235</v>
      </c>
      <c r="F189">
        <f t="shared" si="36"/>
        <v>36287.327024952137</v>
      </c>
      <c r="G189">
        <f t="shared" si="37"/>
        <v>-9143.6586356534499</v>
      </c>
      <c r="H189">
        <f t="shared" si="38"/>
        <v>25121.995632659113</v>
      </c>
      <c r="I189">
        <f t="shared" si="39"/>
        <v>26734.269352512769</v>
      </c>
      <c r="J189" s="42">
        <f t="shared" si="40"/>
        <v>1980.316248334284</v>
      </c>
      <c r="K189">
        <f t="shared" si="41"/>
        <v>10.085667833843132</v>
      </c>
      <c r="L189">
        <f t="shared" si="42"/>
        <v>36.277486907674358</v>
      </c>
      <c r="M189" s="42">
        <f t="shared" si="43"/>
        <v>63.63873713913619</v>
      </c>
      <c r="N189" s="6">
        <f t="shared" si="44"/>
        <v>6.0517571194142368E-7</v>
      </c>
      <c r="O189" s="4">
        <f>SUM($N$54:N189)*0.1+$O$30</f>
        <v>-1.8784805158798315E-5</v>
      </c>
      <c r="P189" s="4">
        <f>-SUM(O189:$O$234)</f>
        <v>7.941965184009109E-4</v>
      </c>
      <c r="Q189" s="6">
        <f t="shared" si="45"/>
        <v>-1.6627066033614367E-6</v>
      </c>
      <c r="R189" s="4">
        <f>SUM($Q$54:Q189)*0.1+$O$8</f>
        <v>8.0693595097142227E-5</v>
      </c>
      <c r="S189" s="4">
        <f>-SUM(R189:$R$234)</f>
        <v>-3.5198444094405278E-3</v>
      </c>
      <c r="T189">
        <f t="shared" si="46"/>
        <v>8.2851223253223928E-5</v>
      </c>
      <c r="U189">
        <f t="shared" si="47"/>
        <v>3.6083310236880795E-3</v>
      </c>
      <c r="X189" s="1"/>
    </row>
    <row r="190" spans="1:24" x14ac:dyDescent="0.25">
      <c r="A190" s="8"/>
      <c r="B190">
        <f t="shared" si="48"/>
        <v>13.599999999999968</v>
      </c>
      <c r="C190">
        <f t="shared" si="33"/>
        <v>0</v>
      </c>
      <c r="D190">
        <f t="shared" si="34"/>
        <v>-1860.888565382161</v>
      </c>
      <c r="E190">
        <f t="shared" si="35"/>
        <v>-677.30804708544235</v>
      </c>
      <c r="F190">
        <f t="shared" si="36"/>
        <v>36287.327024952137</v>
      </c>
      <c r="G190">
        <f t="shared" si="37"/>
        <v>-9211.3894403619943</v>
      </c>
      <c r="H190">
        <f t="shared" si="38"/>
        <v>25308.084489197328</v>
      </c>
      <c r="I190">
        <f t="shared" si="39"/>
        <v>26932.300977346196</v>
      </c>
      <c r="J190" s="42">
        <f t="shared" si="40"/>
        <v>1980.316248334284</v>
      </c>
      <c r="K190">
        <f t="shared" si="41"/>
        <v>10.160376484464193</v>
      </c>
      <c r="L190">
        <f t="shared" si="42"/>
        <v>36.277486907674358</v>
      </c>
      <c r="M190" s="42">
        <f t="shared" si="43"/>
        <v>63.650619944471138</v>
      </c>
      <c r="N190" s="6">
        <f t="shared" si="44"/>
        <v>6.0965849499284169E-7</v>
      </c>
      <c r="O190" s="4">
        <f>SUM($N$54:N190)*0.1+$O$30</f>
        <v>-1.8723839309299033E-5</v>
      </c>
      <c r="P190" s="4">
        <f>-SUM(O190:$O$234)</f>
        <v>7.7541171324211255E-4</v>
      </c>
      <c r="Q190" s="6">
        <f t="shared" si="45"/>
        <v>-1.6750229485715214E-6</v>
      </c>
      <c r="R190" s="4">
        <f>SUM($Q$54:Q190)*0.1+$O$8</f>
        <v>8.052609280228507E-5</v>
      </c>
      <c r="S190" s="4">
        <f>-SUM(R190:$R$234)</f>
        <v>-3.4391508143433855E-3</v>
      </c>
      <c r="T190">
        <f t="shared" si="46"/>
        <v>8.2674263108192732E-5</v>
      </c>
      <c r="U190">
        <f t="shared" si="47"/>
        <v>3.5254817612394252E-3</v>
      </c>
      <c r="X190" s="1"/>
    </row>
    <row r="191" spans="1:24" x14ac:dyDescent="0.25">
      <c r="A191" s="8"/>
      <c r="B191">
        <f t="shared" si="48"/>
        <v>13.699999999999967</v>
      </c>
      <c r="C191">
        <f t="shared" si="33"/>
        <v>0</v>
      </c>
      <c r="D191">
        <f t="shared" si="34"/>
        <v>-1860.888565382161</v>
      </c>
      <c r="E191">
        <f t="shared" si="35"/>
        <v>-677.30804708544235</v>
      </c>
      <c r="F191">
        <f t="shared" si="36"/>
        <v>36287.327024952137</v>
      </c>
      <c r="G191">
        <f t="shared" si="37"/>
        <v>-9279.1202450705387</v>
      </c>
      <c r="H191">
        <f t="shared" si="38"/>
        <v>25494.173345735544</v>
      </c>
      <c r="I191">
        <f t="shared" si="39"/>
        <v>27130.332602179627</v>
      </c>
      <c r="J191" s="42">
        <f t="shared" si="40"/>
        <v>1980.316248334284</v>
      </c>
      <c r="K191">
        <f t="shared" si="41"/>
        <v>10.235085135085253</v>
      </c>
      <c r="L191">
        <f t="shared" si="42"/>
        <v>36.277486907674358</v>
      </c>
      <c r="M191" s="42">
        <f t="shared" si="43"/>
        <v>63.662588203213176</v>
      </c>
      <c r="N191" s="6">
        <f t="shared" si="44"/>
        <v>6.1414127804425969E-7</v>
      </c>
      <c r="O191" s="4">
        <f>SUM($N$54:N191)*0.1+$O$30</f>
        <v>-1.8662425181494605E-5</v>
      </c>
      <c r="P191" s="4">
        <f>-SUM(O191:$O$234)</f>
        <v>7.5668787393281362E-4</v>
      </c>
      <c r="Q191" s="6">
        <f t="shared" si="45"/>
        <v>-1.6873392937816061E-6</v>
      </c>
      <c r="R191" s="4">
        <f>SUM($Q$54:Q191)*0.1+$O$8</f>
        <v>8.0357358872906899E-5</v>
      </c>
      <c r="S191" s="4">
        <f>-SUM(R191:$R$234)</f>
        <v>-3.3586247215411005E-3</v>
      </c>
      <c r="T191">
        <f t="shared" si="46"/>
        <v>8.2496007410565221E-5</v>
      </c>
      <c r="U191">
        <f t="shared" si="47"/>
        <v>3.44280939912508E-3</v>
      </c>
      <c r="X191" s="1"/>
    </row>
    <row r="192" spans="1:24" x14ac:dyDescent="0.25">
      <c r="A192" s="8"/>
      <c r="B192">
        <f t="shared" si="48"/>
        <v>13.799999999999967</v>
      </c>
      <c r="C192">
        <f t="shared" si="33"/>
        <v>0</v>
      </c>
      <c r="D192">
        <f t="shared" si="34"/>
        <v>-1860.888565382161</v>
      </c>
      <c r="E192">
        <f t="shared" si="35"/>
        <v>-677.30804708544235</v>
      </c>
      <c r="F192">
        <f t="shared" si="36"/>
        <v>36287.327024952137</v>
      </c>
      <c r="G192">
        <f t="shared" si="37"/>
        <v>-9346.8510497790812</v>
      </c>
      <c r="H192">
        <f t="shared" si="38"/>
        <v>25680.26220227376</v>
      </c>
      <c r="I192">
        <f t="shared" si="39"/>
        <v>27328.364227013051</v>
      </c>
      <c r="J192" s="42">
        <f t="shared" si="40"/>
        <v>1980.316248334284</v>
      </c>
      <c r="K192">
        <f t="shared" si="41"/>
        <v>10.309793785706313</v>
      </c>
      <c r="L192">
        <f t="shared" si="42"/>
        <v>36.277486907674358</v>
      </c>
      <c r="M192" s="42">
        <f t="shared" si="43"/>
        <v>63.674641867176938</v>
      </c>
      <c r="N192" s="6">
        <f t="shared" si="44"/>
        <v>6.1862406109567748E-7</v>
      </c>
      <c r="O192" s="4">
        <f>SUM($N$54:N192)*0.1+$O$30</f>
        <v>-1.8600562775385038E-5</v>
      </c>
      <c r="P192" s="4">
        <f>-SUM(O192:$O$234)</f>
        <v>7.3802544875131899E-4</v>
      </c>
      <c r="Q192" s="6">
        <f t="shared" si="45"/>
        <v>-1.6996556389916907E-6</v>
      </c>
      <c r="R192" s="4">
        <f>SUM($Q$54:Q192)*0.1+$O$8</f>
        <v>8.0187393309007741E-5</v>
      </c>
      <c r="S192" s="4">
        <f>-SUM(R192:$R$234)</f>
        <v>-3.2782673626681937E-3</v>
      </c>
      <c r="T192">
        <f t="shared" si="46"/>
        <v>8.2316456321045175E-5</v>
      </c>
      <c r="U192">
        <f t="shared" si="47"/>
        <v>3.360315232852427E-3</v>
      </c>
      <c r="X192" s="1"/>
    </row>
    <row r="193" spans="1:24" x14ac:dyDescent="0.25">
      <c r="A193" s="8"/>
      <c r="B193">
        <f t="shared" si="48"/>
        <v>13.899999999999967</v>
      </c>
      <c r="C193">
        <f t="shared" si="33"/>
        <v>0</v>
      </c>
      <c r="D193">
        <f t="shared" si="34"/>
        <v>-1860.888565382161</v>
      </c>
      <c r="E193">
        <f t="shared" si="35"/>
        <v>-677.30804708544235</v>
      </c>
      <c r="F193">
        <f t="shared" si="36"/>
        <v>36287.327024952137</v>
      </c>
      <c r="G193">
        <f t="shared" si="37"/>
        <v>-9414.5818544876256</v>
      </c>
      <c r="H193">
        <f t="shared" si="38"/>
        <v>25866.351058811975</v>
      </c>
      <c r="I193">
        <f t="shared" si="39"/>
        <v>27526.395851846479</v>
      </c>
      <c r="J193" s="42">
        <f t="shared" si="40"/>
        <v>1980.316248334284</v>
      </c>
      <c r="K193">
        <f t="shared" si="41"/>
        <v>10.384502436327372</v>
      </c>
      <c r="L193">
        <f t="shared" si="42"/>
        <v>36.277486907674358</v>
      </c>
      <c r="M193" s="42">
        <f t="shared" si="43"/>
        <v>63.686780887869837</v>
      </c>
      <c r="N193" s="6">
        <f t="shared" si="44"/>
        <v>6.2310684414709549E-7</v>
      </c>
      <c r="O193" s="4">
        <f>SUM($N$54:N193)*0.1+$O$30</f>
        <v>-1.8538252090970329E-5</v>
      </c>
      <c r="P193" s="4">
        <f>-SUM(O193:$O$234)</f>
        <v>7.1942488597593398E-4</v>
      </c>
      <c r="Q193" s="6">
        <f t="shared" si="45"/>
        <v>-1.7119719842017756E-6</v>
      </c>
      <c r="R193" s="4">
        <f>SUM($Q$54:Q193)*0.1+$O$8</f>
        <v>8.0016196110587555E-5</v>
      </c>
      <c r="S193" s="4">
        <f>-SUM(R193:$R$234)</f>
        <v>-3.1980799693591862E-3</v>
      </c>
      <c r="T193">
        <f t="shared" si="46"/>
        <v>8.2135610003191513E-5</v>
      </c>
      <c r="U193">
        <f t="shared" si="47"/>
        <v>3.2780005578062275E-3</v>
      </c>
      <c r="X193" s="1"/>
    </row>
    <row r="194" spans="1:24" x14ac:dyDescent="0.25">
      <c r="A194" s="8"/>
      <c r="B194">
        <f t="shared" si="48"/>
        <v>13.999999999999966</v>
      </c>
      <c r="C194">
        <f t="shared" si="33"/>
        <v>0</v>
      </c>
      <c r="D194">
        <f t="shared" si="34"/>
        <v>-1860.888565382161</v>
      </c>
      <c r="E194">
        <f t="shared" si="35"/>
        <v>-677.30804708544235</v>
      </c>
      <c r="F194">
        <f t="shared" si="36"/>
        <v>36287.327024952137</v>
      </c>
      <c r="G194">
        <f t="shared" si="37"/>
        <v>-9482.31265919617</v>
      </c>
      <c r="H194">
        <f t="shared" si="38"/>
        <v>26052.439915350191</v>
      </c>
      <c r="I194">
        <f t="shared" si="39"/>
        <v>27724.427476679906</v>
      </c>
      <c r="J194" s="42">
        <f t="shared" si="40"/>
        <v>1980.316248334284</v>
      </c>
      <c r="K194">
        <f t="shared" si="41"/>
        <v>10.459211086948432</v>
      </c>
      <c r="L194">
        <f t="shared" si="42"/>
        <v>36.277486907674358</v>
      </c>
      <c r="M194" s="42">
        <f t="shared" si="43"/>
        <v>63.699005216492971</v>
      </c>
      <c r="N194" s="6">
        <f t="shared" si="44"/>
        <v>6.2758962719851349E-7</v>
      </c>
      <c r="O194" s="4">
        <f>SUM($N$54:N194)*0.1+$O$30</f>
        <v>-1.8475493128250479E-5</v>
      </c>
      <c r="P194" s="4">
        <f>-SUM(O194:$O$234)</f>
        <v>7.0088663388496368E-4</v>
      </c>
      <c r="Q194" s="6">
        <f t="shared" si="45"/>
        <v>-1.7242883294118603E-6</v>
      </c>
      <c r="R194" s="4">
        <f>SUM($Q$54:Q194)*0.1+$O$8</f>
        <v>7.9843767277646381E-5</v>
      </c>
      <c r="S194" s="4">
        <f>-SUM(R194:$R$234)</f>
        <v>-3.1180637732485987E-3</v>
      </c>
      <c r="T194">
        <f t="shared" si="46"/>
        <v>8.1953468623475521E-5</v>
      </c>
      <c r="U194">
        <f t="shared" si="47"/>
        <v>3.1958666692469954E-3</v>
      </c>
      <c r="X194" s="1"/>
    </row>
    <row r="195" spans="1:24" x14ac:dyDescent="0.25">
      <c r="A195" s="8"/>
      <c r="B195">
        <f t="shared" si="48"/>
        <v>14.099999999999966</v>
      </c>
      <c r="C195">
        <f t="shared" si="33"/>
        <v>0</v>
      </c>
      <c r="D195">
        <f t="shared" si="34"/>
        <v>-1860.888565382161</v>
      </c>
      <c r="E195">
        <f t="shared" si="35"/>
        <v>-677.30804708544235</v>
      </c>
      <c r="F195">
        <f t="shared" si="36"/>
        <v>36287.327024952137</v>
      </c>
      <c r="G195">
        <f t="shared" si="37"/>
        <v>-9550.0434639047144</v>
      </c>
      <c r="H195">
        <f t="shared" si="38"/>
        <v>26238.528771888406</v>
      </c>
      <c r="I195">
        <f t="shared" si="39"/>
        <v>27922.459101513334</v>
      </c>
      <c r="J195" s="42">
        <f t="shared" si="40"/>
        <v>1980.316248334284</v>
      </c>
      <c r="K195">
        <f t="shared" si="41"/>
        <v>10.533919737569493</v>
      </c>
      <c r="L195">
        <f t="shared" si="42"/>
        <v>36.277486907674358</v>
      </c>
      <c r="M195" s="42">
        <f t="shared" si="43"/>
        <v>63.711314803942088</v>
      </c>
      <c r="N195" s="6">
        <f t="shared" si="44"/>
        <v>6.3207241024993139E-7</v>
      </c>
      <c r="O195" s="4">
        <f>SUM($N$54:N195)*0.1+$O$30</f>
        <v>-1.8412285887225486E-5</v>
      </c>
      <c r="P195" s="4">
        <f>-SUM(O195:$O$234)</f>
        <v>6.8241114075671321E-4</v>
      </c>
      <c r="Q195" s="6">
        <f t="shared" si="45"/>
        <v>-1.736604674621945E-6</v>
      </c>
      <c r="R195" s="4">
        <f>SUM($Q$54:Q195)*0.1+$O$8</f>
        <v>7.9670106810184179E-5</v>
      </c>
      <c r="S195" s="4">
        <f>-SUM(R195:$R$234)</f>
        <v>-3.0382200059709524E-3</v>
      </c>
      <c r="T195">
        <f t="shared" si="46"/>
        <v>8.1770032351339325E-5</v>
      </c>
      <c r="U195">
        <f t="shared" si="47"/>
        <v>3.1139148623093426E-3</v>
      </c>
      <c r="X195" s="1"/>
    </row>
    <row r="196" spans="1:24" x14ac:dyDescent="0.25">
      <c r="A196" s="8"/>
      <c r="B196">
        <f t="shared" si="48"/>
        <v>14.199999999999966</v>
      </c>
      <c r="C196">
        <f t="shared" si="33"/>
        <v>0</v>
      </c>
      <c r="D196">
        <f t="shared" si="34"/>
        <v>-1860.888565382161</v>
      </c>
      <c r="E196">
        <f t="shared" si="35"/>
        <v>-677.30804708544235</v>
      </c>
      <c r="F196">
        <f t="shared" si="36"/>
        <v>36287.327024952137</v>
      </c>
      <c r="G196">
        <f t="shared" si="37"/>
        <v>-9617.7742686132588</v>
      </c>
      <c r="H196">
        <f t="shared" si="38"/>
        <v>26424.617628426622</v>
      </c>
      <c r="I196">
        <f t="shared" si="39"/>
        <v>28120.490726346761</v>
      </c>
      <c r="J196" s="42">
        <f t="shared" si="40"/>
        <v>1980.316248334284</v>
      </c>
      <c r="K196">
        <f t="shared" si="41"/>
        <v>10.608628388190553</v>
      </c>
      <c r="L196">
        <f t="shared" si="42"/>
        <v>36.277486907674358</v>
      </c>
      <c r="M196" s="42">
        <f t="shared" si="43"/>
        <v>63.723709600808526</v>
      </c>
      <c r="N196" s="6">
        <f t="shared" si="44"/>
        <v>6.365551933013494E-7</v>
      </c>
      <c r="O196" s="4">
        <f>SUM($N$54:N196)*0.1+$O$30</f>
        <v>-1.8348630367895348E-5</v>
      </c>
      <c r="P196" s="4">
        <f>-SUM(O196:$O$234)</f>
        <v>6.6399885486948765E-4</v>
      </c>
      <c r="Q196" s="6">
        <f t="shared" si="45"/>
        <v>-1.7489210198320297E-6</v>
      </c>
      <c r="R196" s="4">
        <f>SUM($Q$54:Q196)*0.1+$O$8</f>
        <v>7.9495214708200977E-5</v>
      </c>
      <c r="S196" s="4">
        <f>-SUM(R196:$R$234)</f>
        <v>-2.9585498991607688E-3</v>
      </c>
      <c r="T196">
        <f t="shared" si="46"/>
        <v>8.158530135925603E-5</v>
      </c>
      <c r="U196">
        <f t="shared" si="47"/>
        <v>3.0321464320003061E-3</v>
      </c>
      <c r="X196" s="1"/>
    </row>
    <row r="197" spans="1:24" x14ac:dyDescent="0.25">
      <c r="A197" s="8"/>
      <c r="B197">
        <f t="shared" si="48"/>
        <v>14.299999999999965</v>
      </c>
      <c r="C197">
        <f t="shared" si="33"/>
        <v>0</v>
      </c>
      <c r="D197">
        <f t="shared" si="34"/>
        <v>-1860.888565382161</v>
      </c>
      <c r="E197">
        <f t="shared" si="35"/>
        <v>-677.30804708544235</v>
      </c>
      <c r="F197">
        <f t="shared" si="36"/>
        <v>36287.327024952137</v>
      </c>
      <c r="G197">
        <f t="shared" si="37"/>
        <v>-9685.5050733218013</v>
      </c>
      <c r="H197">
        <f t="shared" si="38"/>
        <v>26610.706484964838</v>
      </c>
      <c r="I197">
        <f t="shared" si="39"/>
        <v>28318.522351180189</v>
      </c>
      <c r="J197" s="42">
        <f t="shared" si="40"/>
        <v>1980.316248334284</v>
      </c>
      <c r="K197">
        <f t="shared" si="41"/>
        <v>10.683337038811613</v>
      </c>
      <c r="L197">
        <f t="shared" si="42"/>
        <v>36.277486907674358</v>
      </c>
      <c r="M197" s="42">
        <f t="shared" si="43"/>
        <v>63.736189557380179</v>
      </c>
      <c r="N197" s="6">
        <f t="shared" si="44"/>
        <v>6.410379763527673E-7</v>
      </c>
      <c r="O197" s="4">
        <f>SUM($N$54:N197)*0.1+$O$30</f>
        <v>-1.8284526570260072E-5</v>
      </c>
      <c r="P197" s="4">
        <f>-SUM(O197:$O$234)</f>
        <v>6.4565022450159234E-4</v>
      </c>
      <c r="Q197" s="6">
        <f t="shared" si="45"/>
        <v>-1.7612373650421144E-6</v>
      </c>
      <c r="R197" s="4">
        <f>SUM($Q$54:Q197)*0.1+$O$8</f>
        <v>7.931909097169676E-5</v>
      </c>
      <c r="S197" s="4">
        <f>-SUM(R197:$R$234)</f>
        <v>-2.8790546844525674E-3</v>
      </c>
      <c r="T197">
        <f t="shared" si="46"/>
        <v>8.1399275822791281E-5</v>
      </c>
      <c r="U197">
        <f t="shared" si="47"/>
        <v>2.9505626731976447E-3</v>
      </c>
      <c r="X197" s="1"/>
    </row>
    <row r="198" spans="1:24" x14ac:dyDescent="0.25">
      <c r="A198" s="8"/>
      <c r="B198">
        <f t="shared" si="48"/>
        <v>14.399999999999965</v>
      </c>
      <c r="C198">
        <f t="shared" si="33"/>
        <v>0</v>
      </c>
      <c r="D198">
        <f t="shared" si="34"/>
        <v>-1860.888565382161</v>
      </c>
      <c r="E198">
        <f t="shared" si="35"/>
        <v>-677.30804708544235</v>
      </c>
      <c r="F198">
        <f t="shared" si="36"/>
        <v>36287.327024952137</v>
      </c>
      <c r="G198">
        <f t="shared" si="37"/>
        <v>-9753.2358780303457</v>
      </c>
      <c r="H198">
        <f t="shared" si="38"/>
        <v>26796.795341503053</v>
      </c>
      <c r="I198">
        <f t="shared" si="39"/>
        <v>28516.553976013616</v>
      </c>
      <c r="J198" s="42">
        <f t="shared" si="40"/>
        <v>1980.316248334284</v>
      </c>
      <c r="K198">
        <f t="shared" si="41"/>
        <v>10.758045689432674</v>
      </c>
      <c r="L198">
        <f t="shared" si="42"/>
        <v>36.277486907674358</v>
      </c>
      <c r="M198" s="42">
        <f t="shared" si="43"/>
        <v>63.748754623642448</v>
      </c>
      <c r="N198" s="6">
        <f t="shared" si="44"/>
        <v>6.455207594041852E-7</v>
      </c>
      <c r="O198" s="4">
        <f>SUM($N$54:N198)*0.1+$O$30</f>
        <v>-1.8219974494319653E-5</v>
      </c>
      <c r="P198" s="4">
        <f>-SUM(O198:$O$234)</f>
        <v>6.2736569793133226E-4</v>
      </c>
      <c r="Q198" s="6">
        <f t="shared" si="45"/>
        <v>-1.773553710252199E-6</v>
      </c>
      <c r="R198" s="4">
        <f>SUM($Q$54:Q198)*0.1+$O$8</f>
        <v>7.9141735600671542E-5</v>
      </c>
      <c r="S198" s="4">
        <f>-SUM(R198:$R$234)</f>
        <v>-2.799735593480871E-3</v>
      </c>
      <c r="T198">
        <f t="shared" si="46"/>
        <v>8.1211955920666387E-5</v>
      </c>
      <c r="U198">
        <f t="shared" si="47"/>
        <v>2.8691648806481221E-3</v>
      </c>
      <c r="X198" s="1"/>
    </row>
    <row r="199" spans="1:24" x14ac:dyDescent="0.25">
      <c r="A199" s="8"/>
      <c r="B199">
        <f t="shared" si="48"/>
        <v>14.499999999999964</v>
      </c>
      <c r="C199">
        <f t="shared" si="33"/>
        <v>0</v>
      </c>
      <c r="D199">
        <f t="shared" si="34"/>
        <v>-1860.888565382161</v>
      </c>
      <c r="E199">
        <f t="shared" si="35"/>
        <v>-677.30804708544235</v>
      </c>
      <c r="F199">
        <f t="shared" si="36"/>
        <v>36287.327024952137</v>
      </c>
      <c r="G199">
        <f t="shared" si="37"/>
        <v>-9820.9666827388901</v>
      </c>
      <c r="H199">
        <f t="shared" si="38"/>
        <v>26982.884198041269</v>
      </c>
      <c r="I199">
        <f t="shared" si="39"/>
        <v>28714.585600847047</v>
      </c>
      <c r="J199" s="42">
        <f t="shared" si="40"/>
        <v>1980.316248334284</v>
      </c>
      <c r="K199">
        <f t="shared" si="41"/>
        <v>10.832754340053734</v>
      </c>
      <c r="L199">
        <f t="shared" si="42"/>
        <v>36.277486907674358</v>
      </c>
      <c r="M199" s="42">
        <f t="shared" si="43"/>
        <v>63.761404749279222</v>
      </c>
      <c r="N199" s="6">
        <f t="shared" si="44"/>
        <v>6.500035424556032E-7</v>
      </c>
      <c r="O199" s="4">
        <f>SUM($N$54:N199)*0.1+$O$30</f>
        <v>-1.8154974140074093E-5</v>
      </c>
      <c r="P199" s="4">
        <f>-SUM(O199:$O$234)</f>
        <v>6.0914572343701251E-4</v>
      </c>
      <c r="Q199" s="6">
        <f t="shared" si="45"/>
        <v>-1.7858700554622839E-6</v>
      </c>
      <c r="R199" s="4">
        <f>SUM($Q$54:Q199)*0.1+$O$8</f>
        <v>7.8963148595125309E-5</v>
      </c>
      <c r="S199" s="4">
        <f>-SUM(R199:$R$234)</f>
        <v>-2.7205938578801995E-3</v>
      </c>
      <c r="T199">
        <f t="shared" si="46"/>
        <v>8.1023341834823129E-5</v>
      </c>
      <c r="U199">
        <f t="shared" si="47"/>
        <v>2.7879543489657552E-3</v>
      </c>
      <c r="X199" s="1"/>
    </row>
    <row r="200" spans="1:24" x14ac:dyDescent="0.25">
      <c r="A200" s="8"/>
      <c r="B200">
        <f t="shared" si="48"/>
        <v>14.599999999999964</v>
      </c>
      <c r="C200">
        <f t="shared" si="33"/>
        <v>0</v>
      </c>
      <c r="D200">
        <f t="shared" si="34"/>
        <v>-1860.888565382161</v>
      </c>
      <c r="E200">
        <f t="shared" si="35"/>
        <v>-677.30804708544235</v>
      </c>
      <c r="F200">
        <f t="shared" si="36"/>
        <v>36287.327024952137</v>
      </c>
      <c r="G200">
        <f t="shared" si="37"/>
        <v>-9888.6974874474345</v>
      </c>
      <c r="H200">
        <f t="shared" si="38"/>
        <v>27168.973054579485</v>
      </c>
      <c r="I200">
        <f t="shared" si="39"/>
        <v>28912.617225680475</v>
      </c>
      <c r="J200" s="42">
        <f t="shared" si="40"/>
        <v>1980.316248334284</v>
      </c>
      <c r="K200">
        <f t="shared" si="41"/>
        <v>10.907462990674794</v>
      </c>
      <c r="L200">
        <f t="shared" si="42"/>
        <v>36.277486907674358</v>
      </c>
      <c r="M200" s="42">
        <f t="shared" si="43"/>
        <v>63.774139883673804</v>
      </c>
      <c r="N200" s="6">
        <f t="shared" si="44"/>
        <v>6.5448632550702121E-7</v>
      </c>
      <c r="O200" s="4">
        <f>SUM($N$54:N200)*0.1+$O$30</f>
        <v>-1.8089525507523391E-5</v>
      </c>
      <c r="P200" s="4">
        <f>-SUM(O200:$O$234)</f>
        <v>5.9099074929693852E-4</v>
      </c>
      <c r="Q200" s="6">
        <f t="shared" si="45"/>
        <v>-1.7981864006723686E-6</v>
      </c>
      <c r="R200" s="4">
        <f>SUM($Q$54:Q200)*0.1+$O$8</f>
        <v>7.8783329955058076E-5</v>
      </c>
      <c r="S200" s="4">
        <f>-SUM(R200:$R$234)</f>
        <v>-2.6416307092850741E-3</v>
      </c>
      <c r="T200">
        <f t="shared" si="46"/>
        <v>8.0833433750490213E-5</v>
      </c>
      <c r="U200">
        <f t="shared" si="47"/>
        <v>2.706932372630044E-3</v>
      </c>
      <c r="X200" s="1"/>
    </row>
    <row r="201" spans="1:24" x14ac:dyDescent="0.25">
      <c r="A201" s="8"/>
      <c r="B201">
        <f t="shared" si="48"/>
        <v>14.699999999999964</v>
      </c>
      <c r="C201">
        <f t="shared" si="33"/>
        <v>0</v>
      </c>
      <c r="D201">
        <f t="shared" si="34"/>
        <v>-1860.888565382161</v>
      </c>
      <c r="E201">
        <f t="shared" si="35"/>
        <v>-677.30804708544235</v>
      </c>
      <c r="F201">
        <f t="shared" si="36"/>
        <v>36287.327024952137</v>
      </c>
      <c r="G201">
        <f t="shared" si="37"/>
        <v>-9956.4282921559789</v>
      </c>
      <c r="H201">
        <f t="shared" si="38"/>
        <v>27355.0619111177</v>
      </c>
      <c r="I201">
        <f t="shared" si="39"/>
        <v>29110.648850513902</v>
      </c>
      <c r="J201" s="42">
        <f t="shared" si="40"/>
        <v>1980.316248334284</v>
      </c>
      <c r="K201">
        <f t="shared" si="41"/>
        <v>10.982171641295855</v>
      </c>
      <c r="L201">
        <f t="shared" si="42"/>
        <v>36.277486907674358</v>
      </c>
      <c r="M201" s="42">
        <f t="shared" si="43"/>
        <v>63.786959975909937</v>
      </c>
      <c r="N201" s="6">
        <f t="shared" si="44"/>
        <v>6.5896910855843921E-7</v>
      </c>
      <c r="O201" s="4">
        <f>SUM($N$54:N201)*0.1+$O$30</f>
        <v>-1.802362859666755E-5</v>
      </c>
      <c r="P201" s="4">
        <f>-SUM(O201:$O$234)</f>
        <v>5.7290122378941507E-4</v>
      </c>
      <c r="Q201" s="6">
        <f t="shared" si="45"/>
        <v>-1.8105027458824533E-6</v>
      </c>
      <c r="R201" s="4">
        <f>SUM($Q$54:Q201)*0.1+$O$8</f>
        <v>7.8602279680469828E-5</v>
      </c>
      <c r="S201" s="4">
        <f>-SUM(R201:$R$234)</f>
        <v>-2.5628473793300162E-3</v>
      </c>
      <c r="T201">
        <f t="shared" si="46"/>
        <v>8.064223185625142E-5</v>
      </c>
      <c r="U201">
        <f t="shared" si="47"/>
        <v>2.6261002459841741E-3</v>
      </c>
      <c r="X201" s="1"/>
    </row>
    <row r="202" spans="1:24" x14ac:dyDescent="0.25">
      <c r="A202" s="8"/>
      <c r="B202">
        <f t="shared" si="48"/>
        <v>14.799999999999963</v>
      </c>
      <c r="C202">
        <f t="shared" si="33"/>
        <v>0</v>
      </c>
      <c r="D202">
        <f t="shared" si="34"/>
        <v>-1860.888565382161</v>
      </c>
      <c r="E202">
        <f t="shared" si="35"/>
        <v>-677.30804708544235</v>
      </c>
      <c r="F202">
        <f t="shared" si="36"/>
        <v>36287.327024952137</v>
      </c>
      <c r="G202">
        <f t="shared" si="37"/>
        <v>-10024.159096864521</v>
      </c>
      <c r="H202">
        <f t="shared" si="38"/>
        <v>27541.150767655916</v>
      </c>
      <c r="I202">
        <f t="shared" si="39"/>
        <v>29308.68047534733</v>
      </c>
      <c r="J202" s="42">
        <f t="shared" si="40"/>
        <v>1980.316248334284</v>
      </c>
      <c r="K202">
        <f t="shared" si="41"/>
        <v>11.056880291916915</v>
      </c>
      <c r="L202">
        <f t="shared" si="42"/>
        <v>36.277486907674358</v>
      </c>
      <c r="M202" s="42">
        <f t="shared" si="43"/>
        <v>63.799864974772746</v>
      </c>
      <c r="N202" s="6">
        <f t="shared" si="44"/>
        <v>6.63451891609857E-7</v>
      </c>
      <c r="O202" s="4">
        <f>SUM($N$54:N202)*0.1+$O$30</f>
        <v>-1.7957283407506563E-5</v>
      </c>
      <c r="P202" s="4">
        <f>-SUM(O202:$O$234)</f>
        <v>5.5487759519274747E-4</v>
      </c>
      <c r="Q202" s="6">
        <f t="shared" si="45"/>
        <v>-1.822819091092538E-6</v>
      </c>
      <c r="R202" s="4">
        <f>SUM($Q$54:Q202)*0.1+$O$8</f>
        <v>7.8419997771360579E-5</v>
      </c>
      <c r="S202" s="4">
        <f>-SUM(R202:$R$234)</f>
        <v>-2.4842450996495468E-3</v>
      </c>
      <c r="T202">
        <f t="shared" si="46"/>
        <v>8.0449736344115566E-5</v>
      </c>
      <c r="U202">
        <f t="shared" si="47"/>
        <v>2.5454592632331938E-3</v>
      </c>
      <c r="X202" s="1"/>
    </row>
    <row r="203" spans="1:24" x14ac:dyDescent="0.25">
      <c r="A203" s="8"/>
      <c r="B203">
        <f t="shared" si="48"/>
        <v>14.899999999999963</v>
      </c>
      <c r="C203">
        <f t="shared" si="33"/>
        <v>0</v>
      </c>
      <c r="D203">
        <f t="shared" si="34"/>
        <v>-1860.888565382161</v>
      </c>
      <c r="E203">
        <f t="shared" si="35"/>
        <v>-677.30804708544235</v>
      </c>
      <c r="F203">
        <f t="shared" si="36"/>
        <v>36287.327024952137</v>
      </c>
      <c r="G203">
        <f t="shared" si="37"/>
        <v>-10091.889901573066</v>
      </c>
      <c r="H203">
        <f t="shared" si="38"/>
        <v>27727.239624194131</v>
      </c>
      <c r="I203">
        <f t="shared" si="39"/>
        <v>29506.712100180757</v>
      </c>
      <c r="J203" s="42">
        <f t="shared" si="40"/>
        <v>1980.316248334284</v>
      </c>
      <c r="K203">
        <f t="shared" si="41"/>
        <v>11.131588942537975</v>
      </c>
      <c r="L203">
        <f t="shared" si="42"/>
        <v>36.277486907674358</v>
      </c>
      <c r="M203" s="42">
        <f t="shared" si="43"/>
        <v>63.812854828749728</v>
      </c>
      <c r="N203" s="6">
        <f t="shared" si="44"/>
        <v>6.6793467466127501E-7</v>
      </c>
      <c r="O203" s="4">
        <f>SUM($N$54:N203)*0.1+$O$30</f>
        <v>-1.7890489940040435E-5</v>
      </c>
      <c r="P203" s="4">
        <f>-SUM(O203:$O$234)</f>
        <v>5.3692031178524094E-4</v>
      </c>
      <c r="Q203" s="6">
        <f t="shared" si="45"/>
        <v>-1.8351354363026227E-6</v>
      </c>
      <c r="R203" s="4">
        <f>SUM($Q$54:Q203)*0.1+$O$8</f>
        <v>7.8236484227730315E-5</v>
      </c>
      <c r="S203" s="4">
        <f>-SUM(R203:$R$234)</f>
        <v>-2.4058251018781859E-3</v>
      </c>
      <c r="T203">
        <f t="shared" si="46"/>
        <v>8.0255947409588169E-5</v>
      </c>
      <c r="U203">
        <f t="shared" si="47"/>
        <v>2.4650107184421622E-3</v>
      </c>
      <c r="X203" s="1"/>
    </row>
    <row r="204" spans="1:24" x14ac:dyDescent="0.25">
      <c r="A204" s="8"/>
      <c r="B204">
        <f t="shared" si="48"/>
        <v>14.999999999999963</v>
      </c>
      <c r="C204">
        <f t="shared" si="33"/>
        <v>0</v>
      </c>
      <c r="D204">
        <f t="shared" si="34"/>
        <v>-1860.888565382161</v>
      </c>
      <c r="E204">
        <f t="shared" si="35"/>
        <v>-677.30804708544235</v>
      </c>
      <c r="F204">
        <f t="shared" si="36"/>
        <v>36287.327024952137</v>
      </c>
      <c r="G204">
        <f t="shared" si="37"/>
        <v>-10159.62070628161</v>
      </c>
      <c r="H204">
        <f t="shared" si="38"/>
        <v>27913.328480732347</v>
      </c>
      <c r="I204">
        <f t="shared" si="39"/>
        <v>29704.743725014185</v>
      </c>
      <c r="J204" s="42">
        <f t="shared" si="40"/>
        <v>1980.316248334284</v>
      </c>
      <c r="K204">
        <f t="shared" si="41"/>
        <v>11.206297593159034</v>
      </c>
      <c r="L204">
        <f t="shared" si="42"/>
        <v>36.277486907674358</v>
      </c>
      <c r="M204" s="42">
        <f t="shared" si="43"/>
        <v>63.82592948603174</v>
      </c>
      <c r="N204" s="6">
        <f t="shared" si="44"/>
        <v>6.7241745771269301E-7</v>
      </c>
      <c r="O204" s="4">
        <f>SUM($N$54:N204)*0.1+$O$30</f>
        <v>-1.7823248194269165E-5</v>
      </c>
      <c r="P204" s="4">
        <f>-SUM(O204:$O$234)</f>
        <v>5.1902982184520057E-4</v>
      </c>
      <c r="Q204" s="6">
        <f t="shared" si="45"/>
        <v>-1.8474517815127073E-6</v>
      </c>
      <c r="R204" s="4">
        <f>SUM($Q$54:Q204)*0.1+$O$8</f>
        <v>7.8051739049579051E-5</v>
      </c>
      <c r="S204" s="4">
        <f>-SUM(R204:$R$234)</f>
        <v>-2.3275886176504557E-3</v>
      </c>
      <c r="T204">
        <f t="shared" si="46"/>
        <v>8.0060865251745201E-5</v>
      </c>
      <c r="U204">
        <f t="shared" si="47"/>
        <v>2.3847559055342792E-3</v>
      </c>
      <c r="X204" s="1"/>
    </row>
    <row r="205" spans="1:24" x14ac:dyDescent="0.25">
      <c r="A205" s="8"/>
      <c r="B205">
        <f t="shared" si="48"/>
        <v>15.099999999999962</v>
      </c>
      <c r="C205">
        <f t="shared" si="33"/>
        <v>0</v>
      </c>
      <c r="D205">
        <f t="shared" si="34"/>
        <v>-1860.888565382161</v>
      </c>
      <c r="E205">
        <f t="shared" si="35"/>
        <v>-677.30804708544235</v>
      </c>
      <c r="F205">
        <f t="shared" si="36"/>
        <v>36287.327024952137</v>
      </c>
      <c r="G205">
        <f t="shared" si="37"/>
        <v>-10227.351510990155</v>
      </c>
      <c r="H205">
        <f t="shared" si="38"/>
        <v>28099.417337270563</v>
      </c>
      <c r="I205">
        <f t="shared" si="39"/>
        <v>29902.775349847612</v>
      </c>
      <c r="J205" s="42">
        <f t="shared" si="40"/>
        <v>1980.316248334284</v>
      </c>
      <c r="K205">
        <f t="shared" si="41"/>
        <v>11.281006243780094</v>
      </c>
      <c r="L205">
        <f t="shared" si="42"/>
        <v>36.277486907674358</v>
      </c>
      <c r="M205" s="42">
        <f t="shared" si="43"/>
        <v>63.839088894513985</v>
      </c>
      <c r="N205" s="6">
        <f t="shared" si="44"/>
        <v>6.7690024076411091E-7</v>
      </c>
      <c r="O205" s="4">
        <f>SUM($N$54:N205)*0.1+$O$30</f>
        <v>-1.7755558170192753E-5</v>
      </c>
      <c r="P205" s="4">
        <f>-SUM(O205:$O$234)</f>
        <v>5.0120657365093147E-4</v>
      </c>
      <c r="Q205" s="6">
        <f t="shared" si="45"/>
        <v>-1.859768126722792E-6</v>
      </c>
      <c r="R205" s="4">
        <f>SUM($Q$54:Q205)*0.1+$O$8</f>
        <v>7.7865762236906772E-5</v>
      </c>
      <c r="S205" s="4">
        <f>-SUM(R205:$R$234)</f>
        <v>-2.2495368786008764E-3</v>
      </c>
      <c r="T205">
        <f t="shared" si="46"/>
        <v>7.986449007330852E-5</v>
      </c>
      <c r="U205">
        <f t="shared" si="47"/>
        <v>2.3046961182889777E-3</v>
      </c>
      <c r="X205" s="1"/>
    </row>
    <row r="206" spans="1:24" x14ac:dyDescent="0.25">
      <c r="A206" s="8"/>
      <c r="B206">
        <f t="shared" si="48"/>
        <v>15.199999999999962</v>
      </c>
      <c r="C206">
        <f t="shared" si="33"/>
        <v>0</v>
      </c>
      <c r="D206">
        <f t="shared" si="34"/>
        <v>-1860.888565382161</v>
      </c>
      <c r="E206">
        <f t="shared" si="35"/>
        <v>-677.30804708544235</v>
      </c>
      <c r="F206">
        <f t="shared" si="36"/>
        <v>36287.327024952137</v>
      </c>
      <c r="G206">
        <f t="shared" si="37"/>
        <v>-10295.082315698697</v>
      </c>
      <c r="H206">
        <f t="shared" si="38"/>
        <v>28285.506193808778</v>
      </c>
      <c r="I206">
        <f t="shared" si="39"/>
        <v>30100.80697468104</v>
      </c>
      <c r="J206" s="42">
        <f t="shared" si="40"/>
        <v>1980.316248334284</v>
      </c>
      <c r="K206">
        <f t="shared" si="41"/>
        <v>11.355714894401155</v>
      </c>
      <c r="L206">
        <f t="shared" si="42"/>
        <v>36.277486907674358</v>
      </c>
      <c r="M206" s="42">
        <f t="shared" si="43"/>
        <v>63.852333001797028</v>
      </c>
      <c r="N206" s="6">
        <f t="shared" si="44"/>
        <v>6.8138302381552881E-7</v>
      </c>
      <c r="O206" s="4">
        <f>SUM($N$54:N206)*0.1+$O$30</f>
        <v>-1.7687419867811202E-5</v>
      </c>
      <c r="P206" s="4">
        <f>-SUM(O206:$O$234)</f>
        <v>4.8345101548073868E-4</v>
      </c>
      <c r="Q206" s="6">
        <f t="shared" si="45"/>
        <v>-1.8720844719328769E-6</v>
      </c>
      <c r="R206" s="4">
        <f>SUM($Q$54:Q206)*0.1+$O$8</f>
        <v>7.7678553789713479E-5</v>
      </c>
      <c r="S206" s="4">
        <f>-SUM(R206:$R$234)</f>
        <v>-2.1716711163639697E-3</v>
      </c>
      <c r="T206">
        <f t="shared" si="46"/>
        <v>7.9666822080723501E-5</v>
      </c>
      <c r="U206">
        <f t="shared" si="47"/>
        <v>2.2248326503399953E-3</v>
      </c>
      <c r="X206" s="1"/>
    </row>
    <row r="207" spans="1:24" x14ac:dyDescent="0.25">
      <c r="A207" s="8"/>
      <c r="B207">
        <f t="shared" si="48"/>
        <v>15.299999999999962</v>
      </c>
      <c r="C207">
        <f t="shared" si="33"/>
        <v>0</v>
      </c>
      <c r="D207">
        <f t="shared" si="34"/>
        <v>-1860.888565382161</v>
      </c>
      <c r="E207">
        <f t="shared" si="35"/>
        <v>-677.30804708544235</v>
      </c>
      <c r="F207">
        <f t="shared" si="36"/>
        <v>36287.327024952137</v>
      </c>
      <c r="G207">
        <f t="shared" si="37"/>
        <v>-10362.813120407242</v>
      </c>
      <c r="H207">
        <f t="shared" si="38"/>
        <v>28471.59505034699</v>
      </c>
      <c r="I207">
        <f t="shared" si="39"/>
        <v>30298.838599514467</v>
      </c>
      <c r="J207" s="42">
        <f t="shared" si="40"/>
        <v>1980.316248334284</v>
      </c>
      <c r="K207">
        <f t="shared" si="41"/>
        <v>11.430423545022215</v>
      </c>
      <c r="L207">
        <f t="shared" si="42"/>
        <v>36.277486907674358</v>
      </c>
      <c r="M207" s="42">
        <f t="shared" si="43"/>
        <v>63.865661755187759</v>
      </c>
      <c r="N207" s="6">
        <f t="shared" si="44"/>
        <v>6.8586580686694682E-7</v>
      </c>
      <c r="O207" s="4">
        <f>SUM($N$54:N207)*0.1+$O$30</f>
        <v>-1.7618833287124506E-5</v>
      </c>
      <c r="P207" s="4">
        <f>-SUM(O207:$O$234)</f>
        <v>4.6576359561292753E-4</v>
      </c>
      <c r="Q207" s="6">
        <f t="shared" si="45"/>
        <v>-1.8844008171429614E-6</v>
      </c>
      <c r="R207" s="4">
        <f>SUM($Q$54:Q207)*0.1+$O$8</f>
        <v>7.7490113707999185E-5</v>
      </c>
      <c r="S207" s="4">
        <f>-SUM(R207:$R$234)</f>
        <v>-2.0939925625742561E-3</v>
      </c>
      <c r="T207">
        <f t="shared" si="46"/>
        <v>7.9467861484238577E-5</v>
      </c>
      <c r="U207">
        <f t="shared" si="47"/>
        <v>2.1451667951734154E-3</v>
      </c>
      <c r="X207" s="1"/>
    </row>
    <row r="208" spans="1:24" x14ac:dyDescent="0.25">
      <c r="A208" s="8"/>
      <c r="B208">
        <f t="shared" si="48"/>
        <v>15.399999999999961</v>
      </c>
      <c r="C208">
        <f t="shared" si="33"/>
        <v>0</v>
      </c>
      <c r="D208">
        <f t="shared" si="34"/>
        <v>-1860.888565382161</v>
      </c>
      <c r="E208">
        <f t="shared" si="35"/>
        <v>-677.30804708544235</v>
      </c>
      <c r="F208">
        <f t="shared" si="36"/>
        <v>36287.327024952137</v>
      </c>
      <c r="G208">
        <f t="shared" si="37"/>
        <v>-10430.543925115786</v>
      </c>
      <c r="H208">
        <f t="shared" si="38"/>
        <v>28657.683906885206</v>
      </c>
      <c r="I208">
        <f t="shared" si="39"/>
        <v>30496.870224347895</v>
      </c>
      <c r="J208" s="42">
        <f t="shared" si="40"/>
        <v>1980.316248334284</v>
      </c>
      <c r="K208">
        <f t="shared" si="41"/>
        <v>11.505132195643275</v>
      </c>
      <c r="L208">
        <f t="shared" si="42"/>
        <v>36.277486907674358</v>
      </c>
      <c r="M208" s="42">
        <f t="shared" si="43"/>
        <v>63.879075101700408</v>
      </c>
      <c r="N208" s="6">
        <f t="shared" si="44"/>
        <v>6.9034858991836472E-7</v>
      </c>
      <c r="O208" s="4">
        <f>SUM($N$54:N208)*0.1+$O$30</f>
        <v>-1.7549798428132672E-5</v>
      </c>
      <c r="P208" s="4">
        <f>-SUM(O208:$O$234)</f>
        <v>4.48144762325803E-4</v>
      </c>
      <c r="Q208" s="6">
        <f t="shared" si="45"/>
        <v>-1.8967171623530461E-6</v>
      </c>
      <c r="R208" s="4">
        <f>SUM($Q$54:Q208)*0.1+$O$8</f>
        <v>7.7300441991763876E-5</v>
      </c>
      <c r="S208" s="4">
        <f>-SUM(R208:$R$234)</f>
        <v>-2.0165024488662574E-3</v>
      </c>
      <c r="T208">
        <f t="shared" si="46"/>
        <v>7.9267608497986995E-5</v>
      </c>
      <c r="U208">
        <f t="shared" si="47"/>
        <v>2.0656998461256811E-3</v>
      </c>
      <c r="X208" s="1"/>
    </row>
    <row r="209" spans="1:24" x14ac:dyDescent="0.25">
      <c r="A209" s="8"/>
      <c r="B209">
        <f t="shared" si="48"/>
        <v>15.499999999999961</v>
      </c>
      <c r="C209">
        <f t="shared" si="33"/>
        <v>0</v>
      </c>
      <c r="D209">
        <f t="shared" si="34"/>
        <v>-1860.888565382161</v>
      </c>
      <c r="E209">
        <f t="shared" si="35"/>
        <v>-677.30804708544235</v>
      </c>
      <c r="F209">
        <f t="shared" si="36"/>
        <v>36287.327024952137</v>
      </c>
      <c r="G209">
        <f t="shared" si="37"/>
        <v>-10498.27472982433</v>
      </c>
      <c r="H209">
        <f t="shared" si="38"/>
        <v>28843.772763423422</v>
      </c>
      <c r="I209">
        <f t="shared" si="39"/>
        <v>30694.901849181322</v>
      </c>
      <c r="J209" s="42">
        <f t="shared" si="40"/>
        <v>1980.316248334284</v>
      </c>
      <c r="K209">
        <f t="shared" si="41"/>
        <v>11.579840846264336</v>
      </c>
      <c r="L209">
        <f t="shared" si="42"/>
        <v>36.277486907674358</v>
      </c>
      <c r="M209" s="42">
        <f t="shared" si="43"/>
        <v>63.892572988057587</v>
      </c>
      <c r="N209" s="6">
        <f t="shared" si="44"/>
        <v>6.9483137296978272E-7</v>
      </c>
      <c r="O209" s="4">
        <f>SUM($N$54:N209)*0.1+$O$30</f>
        <v>-1.7480315290835692E-5</v>
      </c>
      <c r="P209" s="4">
        <f>-SUM(O209:$O$234)</f>
        <v>4.305949638976703E-4</v>
      </c>
      <c r="Q209" s="6">
        <f t="shared" si="45"/>
        <v>-1.9090335075631307E-6</v>
      </c>
      <c r="R209" s="4">
        <f>SUM($Q$54:Q209)*0.1+$O$8</f>
        <v>7.7109538641007567E-5</v>
      </c>
      <c r="S209" s="4">
        <f>-SUM(R209:$R$234)</f>
        <v>-1.9392020068744935E-3</v>
      </c>
      <c r="T209">
        <f t="shared" si="46"/>
        <v>7.9066063340070647E-5</v>
      </c>
      <c r="U209">
        <f t="shared" si="47"/>
        <v>1.9864330963815769E-3</v>
      </c>
      <c r="X209" s="1"/>
    </row>
    <row r="210" spans="1:24" x14ac:dyDescent="0.25">
      <c r="A210" s="8"/>
      <c r="B210">
        <f t="shared" si="48"/>
        <v>15.599999999999961</v>
      </c>
      <c r="C210">
        <f t="shared" si="33"/>
        <v>0</v>
      </c>
      <c r="D210">
        <f t="shared" si="34"/>
        <v>-1860.888565382161</v>
      </c>
      <c r="E210">
        <f t="shared" si="35"/>
        <v>-677.30804708544235</v>
      </c>
      <c r="F210">
        <f t="shared" si="36"/>
        <v>36287.327024952137</v>
      </c>
      <c r="G210">
        <f t="shared" si="37"/>
        <v>-10566.005534532875</v>
      </c>
      <c r="H210">
        <f t="shared" si="38"/>
        <v>29029.861619961637</v>
      </c>
      <c r="I210">
        <f t="shared" si="39"/>
        <v>30892.93347401475</v>
      </c>
      <c r="J210" s="42">
        <f t="shared" si="40"/>
        <v>1980.316248334284</v>
      </c>
      <c r="K210">
        <f t="shared" si="41"/>
        <v>11.654549496885394</v>
      </c>
      <c r="L210">
        <f t="shared" si="42"/>
        <v>36.277486907674358</v>
      </c>
      <c r="M210" s="42">
        <f t="shared" si="43"/>
        <v>63.906155360691237</v>
      </c>
      <c r="N210" s="6">
        <f t="shared" si="44"/>
        <v>6.9931415602120073E-7</v>
      </c>
      <c r="O210" s="4">
        <f>SUM($N$54:N210)*0.1+$O$30</f>
        <v>-1.7410383875233573E-5</v>
      </c>
      <c r="P210" s="4">
        <f>-SUM(O210:$O$234)</f>
        <v>4.1311464860683465E-4</v>
      </c>
      <c r="Q210" s="6">
        <f t="shared" si="45"/>
        <v>-1.9213498527732154E-6</v>
      </c>
      <c r="R210" s="4">
        <f>SUM($Q$54:Q210)*0.1+$O$8</f>
        <v>7.6917403655730242E-5</v>
      </c>
      <c r="S210" s="4">
        <f>-SUM(R210:$R$234)</f>
        <v>-1.8620924682334857E-3</v>
      </c>
      <c r="T210">
        <f t="shared" si="46"/>
        <v>7.8863226232646217E-5</v>
      </c>
      <c r="U210">
        <f t="shared" si="47"/>
        <v>1.9073678389721852E-3</v>
      </c>
      <c r="X210" s="1"/>
    </row>
    <row r="211" spans="1:24" x14ac:dyDescent="0.25">
      <c r="A211" s="8"/>
      <c r="B211">
        <f t="shared" si="48"/>
        <v>15.69999999999996</v>
      </c>
      <c r="C211">
        <f t="shared" si="33"/>
        <v>0</v>
      </c>
      <c r="D211">
        <f t="shared" si="34"/>
        <v>-1860.888565382161</v>
      </c>
      <c r="E211">
        <f t="shared" si="35"/>
        <v>-677.30804708544235</v>
      </c>
      <c r="F211">
        <f t="shared" si="36"/>
        <v>36287.327024952137</v>
      </c>
      <c r="G211">
        <f t="shared" si="37"/>
        <v>-10633.736339241417</v>
      </c>
      <c r="H211">
        <f t="shared" si="38"/>
        <v>29215.950476499853</v>
      </c>
      <c r="I211">
        <f t="shared" si="39"/>
        <v>31090.965098848177</v>
      </c>
      <c r="J211" s="42">
        <f t="shared" si="40"/>
        <v>1980.316248334284</v>
      </c>
      <c r="K211">
        <f t="shared" si="41"/>
        <v>11.729258147506455</v>
      </c>
      <c r="L211">
        <f t="shared" si="42"/>
        <v>36.277486907674358</v>
      </c>
      <c r="M211" s="42">
        <f t="shared" si="43"/>
        <v>63.919822165743703</v>
      </c>
      <c r="N211" s="6">
        <f t="shared" si="44"/>
        <v>7.0379693907261852E-7</v>
      </c>
      <c r="O211" s="4">
        <f>SUM($N$54:N211)*0.1+$O$30</f>
        <v>-1.7340004181326312E-5</v>
      </c>
      <c r="P211" s="4">
        <f>-SUM(O211:$O$234)</f>
        <v>3.9570426473160109E-4</v>
      </c>
      <c r="Q211" s="6">
        <f t="shared" si="45"/>
        <v>-1.9336661979833001E-6</v>
      </c>
      <c r="R211" s="4">
        <f>SUM($Q$54:Q211)*0.1+$O$8</f>
        <v>7.6724037035931917E-5</v>
      </c>
      <c r="S211" s="4">
        <f>-SUM(R211:$R$234)</f>
        <v>-1.7851750645777552E-3</v>
      </c>
      <c r="T211">
        <f t="shared" si="46"/>
        <v>7.8659097402013626E-5</v>
      </c>
      <c r="U211">
        <f t="shared" si="47"/>
        <v>1.8285053667728103E-3</v>
      </c>
      <c r="X211" s="1"/>
    </row>
    <row r="212" spans="1:24" x14ac:dyDescent="0.25">
      <c r="A212" s="8"/>
      <c r="B212">
        <f t="shared" si="48"/>
        <v>15.79999999999996</v>
      </c>
      <c r="C212">
        <f t="shared" si="33"/>
        <v>0</v>
      </c>
      <c r="D212">
        <f t="shared" si="34"/>
        <v>-1860.888565382161</v>
      </c>
      <c r="E212">
        <f t="shared" si="35"/>
        <v>-677.30804708544235</v>
      </c>
      <c r="F212">
        <f t="shared" si="36"/>
        <v>36287.327024952137</v>
      </c>
      <c r="G212">
        <f t="shared" si="37"/>
        <v>-10701.467143949962</v>
      </c>
      <c r="H212">
        <f t="shared" si="38"/>
        <v>29402.039333038068</v>
      </c>
      <c r="I212">
        <f t="shared" si="39"/>
        <v>31288.996723681605</v>
      </c>
      <c r="J212" s="42">
        <f t="shared" si="40"/>
        <v>1980.316248334284</v>
      </c>
      <c r="K212">
        <f t="shared" si="41"/>
        <v>11.803966798127515</v>
      </c>
      <c r="L212">
        <f t="shared" si="42"/>
        <v>36.277486907674358</v>
      </c>
      <c r="M212" s="42">
        <f t="shared" si="43"/>
        <v>63.933573349068723</v>
      </c>
      <c r="N212" s="6">
        <f t="shared" si="44"/>
        <v>7.0827972212403652E-7</v>
      </c>
      <c r="O212" s="4">
        <f>SUM($N$54:N212)*0.1+$O$30</f>
        <v>-1.7269176209113907E-5</v>
      </c>
      <c r="P212" s="4">
        <f>-SUM(O212:$O$234)</f>
        <v>3.7836426055027473E-4</v>
      </c>
      <c r="Q212" s="6">
        <f t="shared" si="45"/>
        <v>-1.9459825431933848E-6</v>
      </c>
      <c r="R212" s="4">
        <f>SUM($Q$54:Q212)*0.1+$O$8</f>
        <v>7.6529438781612578E-5</v>
      </c>
      <c r="S212" s="4">
        <f>-SUM(R212:$R$234)</f>
        <v>-1.7084510275418234E-3</v>
      </c>
      <c r="T212">
        <f t="shared" si="46"/>
        <v>7.8453677078706851E-5</v>
      </c>
      <c r="U212">
        <f t="shared" si="47"/>
        <v>1.7498469725008721E-3</v>
      </c>
      <c r="X212" s="1"/>
    </row>
    <row r="213" spans="1:24" x14ac:dyDescent="0.25">
      <c r="A213" s="8"/>
      <c r="B213">
        <f t="shared" si="48"/>
        <v>15.899999999999959</v>
      </c>
      <c r="C213">
        <f t="shared" si="33"/>
        <v>0</v>
      </c>
      <c r="D213">
        <f t="shared" si="34"/>
        <v>-1860.888565382161</v>
      </c>
      <c r="E213">
        <f t="shared" si="35"/>
        <v>-677.30804708544235</v>
      </c>
      <c r="F213">
        <f t="shared" si="36"/>
        <v>36287.327024952137</v>
      </c>
      <c r="G213">
        <f t="shared" si="37"/>
        <v>-10769.197948658506</v>
      </c>
      <c r="H213">
        <f t="shared" si="38"/>
        <v>29588.128189576284</v>
      </c>
      <c r="I213">
        <f t="shared" si="39"/>
        <v>31487.028348515032</v>
      </c>
      <c r="J213" s="42">
        <f t="shared" si="40"/>
        <v>1980.316248334284</v>
      </c>
      <c r="K213">
        <f t="shared" si="41"/>
        <v>11.878675448748576</v>
      </c>
      <c r="L213">
        <f t="shared" si="42"/>
        <v>36.277486907674358</v>
      </c>
      <c r="M213" s="42">
        <f t="shared" si="43"/>
        <v>63.94740885623245</v>
      </c>
      <c r="N213" s="6">
        <f t="shared" si="44"/>
        <v>7.1276250517545453E-7</v>
      </c>
      <c r="O213" s="4">
        <f>SUM($N$54:N213)*0.1+$O$30</f>
        <v>-1.7197899958596362E-5</v>
      </c>
      <c r="P213" s="4">
        <f>-SUM(O213:$O$234)</f>
        <v>3.6109508434116082E-4</v>
      </c>
      <c r="Q213" s="6">
        <f t="shared" si="45"/>
        <v>-1.9582988884034695E-6</v>
      </c>
      <c r="R213" s="4">
        <f>SUM($Q$54:Q213)*0.1+$O$8</f>
        <v>7.6333608892772237E-5</v>
      </c>
      <c r="S213" s="4">
        <f>-SUM(R213:$R$234)</f>
        <v>-1.6319215887602111E-3</v>
      </c>
      <c r="T213">
        <f t="shared" si="46"/>
        <v>7.824696549758723E-5</v>
      </c>
      <c r="U213">
        <f t="shared" si="47"/>
        <v>1.6713939487137679E-3</v>
      </c>
      <c r="X213" s="1"/>
    </row>
    <row r="214" spans="1:24" x14ac:dyDescent="0.25">
      <c r="A214" s="8"/>
      <c r="B214">
        <f t="shared" si="48"/>
        <v>15.999999999999959</v>
      </c>
      <c r="C214">
        <f t="shared" si="33"/>
        <v>0</v>
      </c>
      <c r="D214">
        <f t="shared" si="34"/>
        <v>-1860.888565382161</v>
      </c>
      <c r="E214">
        <f t="shared" si="35"/>
        <v>-677.30804708544235</v>
      </c>
      <c r="F214">
        <f t="shared" si="36"/>
        <v>36287.327024952137</v>
      </c>
      <c r="G214">
        <f t="shared" si="37"/>
        <v>-10836.92875336705</v>
      </c>
      <c r="H214">
        <f t="shared" si="38"/>
        <v>29774.2170461145</v>
      </c>
      <c r="I214">
        <f t="shared" si="39"/>
        <v>31685.059973348463</v>
      </c>
      <c r="J214" s="42">
        <f t="shared" si="40"/>
        <v>1980.316248334284</v>
      </c>
      <c r="K214">
        <f t="shared" si="41"/>
        <v>11.953384099369638</v>
      </c>
      <c r="L214">
        <f t="shared" si="42"/>
        <v>36.277486907674358</v>
      </c>
      <c r="M214" s="42">
        <f t="shared" si="43"/>
        <v>63.96132863251448</v>
      </c>
      <c r="N214" s="6">
        <f t="shared" si="44"/>
        <v>7.1724528822687243E-7</v>
      </c>
      <c r="O214" s="4">
        <f>SUM($N$54:N214)*0.1+$O$30</f>
        <v>-1.7126175429773672E-5</v>
      </c>
      <c r="P214" s="4">
        <f>-SUM(O214:$O$234)</f>
        <v>3.4389718438256446E-4</v>
      </c>
      <c r="Q214" s="6">
        <f t="shared" si="45"/>
        <v>-1.9706152336135542E-6</v>
      </c>
      <c r="R214" s="4">
        <f>SUM($Q$54:Q214)*0.1+$O$8</f>
        <v>7.6136547369410869E-5</v>
      </c>
      <c r="S214" s="4">
        <f>-SUM(R214:$R$234)</f>
        <v>-1.5555879798674385E-3</v>
      </c>
      <c r="T214">
        <f t="shared" si="46"/>
        <v>7.8038962897939186E-5</v>
      </c>
      <c r="U214">
        <f t="shared" si="47"/>
        <v>1.5931475878067022E-3</v>
      </c>
      <c r="X214" s="1"/>
    </row>
    <row r="215" spans="1:24" x14ac:dyDescent="0.25">
      <c r="A215" s="8"/>
      <c r="B215">
        <f t="shared" si="48"/>
        <v>16.099999999999959</v>
      </c>
      <c r="C215">
        <f t="shared" si="33"/>
        <v>0</v>
      </c>
      <c r="D215">
        <f t="shared" si="34"/>
        <v>-1860.888565382161</v>
      </c>
      <c r="E215">
        <f t="shared" si="35"/>
        <v>-677.30804708544235</v>
      </c>
      <c r="F215">
        <f t="shared" si="36"/>
        <v>36287.327024952137</v>
      </c>
      <c r="G215">
        <f t="shared" si="37"/>
        <v>-10904.659558075595</v>
      </c>
      <c r="H215">
        <f t="shared" si="38"/>
        <v>29960.305902652715</v>
      </c>
      <c r="I215">
        <f t="shared" si="39"/>
        <v>31883.091598181887</v>
      </c>
      <c r="J215" s="42">
        <f t="shared" si="40"/>
        <v>1980.316248334284</v>
      </c>
      <c r="K215">
        <f t="shared" si="41"/>
        <v>12.028092749990696</v>
      </c>
      <c r="L215">
        <f t="shared" si="42"/>
        <v>36.277486907674358</v>
      </c>
      <c r="M215" s="42">
        <f t="shared" si="43"/>
        <v>63.975332622908908</v>
      </c>
      <c r="N215" s="6">
        <f t="shared" si="44"/>
        <v>7.2172807127829043E-7</v>
      </c>
      <c r="O215" s="4">
        <f>SUM($N$54:N215)*0.1+$O$30</f>
        <v>-1.7054002622645844E-5</v>
      </c>
      <c r="P215" s="4">
        <f>-SUM(O215:$O$234)</f>
        <v>3.2677100895279083E-4</v>
      </c>
      <c r="Q215" s="6">
        <f t="shared" si="45"/>
        <v>-1.9829315788236388E-6</v>
      </c>
      <c r="R215" s="4">
        <f>SUM($Q$54:Q215)*0.1+$O$8</f>
        <v>7.5938254211528513E-5</v>
      </c>
      <c r="S215" s="4">
        <f>-SUM(R215:$R$234)</f>
        <v>-1.4794514324980277E-3</v>
      </c>
      <c r="T215">
        <f t="shared" si="46"/>
        <v>7.7829669523568832E-5</v>
      </c>
      <c r="U215">
        <f t="shared" si="47"/>
        <v>1.5151091820104884E-3</v>
      </c>
      <c r="X215" s="1"/>
    </row>
    <row r="216" spans="1:24" x14ac:dyDescent="0.25">
      <c r="A216" s="8"/>
      <c r="B216">
        <f t="shared" si="48"/>
        <v>16.19999999999996</v>
      </c>
      <c r="C216">
        <f t="shared" si="33"/>
        <v>0</v>
      </c>
      <c r="D216">
        <f t="shared" si="34"/>
        <v>-1860.888565382161</v>
      </c>
      <c r="E216">
        <f t="shared" si="35"/>
        <v>-677.30804708544235</v>
      </c>
      <c r="F216">
        <f t="shared" si="36"/>
        <v>36287.327024952137</v>
      </c>
      <c r="G216">
        <f t="shared" si="37"/>
        <v>-10972.390362784139</v>
      </c>
      <c r="H216">
        <f t="shared" si="38"/>
        <v>30146.394759190935</v>
      </c>
      <c r="I216">
        <f t="shared" si="39"/>
        <v>32081.123223015322</v>
      </c>
      <c r="J216" s="42">
        <f t="shared" si="40"/>
        <v>1980.316248334284</v>
      </c>
      <c r="K216">
        <f t="shared" si="41"/>
        <v>12.102801400611758</v>
      </c>
      <c r="L216">
        <f t="shared" si="42"/>
        <v>36.277486907674358</v>
      </c>
      <c r="M216" s="42">
        <f t="shared" si="43"/>
        <v>63.989420772125321</v>
      </c>
      <c r="N216" s="6">
        <f t="shared" si="44"/>
        <v>7.2621085432970844E-7</v>
      </c>
      <c r="O216" s="4">
        <f>SUM($N$54:N216)*0.1+$O$30</f>
        <v>-1.6981381537212874E-5</v>
      </c>
      <c r="P216" s="4">
        <f>-SUM(O216:$O$234)</f>
        <v>3.0971700633014495E-4</v>
      </c>
      <c r="Q216" s="6">
        <f t="shared" si="45"/>
        <v>-1.9952479240337239E-6</v>
      </c>
      <c r="R216" s="4">
        <f>SUM($Q$54:Q216)*0.1+$O$8</f>
        <v>7.5738729419125143E-5</v>
      </c>
      <c r="S216" s="4">
        <f>-SUM(R216:$R$234)</f>
        <v>-1.4035131782864994E-3</v>
      </c>
      <c r="T216">
        <f t="shared" si="46"/>
        <v>7.7619085622904928E-5</v>
      </c>
      <c r="U216">
        <f t="shared" si="47"/>
        <v>1.4372800233893109E-3</v>
      </c>
      <c r="X216" s="1"/>
    </row>
    <row r="217" spans="1:24" x14ac:dyDescent="0.25">
      <c r="A217" s="8"/>
      <c r="B217">
        <f t="shared" si="48"/>
        <v>16.299999999999962</v>
      </c>
      <c r="C217">
        <f t="shared" si="33"/>
        <v>0</v>
      </c>
      <c r="D217">
        <f t="shared" si="34"/>
        <v>-1860.888565382161</v>
      </c>
      <c r="E217">
        <f t="shared" si="35"/>
        <v>-677.30804708544235</v>
      </c>
      <c r="F217">
        <f t="shared" si="36"/>
        <v>36287.327024952137</v>
      </c>
      <c r="G217">
        <f t="shared" si="37"/>
        <v>-11040.121167492684</v>
      </c>
      <c r="H217">
        <f t="shared" si="38"/>
        <v>30332.483615729154</v>
      </c>
      <c r="I217">
        <f t="shared" si="39"/>
        <v>32279.154847848753</v>
      </c>
      <c r="J217" s="42">
        <f t="shared" si="40"/>
        <v>1980.316248334284</v>
      </c>
      <c r="K217">
        <f t="shared" si="41"/>
        <v>12.17751005123282</v>
      </c>
      <c r="L217">
        <f t="shared" si="42"/>
        <v>36.277486907674358</v>
      </c>
      <c r="M217" s="42">
        <f t="shared" si="43"/>
        <v>64.003593024589875</v>
      </c>
      <c r="N217" s="6">
        <f t="shared" si="44"/>
        <v>7.3069363738112644E-7</v>
      </c>
      <c r="O217" s="4">
        <f>SUM($N$54:N217)*0.1+$O$30</f>
        <v>-1.6908312173474762E-5</v>
      </c>
      <c r="P217" s="4">
        <f>-SUM(O217:$O$234)</f>
        <v>2.9273562479293209E-4</v>
      </c>
      <c r="Q217" s="6">
        <f t="shared" si="45"/>
        <v>-2.007564269243809E-6</v>
      </c>
      <c r="R217" s="4">
        <f>SUM($Q$54:Q217)*0.1+$O$8</f>
        <v>7.5537972992200758E-5</v>
      </c>
      <c r="S217" s="4">
        <f>-SUM(R217:$R$234)</f>
        <v>-1.3277744488673741E-3</v>
      </c>
      <c r="T217">
        <f t="shared" si="46"/>
        <v>7.7407211449102896E-5</v>
      </c>
      <c r="U217">
        <f t="shared" si="47"/>
        <v>1.3596614038384584E-3</v>
      </c>
      <c r="X217" s="1"/>
    </row>
    <row r="218" spans="1:24" x14ac:dyDescent="0.25">
      <c r="A218" s="8"/>
      <c r="B218">
        <f t="shared" si="48"/>
        <v>16.399999999999963</v>
      </c>
      <c r="C218">
        <f t="shared" si="33"/>
        <v>0</v>
      </c>
      <c r="D218">
        <f t="shared" si="34"/>
        <v>-1860.888565382161</v>
      </c>
      <c r="E218">
        <f t="shared" si="35"/>
        <v>-677.30804708544235</v>
      </c>
      <c r="F218">
        <f t="shared" si="36"/>
        <v>36287.327024952137</v>
      </c>
      <c r="G218">
        <f t="shared" si="37"/>
        <v>-11107.85197220123</v>
      </c>
      <c r="H218">
        <f t="shared" si="38"/>
        <v>30518.572472267373</v>
      </c>
      <c r="I218">
        <f t="shared" si="39"/>
        <v>32477.186472682184</v>
      </c>
      <c r="J218" s="42">
        <f t="shared" si="40"/>
        <v>1980.316248334284</v>
      </c>
      <c r="K218">
        <f t="shared" si="41"/>
        <v>12.252218701853881</v>
      </c>
      <c r="L218">
        <f t="shared" si="42"/>
        <v>36.277486907674358</v>
      </c>
      <c r="M218" s="42">
        <f t="shared" si="43"/>
        <v>64.017849324446317</v>
      </c>
      <c r="N218" s="6">
        <f t="shared" si="44"/>
        <v>7.3517642043254445E-7</v>
      </c>
      <c r="O218" s="4">
        <f>SUM($N$54:N218)*0.1+$O$30</f>
        <v>-1.6834794531431507E-5</v>
      </c>
      <c r="P218" s="4">
        <f>-SUM(O218:$O$234)</f>
        <v>2.7582731261945726E-4</v>
      </c>
      <c r="Q218" s="6">
        <f t="shared" si="45"/>
        <v>-2.0198806144538937E-6</v>
      </c>
      <c r="R218" s="4">
        <f>SUM($Q$54:Q218)*0.1+$O$8</f>
        <v>7.5335984930755372E-5</v>
      </c>
      <c r="S218" s="4">
        <f>-SUM(R218:$R$234)</f>
        <v>-1.2522364758751734E-3</v>
      </c>
      <c r="T218">
        <f t="shared" si="46"/>
        <v>7.7194047260151582E-5</v>
      </c>
      <c r="U218">
        <f t="shared" si="47"/>
        <v>1.2822546150820225E-3</v>
      </c>
      <c r="X218" s="1"/>
    </row>
    <row r="219" spans="1:24" x14ac:dyDescent="0.25">
      <c r="A219" s="8"/>
      <c r="B219">
        <f t="shared" si="48"/>
        <v>16.499999999999964</v>
      </c>
      <c r="C219">
        <f t="shared" si="33"/>
        <v>0</v>
      </c>
      <c r="D219">
        <f t="shared" si="34"/>
        <v>-1860.888565382161</v>
      </c>
      <c r="E219">
        <f t="shared" si="35"/>
        <v>-677.30804708544235</v>
      </c>
      <c r="F219">
        <f t="shared" si="36"/>
        <v>36287.327024952137</v>
      </c>
      <c r="G219">
        <f t="shared" si="37"/>
        <v>-11175.582776909774</v>
      </c>
      <c r="H219">
        <f t="shared" si="38"/>
        <v>30704.661328805589</v>
      </c>
      <c r="I219">
        <f t="shared" si="39"/>
        <v>32675.218097515615</v>
      </c>
      <c r="J219" s="42">
        <f t="shared" si="40"/>
        <v>1980.316248334284</v>
      </c>
      <c r="K219">
        <f t="shared" si="41"/>
        <v>12.326927352474943</v>
      </c>
      <c r="L219">
        <f t="shared" si="42"/>
        <v>36.277486907674358</v>
      </c>
      <c r="M219" s="42">
        <f t="shared" si="43"/>
        <v>64.032189615557016</v>
      </c>
      <c r="N219" s="6">
        <f t="shared" si="44"/>
        <v>7.3965920348396245E-7</v>
      </c>
      <c r="O219" s="4">
        <f>SUM($N$54:N219)*0.1+$O$30</f>
        <v>-1.6760828611083111E-5</v>
      </c>
      <c r="P219" s="4">
        <f>-SUM(O219:$O$234)</f>
        <v>2.5899251808802581E-4</v>
      </c>
      <c r="Q219" s="6">
        <f t="shared" si="45"/>
        <v>-2.0321969596639784E-6</v>
      </c>
      <c r="R219" s="4">
        <f>SUM($Q$54:Q219)*0.1+$O$8</f>
        <v>7.5132765234788972E-5</v>
      </c>
      <c r="S219" s="4">
        <f>-SUM(R219:$R$234)</f>
        <v>-1.176900490944418E-3</v>
      </c>
      <c r="T219">
        <f t="shared" si="46"/>
        <v>7.6979593318983024E-5</v>
      </c>
      <c r="U219">
        <f t="shared" si="47"/>
        <v>1.2050609486705594E-3</v>
      </c>
      <c r="X219" s="1"/>
    </row>
    <row r="220" spans="1:24" x14ac:dyDescent="0.25">
      <c r="A220" s="8"/>
      <c r="B220">
        <f t="shared" si="48"/>
        <v>16.599999999999966</v>
      </c>
      <c r="C220">
        <f t="shared" si="33"/>
        <v>0</v>
      </c>
      <c r="D220">
        <f t="shared" si="34"/>
        <v>-1860.888565382161</v>
      </c>
      <c r="E220">
        <f t="shared" si="35"/>
        <v>-677.30804708544235</v>
      </c>
      <c r="F220">
        <f t="shared" si="36"/>
        <v>36287.327024952137</v>
      </c>
      <c r="G220">
        <f t="shared" si="37"/>
        <v>-11243.31358161832</v>
      </c>
      <c r="H220">
        <f t="shared" si="38"/>
        <v>30890.750185343808</v>
      </c>
      <c r="I220">
        <f t="shared" si="39"/>
        <v>32873.249722349043</v>
      </c>
      <c r="J220" s="42">
        <f t="shared" si="40"/>
        <v>1980.316248334284</v>
      </c>
      <c r="K220">
        <f t="shared" si="41"/>
        <v>12.401636003096003</v>
      </c>
      <c r="L220">
        <f t="shared" si="42"/>
        <v>36.277486907674358</v>
      </c>
      <c r="M220" s="42">
        <f t="shared" si="43"/>
        <v>64.046613841504069</v>
      </c>
      <c r="N220" s="6">
        <f t="shared" si="44"/>
        <v>7.4414198653538056E-7</v>
      </c>
      <c r="O220" s="4">
        <f>SUM($N$54:N220)*0.1+$O$30</f>
        <v>-1.6686414412429573E-5</v>
      </c>
      <c r="P220" s="4">
        <f>-SUM(O220:$O$234)</f>
        <v>2.4223168947694272E-4</v>
      </c>
      <c r="Q220" s="6">
        <f t="shared" si="45"/>
        <v>-2.0445133048740635E-6</v>
      </c>
      <c r="R220" s="4">
        <f>SUM($Q$54:Q220)*0.1+$O$8</f>
        <v>7.4928313904301571E-5</v>
      </c>
      <c r="S220" s="4">
        <f>-SUM(R220:$R$234)</f>
        <v>-1.1017677257096291E-3</v>
      </c>
      <c r="T220">
        <f t="shared" si="46"/>
        <v>7.6763849893585261E-5</v>
      </c>
      <c r="U220">
        <f t="shared" si="47"/>
        <v>1.1280816959787188E-3</v>
      </c>
      <c r="X220" s="1"/>
    </row>
    <row r="221" spans="1:24" x14ac:dyDescent="0.25">
      <c r="A221" s="8"/>
      <c r="B221">
        <f t="shared" si="48"/>
        <v>16.699999999999967</v>
      </c>
      <c r="C221">
        <f t="shared" si="33"/>
        <v>0</v>
      </c>
      <c r="D221">
        <f t="shared" si="34"/>
        <v>-1860.888565382161</v>
      </c>
      <c r="E221">
        <f t="shared" si="35"/>
        <v>-677.30804708544235</v>
      </c>
      <c r="F221">
        <f t="shared" si="36"/>
        <v>36287.327024952137</v>
      </c>
      <c r="G221">
        <f t="shared" si="37"/>
        <v>-11311.044386326865</v>
      </c>
      <c r="H221">
        <f t="shared" si="38"/>
        <v>31076.839041882027</v>
      </c>
      <c r="I221">
        <f t="shared" si="39"/>
        <v>33071.281347182477</v>
      </c>
      <c r="J221" s="42">
        <f t="shared" si="40"/>
        <v>1980.316248334284</v>
      </c>
      <c r="K221">
        <f t="shared" si="41"/>
        <v>12.476344653717065</v>
      </c>
      <c r="L221">
        <f t="shared" si="42"/>
        <v>36.277486907674358</v>
      </c>
      <c r="M221" s="42">
        <f t="shared" si="43"/>
        <v>64.061121945590273</v>
      </c>
      <c r="N221" s="6">
        <f t="shared" si="44"/>
        <v>7.4862476958679857E-7</v>
      </c>
      <c r="O221" s="4">
        <f>SUM($N$54:N221)*0.1+$O$30</f>
        <v>-1.6611551935470893E-5</v>
      </c>
      <c r="P221" s="4">
        <f>-SUM(O221:$O$234)</f>
        <v>2.2554527506451314E-4</v>
      </c>
      <c r="Q221" s="6">
        <f t="shared" si="45"/>
        <v>-2.0568296500841486E-6</v>
      </c>
      <c r="R221" s="4">
        <f>SUM($Q$54:Q221)*0.1+$O$8</f>
        <v>7.4722630939293155E-5</v>
      </c>
      <c r="S221" s="4">
        <f>-SUM(R221:$R$234)</f>
        <v>-1.0268394118053276E-3</v>
      </c>
      <c r="T221">
        <f t="shared" si="46"/>
        <v>7.6546817257118257E-5</v>
      </c>
      <c r="U221">
        <f t="shared" si="47"/>
        <v>1.0513181482028351E-3</v>
      </c>
      <c r="X221" s="1"/>
    </row>
    <row r="222" spans="1:24" x14ac:dyDescent="0.25">
      <c r="A222" s="8"/>
      <c r="B222">
        <f t="shared" si="48"/>
        <v>16.799999999999969</v>
      </c>
      <c r="C222">
        <f t="shared" si="33"/>
        <v>0</v>
      </c>
      <c r="D222">
        <f t="shared" si="34"/>
        <v>-1860.888565382161</v>
      </c>
      <c r="E222">
        <f t="shared" si="35"/>
        <v>-677.30804708544235</v>
      </c>
      <c r="F222">
        <f t="shared" si="36"/>
        <v>36287.327024952137</v>
      </c>
      <c r="G222">
        <f t="shared" si="37"/>
        <v>-11378.775191035411</v>
      </c>
      <c r="H222">
        <f t="shared" si="38"/>
        <v>31262.927898420246</v>
      </c>
      <c r="I222">
        <f t="shared" si="39"/>
        <v>33269.312972015905</v>
      </c>
      <c r="J222" s="42">
        <f t="shared" si="40"/>
        <v>1980.316248334284</v>
      </c>
      <c r="K222">
        <f t="shared" si="41"/>
        <v>12.551053304338126</v>
      </c>
      <c r="L222">
        <f t="shared" si="42"/>
        <v>36.277486907674358</v>
      </c>
      <c r="M222" s="42">
        <f t="shared" si="43"/>
        <v>64.075713870840261</v>
      </c>
      <c r="N222" s="6">
        <f t="shared" si="44"/>
        <v>7.5310755263821657E-7</v>
      </c>
      <c r="O222" s="4">
        <f>SUM($N$54:N222)*0.1+$O$30</f>
        <v>-1.6536241180207071E-5</v>
      </c>
      <c r="P222" s="4">
        <f>-SUM(O222:$O$234)</f>
        <v>2.0893372312904223E-4</v>
      </c>
      <c r="Q222" s="6">
        <f t="shared" si="45"/>
        <v>-2.0691459952942333E-6</v>
      </c>
      <c r="R222" s="4">
        <f>SUM($Q$54:Q222)*0.1+$O$8</f>
        <v>7.4515716339763725E-5</v>
      </c>
      <c r="S222" s="4">
        <f>-SUM(R222:$R$234)</f>
        <v>-9.5211678086603452E-4</v>
      </c>
      <c r="T222">
        <f t="shared" si="46"/>
        <v>7.6328495688033227E-5</v>
      </c>
      <c r="U222">
        <f t="shared" si="47"/>
        <v>9.7477159635848216E-4</v>
      </c>
      <c r="X222" s="1"/>
    </row>
    <row r="223" spans="1:24" x14ac:dyDescent="0.25">
      <c r="A223" s="8"/>
      <c r="B223">
        <f t="shared" si="48"/>
        <v>16.89999999999997</v>
      </c>
      <c r="C223">
        <f t="shared" si="33"/>
        <v>0</v>
      </c>
      <c r="D223">
        <f t="shared" si="34"/>
        <v>-1860.888565382161</v>
      </c>
      <c r="E223">
        <f t="shared" si="35"/>
        <v>-677.30804708544235</v>
      </c>
      <c r="F223">
        <f t="shared" si="36"/>
        <v>36287.327024952137</v>
      </c>
      <c r="G223">
        <f t="shared" si="37"/>
        <v>-11446.505995743955</v>
      </c>
      <c r="H223">
        <f t="shared" si="38"/>
        <v>31449.016754958466</v>
      </c>
      <c r="I223">
        <f t="shared" si="39"/>
        <v>33467.34459684934</v>
      </c>
      <c r="J223" s="42">
        <f t="shared" si="40"/>
        <v>1980.316248334284</v>
      </c>
      <c r="K223">
        <f t="shared" si="41"/>
        <v>12.625761954959188</v>
      </c>
      <c r="L223">
        <f t="shared" si="42"/>
        <v>36.277486907674358</v>
      </c>
      <c r="M223" s="42">
        <f t="shared" si="43"/>
        <v>64.090389560001498</v>
      </c>
      <c r="N223" s="6">
        <f t="shared" si="44"/>
        <v>7.5759033568963458E-7</v>
      </c>
      <c r="O223" s="4">
        <f>SUM($N$54:N223)*0.1+$O$30</f>
        <v>-1.6460482146638107E-5</v>
      </c>
      <c r="P223" s="4">
        <f>-SUM(O223:$O$234)</f>
        <v>1.9239748194883516E-4</v>
      </c>
      <c r="Q223" s="6">
        <f t="shared" si="45"/>
        <v>-2.0814623405043184E-6</v>
      </c>
      <c r="R223" s="4">
        <f>SUM($Q$54:Q223)*0.1+$O$8</f>
        <v>7.4307570105713294E-5</v>
      </c>
      <c r="S223" s="4">
        <f>-SUM(R223:$R$234)</f>
        <v>-8.7760106452627071E-4</v>
      </c>
      <c r="T223">
        <f t="shared" si="46"/>
        <v>7.6108885470195183E-5</v>
      </c>
      <c r="U223">
        <f t="shared" si="47"/>
        <v>8.984433312779922E-4</v>
      </c>
      <c r="X223" s="1"/>
    </row>
    <row r="224" spans="1:24" x14ac:dyDescent="0.25">
      <c r="A224" s="8"/>
      <c r="B224">
        <f t="shared" si="48"/>
        <v>16.999999999999972</v>
      </c>
      <c r="C224">
        <f t="shared" si="33"/>
        <v>0</v>
      </c>
      <c r="D224">
        <f t="shared" si="34"/>
        <v>-1860.888565382161</v>
      </c>
      <c r="E224">
        <f t="shared" si="35"/>
        <v>-677.30804708544235</v>
      </c>
      <c r="F224">
        <f t="shared" si="36"/>
        <v>36287.327024952137</v>
      </c>
      <c r="G224">
        <f t="shared" si="37"/>
        <v>-11514.236800452501</v>
      </c>
      <c r="H224">
        <f t="shared" si="38"/>
        <v>31635.105611496685</v>
      </c>
      <c r="I224">
        <f t="shared" si="39"/>
        <v>33665.376221682774</v>
      </c>
      <c r="J224" s="42">
        <f t="shared" si="40"/>
        <v>1980.316248334284</v>
      </c>
      <c r="K224">
        <f t="shared" si="41"/>
        <v>12.700470605580252</v>
      </c>
      <c r="L224">
        <f t="shared" si="42"/>
        <v>36.277486907674358</v>
      </c>
      <c r="M224" s="42">
        <f t="shared" si="43"/>
        <v>64.105148955545388</v>
      </c>
      <c r="N224" s="6">
        <f t="shared" si="44"/>
        <v>7.6207311874105269E-7</v>
      </c>
      <c r="O224" s="4">
        <f>SUM($N$54:N224)*0.1+$O$30</f>
        <v>-1.6384274834764001E-5</v>
      </c>
      <c r="P224" s="4">
        <f>-SUM(O224:$O$234)</f>
        <v>1.7593699980219705E-4</v>
      </c>
      <c r="Q224" s="6">
        <f t="shared" si="45"/>
        <v>-2.0937786857144035E-6</v>
      </c>
      <c r="R224" s="4">
        <f>SUM($Q$54:Q224)*0.1+$O$8</f>
        <v>7.4098192237141849E-5</v>
      </c>
      <c r="S224" s="4">
        <f>-SUM(R224:$R$234)</f>
        <v>-8.032934944205574E-4</v>
      </c>
      <c r="T224">
        <f t="shared" si="46"/>
        <v>7.5887986893009019E-5</v>
      </c>
      <c r="U224">
        <f t="shared" si="47"/>
        <v>8.2233464360793439E-4</v>
      </c>
      <c r="X224" s="1"/>
    </row>
    <row r="225" spans="1:24" x14ac:dyDescent="0.25">
      <c r="A225" s="8"/>
      <c r="B225">
        <f t="shared" si="48"/>
        <v>17.099999999999973</v>
      </c>
      <c r="C225">
        <f t="shared" si="33"/>
        <v>0</v>
      </c>
      <c r="D225">
        <f t="shared" si="34"/>
        <v>-1860.888565382161</v>
      </c>
      <c r="E225">
        <f t="shared" si="35"/>
        <v>-677.30804708544235</v>
      </c>
      <c r="F225">
        <f t="shared" si="36"/>
        <v>36287.327024952137</v>
      </c>
      <c r="G225">
        <f t="shared" si="37"/>
        <v>-11581.967605161046</v>
      </c>
      <c r="H225">
        <f t="shared" si="38"/>
        <v>31821.194468034904</v>
      </c>
      <c r="I225">
        <f t="shared" si="39"/>
        <v>33863.407846516202</v>
      </c>
      <c r="J225" s="42">
        <f t="shared" si="40"/>
        <v>1980.316248334284</v>
      </c>
      <c r="K225">
        <f t="shared" si="41"/>
        <v>12.775179256201312</v>
      </c>
      <c r="L225">
        <f t="shared" si="42"/>
        <v>36.277486907674358</v>
      </c>
      <c r="M225" s="42">
        <f t="shared" si="43"/>
        <v>64.119991999668329</v>
      </c>
      <c r="N225" s="6">
        <f t="shared" si="44"/>
        <v>7.6655590179247069E-7</v>
      </c>
      <c r="O225" s="4">
        <f>SUM($N$54:N225)*0.1+$O$30</f>
        <v>-1.6307619244584756E-5</v>
      </c>
      <c r="P225" s="4">
        <f>-SUM(O225:$O$234)</f>
        <v>1.5955272496743304E-4</v>
      </c>
      <c r="Q225" s="6">
        <f t="shared" si="45"/>
        <v>-2.1060950309244882E-6</v>
      </c>
      <c r="R225" s="4">
        <f>SUM($Q$54:Q225)*0.1+$O$8</f>
        <v>7.3887582734049402E-5</v>
      </c>
      <c r="S225" s="4">
        <f>-SUM(R225:$R$234)</f>
        <v>-7.2919530218341553E-4</v>
      </c>
      <c r="T225">
        <f t="shared" si="46"/>
        <v>7.5665800251549219E-5</v>
      </c>
      <c r="U225">
        <f t="shared" si="47"/>
        <v>7.4644682380655629E-4</v>
      </c>
      <c r="X225" s="1"/>
    </row>
    <row r="226" spans="1:24" x14ac:dyDescent="0.25">
      <c r="A226" s="8"/>
      <c r="B226">
        <f t="shared" si="48"/>
        <v>17.199999999999974</v>
      </c>
      <c r="C226">
        <f t="shared" si="33"/>
        <v>0</v>
      </c>
      <c r="D226">
        <f t="shared" si="34"/>
        <v>-1860.888565382161</v>
      </c>
      <c r="E226">
        <f t="shared" si="35"/>
        <v>-677.30804708544235</v>
      </c>
      <c r="F226">
        <f t="shared" si="36"/>
        <v>36287.327024952137</v>
      </c>
      <c r="G226">
        <f t="shared" si="37"/>
        <v>-11649.698409869592</v>
      </c>
      <c r="H226">
        <f t="shared" si="38"/>
        <v>32007.28332457312</v>
      </c>
      <c r="I226">
        <f t="shared" si="39"/>
        <v>34061.439471349629</v>
      </c>
      <c r="J226" s="42">
        <f t="shared" si="40"/>
        <v>1980.316248334284</v>
      </c>
      <c r="K226">
        <f t="shared" si="41"/>
        <v>12.849887906822371</v>
      </c>
      <c r="L226">
        <f t="shared" si="42"/>
        <v>36.277486907674358</v>
      </c>
      <c r="M226" s="42">
        <f t="shared" si="43"/>
        <v>64.13491863429276</v>
      </c>
      <c r="N226" s="6">
        <f t="shared" si="44"/>
        <v>7.7103868484388881E-7</v>
      </c>
      <c r="O226" s="4">
        <f>SUM($N$54:N226)*0.1+$O$30</f>
        <v>-1.6230515376100366E-5</v>
      </c>
      <c r="P226" s="4">
        <f>-SUM(O226:$O$234)</f>
        <v>1.432451057228483E-4</v>
      </c>
      <c r="Q226" s="6">
        <f t="shared" si="45"/>
        <v>-2.1184113761345729E-6</v>
      </c>
      <c r="R226" s="4">
        <f>SUM($Q$54:Q226)*0.1+$O$8</f>
        <v>7.3675741596435941E-5</v>
      </c>
      <c r="S226" s="4">
        <f>-SUM(R226:$R$234)</f>
        <v>-6.5530771944936612E-4</v>
      </c>
      <c r="T226">
        <f t="shared" si="46"/>
        <v>7.5442325846693188E-5</v>
      </c>
      <c r="U226">
        <f t="shared" si="47"/>
        <v>6.7078116214118531E-4</v>
      </c>
      <c r="X226" s="1"/>
    </row>
    <row r="227" spans="1:24" x14ac:dyDescent="0.25">
      <c r="A227" s="8"/>
      <c r="B227">
        <f t="shared" si="48"/>
        <v>17.299999999999976</v>
      </c>
      <c r="C227">
        <f t="shared" si="33"/>
        <v>0</v>
      </c>
      <c r="D227">
        <f t="shared" si="34"/>
        <v>-1860.888565382161</v>
      </c>
      <c r="E227">
        <f t="shared" si="35"/>
        <v>-677.30804708544235</v>
      </c>
      <c r="F227">
        <f t="shared" si="36"/>
        <v>36287.327024952137</v>
      </c>
      <c r="G227">
        <f t="shared" si="37"/>
        <v>-11717.429214578136</v>
      </c>
      <c r="H227">
        <f t="shared" si="38"/>
        <v>32193.372181111339</v>
      </c>
      <c r="I227">
        <f t="shared" si="39"/>
        <v>34259.471096183064</v>
      </c>
      <c r="J227" s="42">
        <f t="shared" si="40"/>
        <v>1980.316248334284</v>
      </c>
      <c r="K227">
        <f t="shared" si="41"/>
        <v>12.924596557443435</v>
      </c>
      <c r="L227">
        <f t="shared" si="42"/>
        <v>36.277486907674358</v>
      </c>
      <c r="M227" s="42">
        <f t="shared" si="43"/>
        <v>64.149928801068299</v>
      </c>
      <c r="N227" s="6">
        <f t="shared" si="44"/>
        <v>7.755214678953067E-7</v>
      </c>
      <c r="O227" s="4">
        <f>SUM($N$54:N227)*0.1+$O$30</f>
        <v>-1.6152963229310838E-5</v>
      </c>
      <c r="P227" s="4">
        <f>-SUM(O227:$O$234)</f>
        <v>1.2701459034674791E-4</v>
      </c>
      <c r="Q227" s="6">
        <f t="shared" si="45"/>
        <v>-2.130727721344658E-6</v>
      </c>
      <c r="R227" s="4">
        <f>SUM($Q$54:Q227)*0.1+$O$8</f>
        <v>7.3462668824301479E-5</v>
      </c>
      <c r="S227" s="4">
        <f>-SUM(R227:$R$234)</f>
        <v>-5.8163197785293024E-4</v>
      </c>
      <c r="T227">
        <f t="shared" si="46"/>
        <v>7.5217563985258555E-5</v>
      </c>
      <c r="U227">
        <f t="shared" si="47"/>
        <v>5.953389486855901E-4</v>
      </c>
      <c r="X227" s="1"/>
    </row>
    <row r="228" spans="1:24" x14ac:dyDescent="0.25">
      <c r="A228" s="8"/>
      <c r="B228">
        <f t="shared" si="48"/>
        <v>17.399999999999977</v>
      </c>
      <c r="C228">
        <f t="shared" si="33"/>
        <v>0</v>
      </c>
      <c r="D228">
        <f t="shared" si="34"/>
        <v>-1860.888565382161</v>
      </c>
      <c r="E228">
        <f t="shared" si="35"/>
        <v>-677.30804708544235</v>
      </c>
      <c r="F228">
        <f t="shared" si="36"/>
        <v>36287.327024952137</v>
      </c>
      <c r="G228">
        <f t="shared" si="37"/>
        <v>-11785.160019286681</v>
      </c>
      <c r="H228">
        <f t="shared" si="38"/>
        <v>32379.461037649558</v>
      </c>
      <c r="I228">
        <f t="shared" si="39"/>
        <v>34457.502721016492</v>
      </c>
      <c r="J228" s="42">
        <f t="shared" si="40"/>
        <v>1980.316248334284</v>
      </c>
      <c r="K228">
        <f t="shared" si="41"/>
        <v>12.999305208064495</v>
      </c>
      <c r="L228">
        <f t="shared" si="42"/>
        <v>36.277486907674358</v>
      </c>
      <c r="M228" s="42">
        <f t="shared" si="43"/>
        <v>64.165022441372727</v>
      </c>
      <c r="N228" s="6">
        <f t="shared" si="44"/>
        <v>7.8000425094672471E-7</v>
      </c>
      <c r="O228" s="4">
        <f>SUM($N$54:N228)*0.1+$O$30</f>
        <v>-1.6074962804216164E-5</v>
      </c>
      <c r="P228" s="4">
        <f>-SUM(O228:$O$234)</f>
        <v>1.1086162711743708E-4</v>
      </c>
      <c r="Q228" s="6">
        <f t="shared" si="45"/>
        <v>-2.1430440665547431E-6</v>
      </c>
      <c r="R228" s="4">
        <f>SUM($Q$54:Q228)*0.1+$O$8</f>
        <v>7.3248364417646003E-5</v>
      </c>
      <c r="S228" s="4">
        <f>-SUM(R228:$R$234)</f>
        <v>-5.0816930902862869E-4</v>
      </c>
      <c r="T228">
        <f t="shared" si="46"/>
        <v>7.4991514980144277E-5</v>
      </c>
      <c r="U228">
        <f t="shared" si="47"/>
        <v>5.2012147331730073E-4</v>
      </c>
      <c r="X228" s="1"/>
    </row>
    <row r="229" spans="1:24" x14ac:dyDescent="0.25">
      <c r="A229" s="8"/>
      <c r="B229">
        <f t="shared" si="48"/>
        <v>17.499999999999979</v>
      </c>
      <c r="C229">
        <f t="shared" si="33"/>
        <v>0</v>
      </c>
      <c r="D229">
        <f t="shared" si="34"/>
        <v>-1860.888565382161</v>
      </c>
      <c r="E229">
        <f t="shared" si="35"/>
        <v>-677.30804708544235</v>
      </c>
      <c r="F229">
        <f t="shared" si="36"/>
        <v>36287.327024952137</v>
      </c>
      <c r="G229">
        <f t="shared" si="37"/>
        <v>-11852.890823995227</v>
      </c>
      <c r="H229">
        <f t="shared" si="38"/>
        <v>32565.549894187778</v>
      </c>
      <c r="I229">
        <f t="shared" si="39"/>
        <v>34655.534345849926</v>
      </c>
      <c r="J229" s="42">
        <f t="shared" si="40"/>
        <v>1980.316248334284</v>
      </c>
      <c r="K229">
        <f t="shared" si="41"/>
        <v>13.074013858685557</v>
      </c>
      <c r="L229">
        <f t="shared" si="42"/>
        <v>36.277486907674358</v>
      </c>
      <c r="M229" s="42">
        <f t="shared" si="43"/>
        <v>64.180199496313165</v>
      </c>
      <c r="N229" s="6">
        <f t="shared" si="44"/>
        <v>7.8448703399814282E-7</v>
      </c>
      <c r="O229" s="4">
        <f>SUM($N$54:N229)*0.1+$O$30</f>
        <v>-1.5996514100816348E-5</v>
      </c>
      <c r="P229" s="4">
        <f>-SUM(O229:$O$234)</f>
        <v>9.4786664313220912E-5</v>
      </c>
      <c r="Q229" s="6">
        <f t="shared" si="45"/>
        <v>-2.1553604117648278E-6</v>
      </c>
      <c r="R229" s="4">
        <f>SUM($Q$54:Q229)*0.1+$O$8</f>
        <v>7.3032828376469526E-5</v>
      </c>
      <c r="S229" s="4">
        <f>-SUM(R229:$R$234)</f>
        <v>-4.3492094461098274E-4</v>
      </c>
      <c r="T229">
        <f t="shared" si="46"/>
        <v>7.4764179150475993E-5</v>
      </c>
      <c r="U229">
        <f t="shared" si="47"/>
        <v>4.4513002571488786E-4</v>
      </c>
      <c r="X229" s="1"/>
    </row>
    <row r="230" spans="1:24" x14ac:dyDescent="0.25">
      <c r="A230" s="8"/>
      <c r="B230">
        <f t="shared" si="48"/>
        <v>17.59999999999998</v>
      </c>
      <c r="C230">
        <f t="shared" si="33"/>
        <v>0</v>
      </c>
      <c r="D230">
        <f t="shared" si="34"/>
        <v>-1860.888565382161</v>
      </c>
      <c r="E230">
        <f t="shared" si="35"/>
        <v>-677.30804708544235</v>
      </c>
      <c r="F230">
        <f t="shared" si="36"/>
        <v>36287.327024952137</v>
      </c>
      <c r="G230">
        <f t="shared" si="37"/>
        <v>-11920.621628703771</v>
      </c>
      <c r="H230">
        <f t="shared" si="38"/>
        <v>32751.638750725997</v>
      </c>
      <c r="I230">
        <f t="shared" si="39"/>
        <v>34853.565970683361</v>
      </c>
      <c r="J230" s="42">
        <f t="shared" si="40"/>
        <v>1980.316248334284</v>
      </c>
      <c r="K230">
        <f t="shared" si="41"/>
        <v>13.148722509306619</v>
      </c>
      <c r="L230">
        <f t="shared" si="42"/>
        <v>36.277486907674358</v>
      </c>
      <c r="M230" s="42">
        <f t="shared" si="43"/>
        <v>64.195459906727052</v>
      </c>
      <c r="N230" s="6">
        <f t="shared" si="44"/>
        <v>7.8896981704956083E-7</v>
      </c>
      <c r="O230" s="4">
        <f>SUM($N$54:N230)*0.1+$O$30</f>
        <v>-1.5917617119111394E-5</v>
      </c>
      <c r="P230" s="4">
        <f>-SUM(O230:$O$234)</f>
        <v>7.8790150212404577E-5</v>
      </c>
      <c r="Q230" s="6">
        <f t="shared" si="45"/>
        <v>-2.1676767569749129E-6</v>
      </c>
      <c r="R230" s="4">
        <f>SUM($Q$54:Q230)*0.1+$O$8</f>
        <v>7.2816060700772034E-5</v>
      </c>
      <c r="S230" s="4">
        <f>-SUM(R230:$R$234)</f>
        <v>-3.6188811623451316E-4</v>
      </c>
      <c r="T230">
        <f t="shared" si="46"/>
        <v>7.4535556821755524E-5</v>
      </c>
      <c r="U230">
        <f t="shared" si="47"/>
        <v>3.703658953551984E-4</v>
      </c>
      <c r="X230" s="1"/>
    </row>
    <row r="231" spans="1:24" x14ac:dyDescent="0.25">
      <c r="A231" s="8"/>
      <c r="B231">
        <f t="shared" si="48"/>
        <v>17.699999999999982</v>
      </c>
      <c r="C231">
        <f t="shared" si="33"/>
        <v>0</v>
      </c>
      <c r="D231">
        <f t="shared" si="34"/>
        <v>-1860.888565382161</v>
      </c>
      <c r="E231">
        <f t="shared" si="35"/>
        <v>-677.30804708544235</v>
      </c>
      <c r="F231">
        <f t="shared" si="36"/>
        <v>36287.327024952137</v>
      </c>
      <c r="G231">
        <f t="shared" si="37"/>
        <v>-11988.352433412318</v>
      </c>
      <c r="H231">
        <f t="shared" si="38"/>
        <v>32937.727607264213</v>
      </c>
      <c r="I231">
        <f t="shared" si="39"/>
        <v>35051.597595516781</v>
      </c>
      <c r="J231" s="42">
        <f t="shared" si="40"/>
        <v>1980.316248334284</v>
      </c>
      <c r="K231">
        <f t="shared" si="41"/>
        <v>13.223431159927678</v>
      </c>
      <c r="L231">
        <f t="shared" si="42"/>
        <v>36.277486907674358</v>
      </c>
      <c r="M231" s="42">
        <f t="shared" si="43"/>
        <v>64.210803613183344</v>
      </c>
      <c r="N231" s="6">
        <f t="shared" si="44"/>
        <v>7.9345260010097883E-7</v>
      </c>
      <c r="O231" s="4">
        <f>SUM($N$54:N231)*0.1+$O$30</f>
        <v>-1.5838271859101294E-5</v>
      </c>
      <c r="P231" s="4">
        <f>-SUM(O231:$O$234)</f>
        <v>6.2872533093293173E-5</v>
      </c>
      <c r="Q231" s="6">
        <f t="shared" si="45"/>
        <v>-2.1799931021849976E-6</v>
      </c>
      <c r="R231" s="4">
        <f>SUM($Q$54:Q231)*0.1+$O$8</f>
        <v>7.2598061390553528E-5</v>
      </c>
      <c r="S231" s="4">
        <f>-SUM(R231:$R$234)</f>
        <v>-2.8907205553374115E-4</v>
      </c>
      <c r="T231">
        <f t="shared" si="46"/>
        <v>7.4305648326014755E-5</v>
      </c>
      <c r="U231">
        <f t="shared" si="47"/>
        <v>2.9583037151054923E-4</v>
      </c>
      <c r="X231" s="1"/>
    </row>
    <row r="232" spans="1:24" x14ac:dyDescent="0.25">
      <c r="A232" s="8"/>
      <c r="B232">
        <f t="shared" si="48"/>
        <v>17.799999999999983</v>
      </c>
      <c r="C232">
        <f t="shared" si="33"/>
        <v>0</v>
      </c>
      <c r="D232">
        <f t="shared" si="34"/>
        <v>-1860.888565382161</v>
      </c>
      <c r="E232">
        <f t="shared" si="35"/>
        <v>-677.30804708544235</v>
      </c>
      <c r="F232">
        <f t="shared" si="36"/>
        <v>36287.327024952137</v>
      </c>
      <c r="G232">
        <f t="shared" si="37"/>
        <v>-12056.083238120862</v>
      </c>
      <c r="H232">
        <f t="shared" si="38"/>
        <v>33123.816463802432</v>
      </c>
      <c r="I232">
        <f t="shared" si="39"/>
        <v>35249.629220350216</v>
      </c>
      <c r="J232" s="42">
        <f t="shared" si="40"/>
        <v>1980.316248334284</v>
      </c>
      <c r="K232">
        <f t="shared" si="41"/>
        <v>13.29813981054874</v>
      </c>
      <c r="L232">
        <f t="shared" si="42"/>
        <v>36.277486907674358</v>
      </c>
      <c r="M232" s="42">
        <f t="shared" si="43"/>
        <v>64.226230555983548</v>
      </c>
      <c r="N232" s="6">
        <f t="shared" si="44"/>
        <v>7.9793538315239684E-7</v>
      </c>
      <c r="O232" s="4">
        <f>SUM($N$54:N232)*0.1+$O$30</f>
        <v>-1.5758478320786056E-5</v>
      </c>
      <c r="P232" s="4">
        <f>-SUM(O232:$O$234)</f>
        <v>4.7034261234191882E-5</v>
      </c>
      <c r="Q232" s="6">
        <f t="shared" si="45"/>
        <v>-2.1923094473950827E-6</v>
      </c>
      <c r="R232" s="4">
        <f>SUM($Q$54:Q232)*0.1+$O$8</f>
        <v>7.2378830445814034E-5</v>
      </c>
      <c r="S232" s="4">
        <f>-SUM(R232:$R$234)</f>
        <v>-2.164739941431876E-4</v>
      </c>
      <c r="T232">
        <f t="shared" si="46"/>
        <v>7.4074454001974127E-5</v>
      </c>
      <c r="U232">
        <f t="shared" si="47"/>
        <v>2.215247432458754E-4</v>
      </c>
      <c r="X232" s="1"/>
    </row>
    <row r="233" spans="1:24" x14ac:dyDescent="0.25">
      <c r="A233" s="8"/>
      <c r="B233">
        <f t="shared" si="48"/>
        <v>17.899999999999984</v>
      </c>
      <c r="C233">
        <f t="shared" si="33"/>
        <v>0</v>
      </c>
      <c r="D233">
        <f t="shared" si="34"/>
        <v>-1860.888565382161</v>
      </c>
      <c r="E233">
        <f t="shared" si="35"/>
        <v>-677.30804708544235</v>
      </c>
      <c r="F233">
        <f t="shared" si="36"/>
        <v>36287.327024952137</v>
      </c>
      <c r="G233">
        <f t="shared" si="37"/>
        <v>-12123.814042829408</v>
      </c>
      <c r="H233">
        <f t="shared" si="38"/>
        <v>33309.905320340651</v>
      </c>
      <c r="I233">
        <f t="shared" si="39"/>
        <v>35447.660845183651</v>
      </c>
      <c r="J233" s="42">
        <f t="shared" si="40"/>
        <v>1980.316248334284</v>
      </c>
      <c r="K233">
        <f t="shared" si="41"/>
        <v>13.372848461169802</v>
      </c>
      <c r="L233">
        <f t="shared" si="42"/>
        <v>36.277486907674358</v>
      </c>
      <c r="M233" s="42">
        <f t="shared" si="43"/>
        <v>64.241740675162788</v>
      </c>
      <c r="N233" s="6">
        <f t="shared" si="44"/>
        <v>8.0241816620381495E-7</v>
      </c>
      <c r="O233" s="4">
        <f>SUM($N$54:N233)*0.1+$O$30</f>
        <v>-1.5678236504165672E-5</v>
      </c>
      <c r="P233" s="4">
        <f>-SUM(O233:$O$234)</f>
        <v>3.1275782913405819E-5</v>
      </c>
      <c r="Q233" s="6">
        <f t="shared" si="45"/>
        <v>-2.2046257926051673E-6</v>
      </c>
      <c r="R233" s="4">
        <f>SUM($Q$54:Q233)*0.1+$O$8</f>
        <v>7.2158367866553513E-5</v>
      </c>
      <c r="S233" s="4">
        <f>-SUM(R233:$R$234)</f>
        <v>-1.4409516369737356E-4</v>
      </c>
      <c r="T233">
        <f t="shared" si="46"/>
        <v>7.3841974195205639E-5</v>
      </c>
      <c r="U233">
        <f t="shared" si="47"/>
        <v>1.4745029941583493E-4</v>
      </c>
      <c r="X233" s="1"/>
    </row>
    <row r="234" spans="1:24" x14ac:dyDescent="0.25">
      <c r="A234" s="8"/>
      <c r="B234">
        <f t="shared" si="48"/>
        <v>17.999999999999986</v>
      </c>
      <c r="C234">
        <f t="shared" si="33"/>
        <v>-349.17496710046828</v>
      </c>
      <c r="D234">
        <f t="shared" si="34"/>
        <v>502.43991265318323</v>
      </c>
      <c r="E234">
        <f t="shared" si="35"/>
        <v>-92.971968306086751</v>
      </c>
      <c r="F234">
        <f t="shared" si="36"/>
        <v>36287.327024952137</v>
      </c>
      <c r="G234">
        <f t="shared" si="37"/>
        <v>-12191.544847537962</v>
      </c>
      <c r="H234">
        <f t="shared" si="38"/>
        <v>33477.534176878871</v>
      </c>
      <c r="I234">
        <f t="shared" si="39"/>
        <v>35628.34630366139</v>
      </c>
      <c r="J234" s="42">
        <f t="shared" si="40"/>
        <v>510.96932659176946</v>
      </c>
      <c r="K234">
        <f t="shared" si="41"/>
        <v>13.441013163656459</v>
      </c>
      <c r="L234">
        <f t="shared" si="42"/>
        <v>36.277486907674358</v>
      </c>
      <c r="M234" s="42">
        <f t="shared" si="43"/>
        <v>64.255964733828719</v>
      </c>
      <c r="N234" s="6">
        <f t="shared" si="44"/>
        <v>8.0690094925523348E-7</v>
      </c>
      <c r="O234" s="4">
        <f>SUM($N$54:N234)*0.1+$O$30</f>
        <v>-1.559754640924015E-5</v>
      </c>
      <c r="P234" s="4">
        <f>-SUM(O234:$O$234)</f>
        <v>1.559754640924015E-5</v>
      </c>
      <c r="Q234" s="6">
        <f t="shared" si="45"/>
        <v>-2.2157203573346384E-6</v>
      </c>
      <c r="R234" s="4">
        <f>SUM($Q$54:Q234)*0.1+$O$8</f>
        <v>7.1936795830820051E-5</v>
      </c>
      <c r="S234" s="4">
        <f>-SUM(R234:$R$234)</f>
        <v>-7.1936795830820051E-5</v>
      </c>
      <c r="T234">
        <f t="shared" si="46"/>
        <v>7.3608328661867392E-5</v>
      </c>
      <c r="U234">
        <f t="shared" si="47"/>
        <v>7.3608328661867392E-5</v>
      </c>
      <c r="X234" s="1"/>
    </row>
    <row r="235" spans="1:24" x14ac:dyDescent="0.25">
      <c r="A235" s="8"/>
      <c r="B235">
        <f t="shared" si="48"/>
        <v>18.099999999999987</v>
      </c>
      <c r="C235">
        <f t="shared" si="33"/>
        <v>-349.17496710046828</v>
      </c>
      <c r="D235">
        <f t="shared" si="34"/>
        <v>502.43991265318323</v>
      </c>
      <c r="E235">
        <f t="shared" si="35"/>
        <v>-92.971968306086751</v>
      </c>
      <c r="F235">
        <f t="shared" si="36"/>
        <v>36287.327024952137</v>
      </c>
      <c r="G235">
        <f t="shared" si="37"/>
        <v>-12200.84204436857</v>
      </c>
      <c r="H235">
        <f t="shared" si="38"/>
        <v>33663.493033417086</v>
      </c>
      <c r="I235">
        <f t="shared" si="39"/>
        <v>35806.302654735977</v>
      </c>
      <c r="J235" s="42">
        <f t="shared" si="40"/>
        <v>510.96932659176946</v>
      </c>
      <c r="K235">
        <f t="shared" si="41"/>
        <v>13.508148293560144</v>
      </c>
      <c r="L235">
        <f t="shared" si="42"/>
        <v>36.277486907674358</v>
      </c>
      <c r="M235" s="42">
        <f t="shared" si="43"/>
        <v>64.270041538264664</v>
      </c>
      <c r="N235" s="6">
        <f t="shared" si="44"/>
        <v>8.0751628693736043E-7</v>
      </c>
      <c r="O235" s="4">
        <f>SUM($N$54:N235)*0.1+$O$30</f>
        <v>-1.5516794780546415E-5</v>
      </c>
      <c r="P235" s="4">
        <f>SUM($O$235:O235)</f>
        <v>-1.5516794780546415E-5</v>
      </c>
      <c r="Q235" s="6">
        <f t="shared" si="45"/>
        <v>-2.2280280984568317E-6</v>
      </c>
      <c r="R235" s="4">
        <f>SUM($Q$54:Q235)*0.1+$O$8</f>
        <v>7.1713993020974364E-5</v>
      </c>
      <c r="S235" s="4">
        <f>SUM($R$235:R235)</f>
        <v>7.1713993020974364E-5</v>
      </c>
      <c r="T235">
        <f t="shared" si="46"/>
        <v>7.3373481008290399E-5</v>
      </c>
      <c r="U235">
        <f t="shared" si="47"/>
        <v>7.3373481008290399E-5</v>
      </c>
      <c r="X235" s="1"/>
    </row>
    <row r="236" spans="1:24" x14ac:dyDescent="0.25">
      <c r="A236" s="8"/>
      <c r="B236">
        <f t="shared" si="48"/>
        <v>18.199999999999989</v>
      </c>
      <c r="C236">
        <f t="shared" si="33"/>
        <v>-349.17496710046828</v>
      </c>
      <c r="D236">
        <f t="shared" si="34"/>
        <v>502.43991265318323</v>
      </c>
      <c r="E236">
        <f t="shared" si="35"/>
        <v>-92.971968306086751</v>
      </c>
      <c r="F236">
        <f t="shared" si="36"/>
        <v>36287.327024952137</v>
      </c>
      <c r="G236">
        <f t="shared" si="37"/>
        <v>-12210.139241199178</v>
      </c>
      <c r="H236">
        <f t="shared" si="38"/>
        <v>33849.451889955308</v>
      </c>
      <c r="I236">
        <f t="shared" si="39"/>
        <v>35984.342338576527</v>
      </c>
      <c r="J236" s="42">
        <f t="shared" si="40"/>
        <v>510.96932659176946</v>
      </c>
      <c r="K236">
        <f t="shared" si="41"/>
        <v>13.575314861263235</v>
      </c>
      <c r="L236">
        <f t="shared" si="42"/>
        <v>36.277486907674358</v>
      </c>
      <c r="M236" s="42">
        <f t="shared" si="43"/>
        <v>64.284192011659357</v>
      </c>
      <c r="N236" s="6">
        <f t="shared" si="44"/>
        <v>8.0813162461948738E-7</v>
      </c>
      <c r="O236" s="4">
        <f>SUM($N$54:N236)*0.1+$O$30</f>
        <v>-1.5435981618084465E-5</v>
      </c>
      <c r="P236" s="4">
        <f>SUM($O$235:O236)</f>
        <v>-3.0952776398630877E-5</v>
      </c>
      <c r="Q236" s="6">
        <f t="shared" si="45"/>
        <v>-2.240335839579025E-6</v>
      </c>
      <c r="R236" s="4">
        <f>SUM($Q$54:Q236)*0.1+$O$8</f>
        <v>7.1489959437016454E-5</v>
      </c>
      <c r="S236" s="4">
        <f>SUM($R$235:R236)</f>
        <v>1.4320395245799082E-4</v>
      </c>
      <c r="T236">
        <f t="shared" si="46"/>
        <v>7.3137431106240659E-5</v>
      </c>
      <c r="U236">
        <f t="shared" si="47"/>
        <v>1.4651090869411101E-4</v>
      </c>
      <c r="X236" s="1"/>
    </row>
    <row r="237" spans="1:24" x14ac:dyDescent="0.25">
      <c r="A237" s="8"/>
      <c r="B237">
        <f t="shared" si="48"/>
        <v>18.29999999999999</v>
      </c>
      <c r="C237">
        <f t="shared" si="33"/>
        <v>-349.17496710046828</v>
      </c>
      <c r="D237">
        <f t="shared" si="34"/>
        <v>502.43991265318323</v>
      </c>
      <c r="E237">
        <f t="shared" si="35"/>
        <v>-92.971968306086751</v>
      </c>
      <c r="F237">
        <f t="shared" si="36"/>
        <v>36287.327024952137</v>
      </c>
      <c r="G237">
        <f t="shared" si="37"/>
        <v>-12219.436438029787</v>
      </c>
      <c r="H237">
        <f t="shared" si="38"/>
        <v>34035.41074649353</v>
      </c>
      <c r="I237">
        <f t="shared" si="39"/>
        <v>36162.464124359351</v>
      </c>
      <c r="J237" s="42">
        <f t="shared" si="40"/>
        <v>510.96932659176946</v>
      </c>
      <c r="K237">
        <f t="shared" si="41"/>
        <v>13.642512402429912</v>
      </c>
      <c r="L237">
        <f t="shared" si="42"/>
        <v>36.277486907674358</v>
      </c>
      <c r="M237" s="42">
        <f t="shared" si="43"/>
        <v>64.298416105374699</v>
      </c>
      <c r="N237" s="6">
        <f t="shared" si="44"/>
        <v>8.0874696230161433E-7</v>
      </c>
      <c r="O237" s="4">
        <f>SUM($N$54:N237)*0.1+$O$30</f>
        <v>-1.5355106921854303E-5</v>
      </c>
      <c r="P237" s="4">
        <f>SUM($O$235:O237)</f>
        <v>-4.6307883320485179E-5</v>
      </c>
      <c r="Q237" s="6">
        <f t="shared" si="45"/>
        <v>-2.2526435807012187E-6</v>
      </c>
      <c r="R237" s="4">
        <f>SUM($Q$54:Q237)*0.1+$O$8</f>
        <v>7.1264695078946332E-5</v>
      </c>
      <c r="S237" s="4">
        <f>SUM($R$235:R237)</f>
        <v>2.1446864753693715E-4</v>
      </c>
      <c r="T237">
        <f t="shared" si="46"/>
        <v>7.2900178828839483E-5</v>
      </c>
      <c r="U237">
        <f t="shared" si="47"/>
        <v>2.1941107728176953E-4</v>
      </c>
      <c r="X237" s="1"/>
    </row>
    <row r="238" spans="1:24" x14ac:dyDescent="0.25">
      <c r="A238" s="8"/>
      <c r="B238">
        <f t="shared" si="48"/>
        <v>18.399999999999991</v>
      </c>
      <c r="C238">
        <f t="shared" si="33"/>
        <v>-349.17496710046828</v>
      </c>
      <c r="D238">
        <f t="shared" si="34"/>
        <v>502.43991265318323</v>
      </c>
      <c r="E238">
        <f t="shared" si="35"/>
        <v>-92.971968306086751</v>
      </c>
      <c r="F238">
        <f t="shared" si="36"/>
        <v>36287.327024952137</v>
      </c>
      <c r="G238">
        <f t="shared" si="37"/>
        <v>-12228.733634860397</v>
      </c>
      <c r="H238">
        <f t="shared" si="38"/>
        <v>34221.369603031744</v>
      </c>
      <c r="I238">
        <f t="shared" si="39"/>
        <v>36340.666804829976</v>
      </c>
      <c r="J238" s="42">
        <f t="shared" si="40"/>
        <v>510.96932659176946</v>
      </c>
      <c r="K238">
        <f t="shared" si="41"/>
        <v>13.709740461615988</v>
      </c>
      <c r="L238">
        <f t="shared" si="42"/>
        <v>36.277486907674358</v>
      </c>
      <c r="M238" s="42">
        <f t="shared" si="43"/>
        <v>64.312713770562695</v>
      </c>
      <c r="N238" s="6">
        <f t="shared" si="44"/>
        <v>8.0936229998374138E-7</v>
      </c>
      <c r="O238" s="4">
        <f>SUM($N$54:N238)*0.1+$O$30</f>
        <v>-1.527417069185593E-5</v>
      </c>
      <c r="P238" s="4">
        <f>SUM($O$235:O238)</f>
        <v>-6.1582054012341116E-5</v>
      </c>
      <c r="Q238" s="6">
        <f t="shared" si="45"/>
        <v>-2.2649513218234116E-6</v>
      </c>
      <c r="R238" s="4">
        <f>SUM($Q$54:Q238)*0.1+$O$8</f>
        <v>7.1038199946764E-5</v>
      </c>
      <c r="S238" s="4">
        <f>SUM($R$235:R238)</f>
        <v>2.8550684748370115E-4</v>
      </c>
      <c r="T238">
        <f t="shared" si="46"/>
        <v>7.2661724050564419E-5</v>
      </c>
      <c r="U238">
        <f t="shared" si="47"/>
        <v>2.920727808893877E-4</v>
      </c>
      <c r="X238" s="1"/>
    </row>
    <row r="239" spans="1:24" x14ac:dyDescent="0.25">
      <c r="A239" s="8"/>
      <c r="B239">
        <f t="shared" si="48"/>
        <v>18.499999999999993</v>
      </c>
      <c r="C239">
        <f t="shared" si="33"/>
        <v>-349.17496710046828</v>
      </c>
      <c r="D239">
        <f t="shared" si="34"/>
        <v>502.43991265318323</v>
      </c>
      <c r="E239">
        <f t="shared" si="35"/>
        <v>-92.971968306086751</v>
      </c>
      <c r="F239">
        <f t="shared" si="36"/>
        <v>36287.327024952137</v>
      </c>
      <c r="G239">
        <f t="shared" si="37"/>
        <v>-12238.030831691005</v>
      </c>
      <c r="H239">
        <f t="shared" si="38"/>
        <v>34407.328459569966</v>
      </c>
      <c r="I239">
        <f t="shared" si="39"/>
        <v>36518.949195755253</v>
      </c>
      <c r="J239" s="42">
        <f t="shared" si="40"/>
        <v>510.96932659176946</v>
      </c>
      <c r="K239">
        <f t="shared" si="41"/>
        <v>13.77699859206221</v>
      </c>
      <c r="L239">
        <f t="shared" si="42"/>
        <v>36.277486907674358</v>
      </c>
      <c r="M239" s="42">
        <f t="shared" si="43"/>
        <v>64.327084958166239</v>
      </c>
      <c r="N239" s="6">
        <f t="shared" si="44"/>
        <v>8.0997763766586833E-7</v>
      </c>
      <c r="O239" s="4">
        <f>SUM($N$54:N239)*0.1+$O$30</f>
        <v>-1.5193172928089344E-5</v>
      </c>
      <c r="P239" s="4">
        <f>SUM($O$235:O239)</f>
        <v>-7.677522694043046E-5</v>
      </c>
      <c r="Q239" s="6">
        <f t="shared" si="45"/>
        <v>-2.2772590629456049E-6</v>
      </c>
      <c r="R239" s="4">
        <f>SUM($Q$54:Q239)*0.1+$O$8</f>
        <v>7.0810474040469443E-5</v>
      </c>
      <c r="S239" s="4">
        <f>SUM($R$235:R239)</f>
        <v>3.5631732152417061E-4</v>
      </c>
      <c r="T239">
        <f t="shared" si="46"/>
        <v>7.2422066647250712E-5</v>
      </c>
      <c r="U239">
        <f t="shared" si="47"/>
        <v>3.6449481352951208E-4</v>
      </c>
      <c r="X239" s="1"/>
    </row>
    <row r="240" spans="1:24" x14ac:dyDescent="0.25">
      <c r="A240" s="8"/>
      <c r="B240">
        <f t="shared" si="48"/>
        <v>18.599999999999994</v>
      </c>
      <c r="C240">
        <f t="shared" si="33"/>
        <v>-349.17496710046828</v>
      </c>
      <c r="D240">
        <f t="shared" si="34"/>
        <v>502.43991265318323</v>
      </c>
      <c r="E240">
        <f t="shared" si="35"/>
        <v>-92.971968306086751</v>
      </c>
      <c r="F240">
        <f t="shared" si="36"/>
        <v>36287.327024952137</v>
      </c>
      <c r="G240">
        <f t="shared" si="37"/>
        <v>-12247.328028521615</v>
      </c>
      <c r="H240">
        <f t="shared" si="38"/>
        <v>34593.287316108188</v>
      </c>
      <c r="I240">
        <f t="shared" si="39"/>
        <v>36697.31013539034</v>
      </c>
      <c r="J240" s="42">
        <f t="shared" si="40"/>
        <v>510.96932659176946</v>
      </c>
      <c r="K240">
        <f t="shared" si="41"/>
        <v>13.844286355493177</v>
      </c>
      <c r="L240">
        <f t="shared" si="42"/>
        <v>36.277486907674358</v>
      </c>
      <c r="M240" s="42">
        <f t="shared" si="43"/>
        <v>64.341529618919921</v>
      </c>
      <c r="N240" s="6">
        <f t="shared" si="44"/>
        <v>8.1059297534799539E-7</v>
      </c>
      <c r="O240" s="4">
        <f>SUM($N$54:N240)*0.1+$O$30</f>
        <v>-1.5112113630554544E-5</v>
      </c>
      <c r="P240" s="4">
        <f>SUM($O$235:O240)</f>
        <v>-9.1887340570985011E-5</v>
      </c>
      <c r="Q240" s="6">
        <f t="shared" si="45"/>
        <v>-2.2895668040677986E-6</v>
      </c>
      <c r="R240" s="4">
        <f>SUM($Q$54:Q240)*0.1+$O$8</f>
        <v>7.0581517360062662E-5</v>
      </c>
      <c r="S240" s="4">
        <f>SUM($R$235:R240)</f>
        <v>4.2689883888423328E-4</v>
      </c>
      <c r="T240">
        <f t="shared" si="46"/>
        <v>7.2181206496093003E-5</v>
      </c>
      <c r="U240">
        <f t="shared" si="47"/>
        <v>4.3667596910972186E-4</v>
      </c>
      <c r="X240" s="1"/>
    </row>
    <row r="241" spans="1:24" x14ac:dyDescent="0.25">
      <c r="A241" s="8"/>
      <c r="B241">
        <f t="shared" si="48"/>
        <v>18.699999999999996</v>
      </c>
      <c r="C241">
        <f t="shared" si="33"/>
        <v>-349.17496710046828</v>
      </c>
      <c r="D241">
        <f t="shared" si="34"/>
        <v>502.43991265318323</v>
      </c>
      <c r="E241">
        <f t="shared" si="35"/>
        <v>-92.971968306086751</v>
      </c>
      <c r="F241">
        <f t="shared" si="36"/>
        <v>36287.327024952137</v>
      </c>
      <c r="G241">
        <f t="shared" si="37"/>
        <v>-12256.625225352222</v>
      </c>
      <c r="H241">
        <f t="shared" si="38"/>
        <v>34779.246172646403</v>
      </c>
      <c r="I241">
        <f t="shared" si="39"/>
        <v>36875.748483960022</v>
      </c>
      <c r="J241" s="42">
        <f t="shared" si="40"/>
        <v>510.96932659176946</v>
      </c>
      <c r="K241">
        <f t="shared" si="41"/>
        <v>13.911603321921667</v>
      </c>
      <c r="L241">
        <f t="shared" si="42"/>
        <v>36.277486907674358</v>
      </c>
      <c r="M241" s="42">
        <f t="shared" si="43"/>
        <v>64.35604770335074</v>
      </c>
      <c r="N241" s="6">
        <f t="shared" si="44"/>
        <v>8.1120831303012223E-7</v>
      </c>
      <c r="O241" s="4">
        <f>SUM($N$54:N241)*0.1+$O$30</f>
        <v>-1.5030992799251533E-5</v>
      </c>
      <c r="P241" s="4">
        <f>SUM($O$235:O241)</f>
        <v>-1.0691833337023655E-4</v>
      </c>
      <c r="Q241" s="6">
        <f t="shared" si="45"/>
        <v>-2.3018745451899914E-6</v>
      </c>
      <c r="R241" s="4">
        <f>SUM($Q$54:Q241)*0.1+$O$8</f>
        <v>7.0351329905543657E-5</v>
      </c>
      <c r="S241" s="4">
        <f>SUM($R$235:R241)</f>
        <v>4.9725016878977694E-4</v>
      </c>
      <c r="T241">
        <f t="shared" si="46"/>
        <v>7.1939143475647477E-5</v>
      </c>
      <c r="U241">
        <f t="shared" si="47"/>
        <v>5.0861504143323436E-4</v>
      </c>
      <c r="X241" s="1"/>
    </row>
    <row r="242" spans="1:24" x14ac:dyDescent="0.25">
      <c r="A242" s="8"/>
      <c r="B242">
        <f t="shared" si="48"/>
        <v>18.799999999999997</v>
      </c>
      <c r="C242">
        <f t="shared" si="33"/>
        <v>-349.17496710046828</v>
      </c>
      <c r="D242">
        <f t="shared" si="34"/>
        <v>502.43991265318323</v>
      </c>
      <c r="E242">
        <f t="shared" si="35"/>
        <v>-92.971968306086751</v>
      </c>
      <c r="F242">
        <f t="shared" si="36"/>
        <v>36287.327024952137</v>
      </c>
      <c r="G242">
        <f t="shared" si="37"/>
        <v>-12265.922422182832</v>
      </c>
      <c r="H242">
        <f t="shared" si="38"/>
        <v>34965.205029184624</v>
      </c>
      <c r="I242">
        <f t="shared" si="39"/>
        <v>37054.263123153927</v>
      </c>
      <c r="J242" s="42">
        <f t="shared" si="40"/>
        <v>510.96932659176946</v>
      </c>
      <c r="K242">
        <f t="shared" si="41"/>
        <v>13.978949069458203</v>
      </c>
      <c r="L242">
        <f t="shared" si="42"/>
        <v>36.277486907674358</v>
      </c>
      <c r="M242" s="42">
        <f t="shared" si="43"/>
        <v>64.370639161779025</v>
      </c>
      <c r="N242" s="6">
        <f t="shared" si="44"/>
        <v>8.1182365071224928E-7</v>
      </c>
      <c r="O242" s="4">
        <f>SUM($N$54:N242)*0.1+$O$30</f>
        <v>-1.4949810434180306E-5</v>
      </c>
      <c r="P242" s="4">
        <f>SUM($O$235:O242)</f>
        <v>-1.2186814380441685E-4</v>
      </c>
      <c r="Q242" s="6">
        <f t="shared" si="45"/>
        <v>-2.3141822863121851E-6</v>
      </c>
      <c r="R242" s="4">
        <f>SUM($Q$54:Q242)*0.1+$O$8</f>
        <v>7.0119911676912441E-5</v>
      </c>
      <c r="S242" s="4">
        <f>SUM($R$235:R242)</f>
        <v>5.6737008046668939E-4</v>
      </c>
      <c r="T242">
        <f t="shared" si="46"/>
        <v>7.169587746583431E-5</v>
      </c>
      <c r="U242">
        <f t="shared" si="47"/>
        <v>5.8031082419950748E-4</v>
      </c>
      <c r="X242" s="1"/>
    </row>
    <row r="243" spans="1:24" x14ac:dyDescent="0.25">
      <c r="A243" s="8"/>
      <c r="B243">
        <f t="shared" si="48"/>
        <v>18.899999999999999</v>
      </c>
      <c r="C243">
        <f t="shared" si="33"/>
        <v>-349.17496710046828</v>
      </c>
      <c r="D243">
        <f t="shared" si="34"/>
        <v>502.43991265318323</v>
      </c>
      <c r="E243">
        <f t="shared" si="35"/>
        <v>-92.971968306086751</v>
      </c>
      <c r="F243">
        <f t="shared" si="36"/>
        <v>36287.327024952137</v>
      </c>
      <c r="G243">
        <f t="shared" si="37"/>
        <v>-12275.21961901344</v>
      </c>
      <c r="H243">
        <f t="shared" si="38"/>
        <v>35151.163885722846</v>
      </c>
      <c r="I243">
        <f t="shared" si="39"/>
        <v>37232.852955635281</v>
      </c>
      <c r="J243" s="42">
        <f t="shared" si="40"/>
        <v>510.96932659176946</v>
      </c>
      <c r="K243">
        <f t="shared" si="41"/>
        <v>14.046323184125725</v>
      </c>
      <c r="L243">
        <f t="shared" si="42"/>
        <v>36.277486907674358</v>
      </c>
      <c r="M243" s="42">
        <f t="shared" si="43"/>
        <v>64.385303944319176</v>
      </c>
      <c r="N243" s="6">
        <f t="shared" si="44"/>
        <v>8.1243898839437613E-7</v>
      </c>
      <c r="O243" s="4">
        <f>SUM($N$54:N243)*0.1+$O$30</f>
        <v>-1.4868566535340869E-5</v>
      </c>
      <c r="P243" s="4">
        <f>SUM($O$235:O243)</f>
        <v>-1.3673671033975773E-4</v>
      </c>
      <c r="Q243" s="6">
        <f t="shared" si="45"/>
        <v>-2.3264900274343784E-6</v>
      </c>
      <c r="R243" s="4">
        <f>SUM($Q$54:Q243)*0.1+$O$8</f>
        <v>6.9887262674169E-5</v>
      </c>
      <c r="S243" s="4">
        <f>SUM($R$235:R243)</f>
        <v>6.3725734314085841E-4</v>
      </c>
      <c r="T243">
        <f t="shared" si="46"/>
        <v>7.1451408347940589E-5</v>
      </c>
      <c r="U243">
        <f t="shared" si="47"/>
        <v>6.5176211100483939E-4</v>
      </c>
      <c r="X243" s="1"/>
    </row>
    <row r="244" spans="1:24" x14ac:dyDescent="0.25">
      <c r="A244" s="8"/>
      <c r="B244">
        <f t="shared" si="48"/>
        <v>19</v>
      </c>
      <c r="C244">
        <f t="shared" si="33"/>
        <v>-349.17496710046828</v>
      </c>
      <c r="D244">
        <f t="shared" si="34"/>
        <v>502.43991265318323</v>
      </c>
      <c r="E244">
        <f t="shared" si="35"/>
        <v>-92.971968306086751</v>
      </c>
      <c r="F244">
        <f t="shared" si="36"/>
        <v>36287.327024952137</v>
      </c>
      <c r="G244">
        <f t="shared" si="37"/>
        <v>-12284.51681584405</v>
      </c>
      <c r="H244">
        <f t="shared" si="38"/>
        <v>35337.122742261054</v>
      </c>
      <c r="I244">
        <f t="shared" si="39"/>
        <v>37411.516904562675</v>
      </c>
      <c r="J244" s="42">
        <f t="shared" si="40"/>
        <v>510.96932659176946</v>
      </c>
      <c r="K244">
        <f t="shared" si="41"/>
        <v>14.113725259679178</v>
      </c>
      <c r="L244">
        <f t="shared" si="42"/>
        <v>36.277486907674358</v>
      </c>
      <c r="M244" s="42">
        <f t="shared" si="43"/>
        <v>64.400042000880404</v>
      </c>
      <c r="N244" s="6">
        <f t="shared" si="44"/>
        <v>8.1305432607650318E-7</v>
      </c>
      <c r="O244" s="4">
        <f>SUM($N$54:N244)*0.1+$O$30</f>
        <v>-1.4787261102733219E-5</v>
      </c>
      <c r="P244" s="4">
        <f>SUM($O$235:O244)</f>
        <v>-1.5152397144249096E-4</v>
      </c>
      <c r="Q244" s="6">
        <f t="shared" si="45"/>
        <v>-2.3387977685565709E-6</v>
      </c>
      <c r="R244" s="4">
        <f>SUM($Q$54:Q244)*0.1+$O$8</f>
        <v>6.9653382897313349E-5</v>
      </c>
      <c r="S244" s="4">
        <f>SUM($R$235:R244)</f>
        <v>7.069107260381718E-4</v>
      </c>
      <c r="T244">
        <f t="shared" si="46"/>
        <v>7.1205736004623614E-5</v>
      </c>
      <c r="U244">
        <f t="shared" si="47"/>
        <v>7.2296769534296629E-4</v>
      </c>
      <c r="X244" s="1"/>
    </row>
    <row r="245" spans="1:24" x14ac:dyDescent="0.25">
      <c r="A245" s="8"/>
      <c r="B245">
        <f t="shared" si="48"/>
        <v>19.100000000000001</v>
      </c>
      <c r="C245">
        <f t="shared" si="33"/>
        <v>-349.17496710046828</v>
      </c>
      <c r="D245">
        <f t="shared" si="34"/>
        <v>502.43991265318323</v>
      </c>
      <c r="E245">
        <f t="shared" si="35"/>
        <v>-92.971968306086751</v>
      </c>
      <c r="F245">
        <f t="shared" si="36"/>
        <v>36287.327024952137</v>
      </c>
      <c r="G245">
        <f t="shared" si="37"/>
        <v>-12293.814012674658</v>
      </c>
      <c r="H245">
        <f t="shared" si="38"/>
        <v>35523.081598799276</v>
      </c>
      <c r="I245">
        <f t="shared" si="39"/>
        <v>37590.25391312471</v>
      </c>
      <c r="J245" s="42">
        <f t="shared" si="40"/>
        <v>510.96932659176946</v>
      </c>
      <c r="K245">
        <f t="shared" si="41"/>
        <v>14.181154897429948</v>
      </c>
      <c r="L245">
        <f t="shared" si="42"/>
        <v>36.277486907674358</v>
      </c>
      <c r="M245" s="42">
        <f t="shared" si="43"/>
        <v>64.414853281167652</v>
      </c>
      <c r="N245" s="6">
        <f t="shared" si="44"/>
        <v>8.1366966375863013E-7</v>
      </c>
      <c r="O245" s="4">
        <f>SUM($N$54:N245)*0.1+$O$30</f>
        <v>-1.4705894136357356E-5</v>
      </c>
      <c r="P245" s="4">
        <f>SUM($O$235:O245)</f>
        <v>-1.6622986557884831E-4</v>
      </c>
      <c r="Q245" s="6">
        <f t="shared" si="45"/>
        <v>-2.3511055096787646E-6</v>
      </c>
      <c r="R245" s="4">
        <f>SUM($Q$54:Q245)*0.1+$O$8</f>
        <v>6.9418272346345473E-5</v>
      </c>
      <c r="S245" s="4">
        <f>SUM($R$235:R245)</f>
        <v>7.7632899838451727E-4</v>
      </c>
      <c r="T245">
        <f t="shared" si="46"/>
        <v>7.0958860319914545E-5</v>
      </c>
      <c r="U245">
        <f t="shared" si="47"/>
        <v>7.9392637060565622E-4</v>
      </c>
      <c r="X245" s="1"/>
    </row>
    <row r="246" spans="1:24" x14ac:dyDescent="0.25">
      <c r="A246" s="8"/>
      <c r="B246">
        <f t="shared" si="48"/>
        <v>19.200000000000003</v>
      </c>
      <c r="C246">
        <f t="shared" si="33"/>
        <v>-349.17496710046828</v>
      </c>
      <c r="D246">
        <f t="shared" si="34"/>
        <v>502.43991265318323</v>
      </c>
      <c r="E246">
        <f t="shared" si="35"/>
        <v>-92.971968306086751</v>
      </c>
      <c r="F246">
        <f t="shared" si="36"/>
        <v>36287.327024952137</v>
      </c>
      <c r="G246">
        <f t="shared" si="37"/>
        <v>-12303.111209505267</v>
      </c>
      <c r="H246">
        <f t="shared" si="38"/>
        <v>35709.040455337497</v>
      </c>
      <c r="I246">
        <f t="shared" si="39"/>
        <v>37769.062944086712</v>
      </c>
      <c r="J246" s="42">
        <f t="shared" si="40"/>
        <v>510.96932659176946</v>
      </c>
      <c r="K246">
        <f t="shared" si="41"/>
        <v>14.248611706074865</v>
      </c>
      <c r="L246">
        <f t="shared" si="42"/>
        <v>36.277486907674358</v>
      </c>
      <c r="M246" s="42">
        <f t="shared" si="43"/>
        <v>64.42973773468232</v>
      </c>
      <c r="N246" s="6">
        <f t="shared" si="44"/>
        <v>8.1428500144075708E-7</v>
      </c>
      <c r="O246" s="4">
        <f>SUM($N$54:N246)*0.1+$O$30</f>
        <v>-1.462446563621328E-5</v>
      </c>
      <c r="P246" s="4">
        <f>SUM($O$235:O246)</f>
        <v>-1.808543312150616E-4</v>
      </c>
      <c r="Q246" s="6">
        <f t="shared" si="45"/>
        <v>-2.3634132508009578E-6</v>
      </c>
      <c r="R246" s="4">
        <f>SUM($Q$54:Q246)*0.1+$O$8</f>
        <v>6.9181931021265373E-5</v>
      </c>
      <c r="S246" s="4">
        <f>SUM($R$235:R246)</f>
        <v>8.4551092940578264E-4</v>
      </c>
      <c r="T246">
        <f t="shared" si="46"/>
        <v>7.0710781179222619E-5</v>
      </c>
      <c r="U246">
        <f t="shared" si="47"/>
        <v>8.6463693008330248E-4</v>
      </c>
      <c r="X246" s="1"/>
    </row>
    <row r="247" spans="1:24" x14ac:dyDescent="0.25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-349.17496710046828</v>
      </c>
      <c r="D247">
        <f t="shared" ref="D247:D310" si="50">IF(B247&lt;$B$41,$B$13,IF(AND($B$41&lt;=B247,B247&lt;$B$41+$G$8),$B$13+$B$16,$B$13+$B$16+$B$10))</f>
        <v>502.43991265318323</v>
      </c>
      <c r="E247">
        <f t="shared" ref="E247:E310" si="51">IF(B247&lt;$B$41,$B$14,IF(AND($B$41&lt;=B247,B247&lt;$B$41+$G$8),$B$14+$B$17,$B$14+$B$17+$B$11))</f>
        <v>-92.971968306086751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-12312.408406335875</v>
      </c>
      <c r="H247">
        <f t="shared" ref="H247:H310" si="54">IF(B247&lt;$B$41,-$B$13*B247,IF(AND($B$41&lt;=B247,B247&lt;=$B$41+$G$8),-$B$13*B247+(-B247+B234)*B209,-$B$13*B247+(-B247+$B$41)*$B$16+(-B247+$B$41+$G$8)*$B$10))</f>
        <v>35894.999311875712</v>
      </c>
      <c r="I247">
        <f t="shared" ref="I247:I310" si="55">SQRT(SUMSQ(H247,G247))</f>
        <v>37947.942979349595</v>
      </c>
      <c r="J247" s="42">
        <f t="shared" ref="J247:J310" si="56">SQRT(SUMSQ(D247:E247))</f>
        <v>510.96932659176946</v>
      </c>
      <c r="K247">
        <f t="shared" ref="K247:K310" si="57">32*I247/(PI()*$G$13^3)</f>
        <v>14.316095301529776</v>
      </c>
      <c r="L247">
        <f t="shared" ref="L247:L310" si="58">16*F247/(PI()*$G$13^3)*$G$23</f>
        <v>36.277486907674358</v>
      </c>
      <c r="M247" s="42">
        <f t="shared" ref="M247:M310" si="59">SQRT(K247^2+3*L247^2)</f>
        <v>64.444695310723105</v>
      </c>
      <c r="N247" s="6">
        <f t="shared" ref="N247:N310" si="60">-G247/($G$15*$B$42)</f>
        <v>8.1490033912288403E-7</v>
      </c>
      <c r="O247" s="4">
        <f>SUM($N$54:N247)*0.1+$O$30</f>
        <v>-1.4542975602300991E-5</v>
      </c>
      <c r="P247" s="4">
        <f>SUM($O$235:O247)</f>
        <v>-1.953973068173626E-4</v>
      </c>
      <c r="Q247" s="6">
        <f t="shared" ref="Q247:Q310" si="61">-H247/($B$42*$G$15)</f>
        <v>-2.3757209919231507E-6</v>
      </c>
      <c r="R247" s="4">
        <f>SUM($Q$54:Q247)*0.1+$O$8</f>
        <v>6.8944358922073062E-5</v>
      </c>
      <c r="S247" s="4">
        <f>SUM($R$235:R247)</f>
        <v>9.1445528832785573E-4</v>
      </c>
      <c r="T247">
        <f t="shared" ref="T247:T310" si="62">SQRT(SUMSQ(O247,R247))</f>
        <v>7.0461498469339673E-5</v>
      </c>
      <c r="U247">
        <f t="shared" ref="U247:U310" si="63">SQRT(S247^2+P247^2)</f>
        <v>9.3509816696551182E-4</v>
      </c>
      <c r="X247" s="1"/>
    </row>
    <row r="248" spans="1:24" x14ac:dyDescent="0.25">
      <c r="A248" s="8"/>
      <c r="B248">
        <f t="shared" ref="B248:B297" si="64">B247+0.1</f>
        <v>19.400000000000006</v>
      </c>
      <c r="C248">
        <f t="shared" si="49"/>
        <v>-349.17496710046828</v>
      </c>
      <c r="D248">
        <f t="shared" si="50"/>
        <v>502.43991265318323</v>
      </c>
      <c r="E248">
        <f t="shared" si="51"/>
        <v>-92.971968306086751</v>
      </c>
      <c r="F248">
        <f t="shared" si="52"/>
        <v>36287.327024952137</v>
      </c>
      <c r="G248">
        <f t="shared" si="53"/>
        <v>-12321.705603166483</v>
      </c>
      <c r="H248">
        <f t="shared" si="54"/>
        <v>36080.958168413934</v>
      </c>
      <c r="I248">
        <f t="shared" si="55"/>
        <v>38126.893019520234</v>
      </c>
      <c r="J248" s="42">
        <f t="shared" si="56"/>
        <v>510.96932659176946</v>
      </c>
      <c r="K248">
        <f t="shared" si="57"/>
        <v>14.383605306767466</v>
      </c>
      <c r="L248">
        <f t="shared" si="58"/>
        <v>36.277486907674358</v>
      </c>
      <c r="M248" s="42">
        <f t="shared" si="59"/>
        <v>64.459725958386784</v>
      </c>
      <c r="N248" s="6">
        <f t="shared" si="60"/>
        <v>8.1551567680501098E-7</v>
      </c>
      <c r="O248" s="4">
        <f>SUM($N$54:N248)*0.1+$O$30</f>
        <v>-1.446142403462049E-5</v>
      </c>
      <c r="P248" s="4">
        <f>SUM($O$235:O248)</f>
        <v>-2.098587308519831E-4</v>
      </c>
      <c r="Q248" s="6">
        <f t="shared" si="61"/>
        <v>-2.3880287330453444E-6</v>
      </c>
      <c r="R248" s="4">
        <f>SUM($Q$54:Q248)*0.1+$O$8</f>
        <v>6.8705556048768526E-5</v>
      </c>
      <c r="S248" s="4">
        <f>SUM($R$235:R248)</f>
        <v>9.8316084437662424E-4</v>
      </c>
      <c r="T248">
        <f t="shared" si="62"/>
        <v>7.021101207844516E-5</v>
      </c>
      <c r="U248">
        <f t="shared" si="63"/>
        <v>1.0053088743416929E-3</v>
      </c>
      <c r="X248" s="1"/>
    </row>
    <row r="249" spans="1:24" x14ac:dyDescent="0.25">
      <c r="A249" s="8"/>
      <c r="B249">
        <f t="shared" si="64"/>
        <v>19.500000000000007</v>
      </c>
      <c r="C249">
        <f t="shared" si="49"/>
        <v>-349.17496710046828</v>
      </c>
      <c r="D249">
        <f t="shared" si="50"/>
        <v>502.43991265318323</v>
      </c>
      <c r="E249">
        <f t="shared" si="51"/>
        <v>-92.971968306086751</v>
      </c>
      <c r="F249">
        <f t="shared" si="52"/>
        <v>36287.327024952137</v>
      </c>
      <c r="G249">
        <f t="shared" si="53"/>
        <v>-12331.002799997093</v>
      </c>
      <c r="H249">
        <f t="shared" si="54"/>
        <v>36266.917024952148</v>
      </c>
      <c r="I249">
        <f t="shared" si="55"/>
        <v>38305.912083493065</v>
      </c>
      <c r="J249" s="42">
        <f t="shared" si="56"/>
        <v>510.96932659176946</v>
      </c>
      <c r="K249">
        <f t="shared" si="57"/>
        <v>14.451141351659816</v>
      </c>
      <c r="L249">
        <f t="shared" si="58"/>
        <v>36.277486907674358</v>
      </c>
      <c r="M249" s="42">
        <f t="shared" si="59"/>
        <v>64.474829626569047</v>
      </c>
      <c r="N249" s="6">
        <f t="shared" si="60"/>
        <v>8.1613101448713803E-7</v>
      </c>
      <c r="O249" s="4">
        <f>SUM($N$54:N249)*0.1+$O$30</f>
        <v>-1.4379810933171776E-5</v>
      </c>
      <c r="P249" s="4">
        <f>SUM($O$235:O249)</f>
        <v>-2.2423854178515488E-4</v>
      </c>
      <c r="Q249" s="6">
        <f t="shared" si="61"/>
        <v>-2.4003364741675373E-6</v>
      </c>
      <c r="R249" s="4">
        <f>SUM($Q$54:Q249)*0.1+$O$8</f>
        <v>6.8465522401351767E-5</v>
      </c>
      <c r="S249" s="4">
        <f>SUM($R$235:R249)</f>
        <v>1.051626366777976E-3</v>
      </c>
      <c r="T249">
        <f t="shared" si="62"/>
        <v>6.9959321896111653E-5</v>
      </c>
      <c r="U249">
        <f t="shared" si="63"/>
        <v>1.0752678452016402E-3</v>
      </c>
      <c r="X249" s="1"/>
    </row>
    <row r="250" spans="1:24" x14ac:dyDescent="0.25">
      <c r="A250" s="8"/>
      <c r="B250">
        <f t="shared" si="64"/>
        <v>19.600000000000009</v>
      </c>
      <c r="C250">
        <f t="shared" si="49"/>
        <v>-349.17496710046828</v>
      </c>
      <c r="D250">
        <f t="shared" si="50"/>
        <v>502.43991265318323</v>
      </c>
      <c r="E250">
        <f t="shared" si="51"/>
        <v>-92.971968306086751</v>
      </c>
      <c r="F250">
        <f t="shared" si="52"/>
        <v>36287.327024952137</v>
      </c>
      <c r="G250">
        <f t="shared" si="53"/>
        <v>-12340.299996827702</v>
      </c>
      <c r="H250">
        <f t="shared" si="54"/>
        <v>36452.87588149037</v>
      </c>
      <c r="I250">
        <f t="shared" si="55"/>
        <v>38484.999208042711</v>
      </c>
      <c r="J250" s="42">
        <f t="shared" si="56"/>
        <v>510.96932659176946</v>
      </c>
      <c r="K250">
        <f t="shared" si="57"/>
        <v>14.518703072824119</v>
      </c>
      <c r="L250">
        <f t="shared" si="58"/>
        <v>36.277486907674358</v>
      </c>
      <c r="M250" s="42">
        <f t="shared" si="59"/>
        <v>64.490006263965327</v>
      </c>
      <c r="N250" s="6">
        <f t="shared" si="60"/>
        <v>8.1674635216926498E-7</v>
      </c>
      <c r="O250" s="4">
        <f>SUM($N$54:N250)*0.1+$O$30</f>
        <v>-1.429813629795485E-5</v>
      </c>
      <c r="P250" s="4">
        <f>SUM($O$235:O250)</f>
        <v>-2.3853667808310973E-4</v>
      </c>
      <c r="Q250" s="6">
        <f t="shared" si="61"/>
        <v>-2.412644215289731E-6</v>
      </c>
      <c r="R250" s="4">
        <f>SUM($Q$54:Q250)*0.1+$O$8</f>
        <v>6.8224257979822796E-5</v>
      </c>
      <c r="S250" s="4">
        <f>SUM($R$235:R250)</f>
        <v>1.1198506247577988E-3</v>
      </c>
      <c r="T250">
        <f t="shared" si="62"/>
        <v>6.9706427813310791E-5</v>
      </c>
      <c r="U250">
        <f t="shared" si="63"/>
        <v>1.1449738724361169E-3</v>
      </c>
      <c r="X250" s="1"/>
    </row>
    <row r="251" spans="1:24" x14ac:dyDescent="0.25">
      <c r="A251" s="8"/>
      <c r="B251">
        <f t="shared" si="64"/>
        <v>19.70000000000001</v>
      </c>
      <c r="C251">
        <f t="shared" si="49"/>
        <v>-349.17496710046828</v>
      </c>
      <c r="D251">
        <f t="shared" si="50"/>
        <v>502.43991265318323</v>
      </c>
      <c r="E251">
        <f t="shared" si="51"/>
        <v>-92.971968306086751</v>
      </c>
      <c r="F251">
        <f t="shared" si="52"/>
        <v>36287.327024952137</v>
      </c>
      <c r="G251">
        <f t="shared" si="53"/>
        <v>-12349.597193658312</v>
      </c>
      <c r="H251">
        <f t="shared" si="54"/>
        <v>36638.834738028592</v>
      </c>
      <c r="I251">
        <f t="shared" si="55"/>
        <v>38664.153447427037</v>
      </c>
      <c r="J251" s="42">
        <f t="shared" si="56"/>
        <v>510.96932659176946</v>
      </c>
      <c r="K251">
        <f t="shared" si="57"/>
        <v>14.586290113473325</v>
      </c>
      <c r="L251">
        <f t="shared" si="58"/>
        <v>36.277486907674358</v>
      </c>
      <c r="M251" s="42">
        <f t="shared" si="59"/>
        <v>64.50525581907155</v>
      </c>
      <c r="N251" s="6">
        <f t="shared" si="60"/>
        <v>8.1736168985139204E-7</v>
      </c>
      <c r="O251" s="4">
        <f>SUM($N$54:N251)*0.1+$O$30</f>
        <v>-1.4216400128969711E-5</v>
      </c>
      <c r="P251" s="4">
        <f>SUM($O$235:O251)</f>
        <v>-2.5275307821207943E-4</v>
      </c>
      <c r="Q251" s="6">
        <f t="shared" si="61"/>
        <v>-2.4249519564119243E-6</v>
      </c>
      <c r="R251" s="4">
        <f>SUM($Q$54:Q251)*0.1+$O$8</f>
        <v>6.7981762784181601E-5</v>
      </c>
      <c r="S251" s="4">
        <f>SUM($R$235:R251)</f>
        <v>1.1878323875419805E-3</v>
      </c>
      <c r="T251">
        <f t="shared" si="62"/>
        <v>6.9452329722419749E-5</v>
      </c>
      <c r="U251">
        <f t="shared" si="63"/>
        <v>1.2144257488374344E-3</v>
      </c>
      <c r="X251" s="1"/>
    </row>
    <row r="252" spans="1:24" x14ac:dyDescent="0.25">
      <c r="A252" s="8"/>
      <c r="B252">
        <f t="shared" si="64"/>
        <v>19.800000000000011</v>
      </c>
      <c r="C252">
        <f t="shared" si="49"/>
        <v>-349.17496710046828</v>
      </c>
      <c r="D252">
        <f t="shared" si="50"/>
        <v>502.43991265318323</v>
      </c>
      <c r="E252">
        <f t="shared" si="51"/>
        <v>-92.971968306086751</v>
      </c>
      <c r="F252">
        <f t="shared" si="52"/>
        <v>36287.327024952137</v>
      </c>
      <c r="G252">
        <f t="shared" si="53"/>
        <v>-12358.89439048892</v>
      </c>
      <c r="H252">
        <f t="shared" si="54"/>
        <v>36824.793594566807</v>
      </c>
      <c r="I252">
        <f t="shared" si="55"/>
        <v>38843.373873000615</v>
      </c>
      <c r="J252" s="42">
        <f t="shared" si="56"/>
        <v>510.96932659176946</v>
      </c>
      <c r="K252">
        <f t="shared" si="57"/>
        <v>14.653902123270228</v>
      </c>
      <c r="L252">
        <f t="shared" si="58"/>
        <v>36.277486907674358</v>
      </c>
      <c r="M252" s="42">
        <f t="shared" si="59"/>
        <v>64.520578240185031</v>
      </c>
      <c r="N252" s="6">
        <f t="shared" si="60"/>
        <v>8.1797702753351899E-7</v>
      </c>
      <c r="O252" s="4">
        <f>SUM($N$54:N252)*0.1+$O$30</f>
        <v>-1.413460242621636E-5</v>
      </c>
      <c r="P252" s="4">
        <f>SUM($O$235:O252)</f>
        <v>-2.6688768063829577E-4</v>
      </c>
      <c r="Q252" s="6">
        <f t="shared" si="61"/>
        <v>-2.4372596975341175E-6</v>
      </c>
      <c r="R252" s="4">
        <f>SUM($Q$54:Q252)*0.1+$O$8</f>
        <v>6.7738036814428196E-5</v>
      </c>
      <c r="S252" s="4">
        <f>SUM($R$235:R252)</f>
        <v>1.2555704243564086E-3</v>
      </c>
      <c r="T252">
        <f t="shared" si="62"/>
        <v>6.9197027517228156E-5</v>
      </c>
      <c r="U252">
        <f t="shared" si="63"/>
        <v>1.2836222671000301E-3</v>
      </c>
      <c r="X252" s="1"/>
    </row>
    <row r="253" spans="1:24" x14ac:dyDescent="0.25">
      <c r="A253" s="8"/>
      <c r="B253">
        <f t="shared" si="64"/>
        <v>19.900000000000013</v>
      </c>
      <c r="C253">
        <f t="shared" si="49"/>
        <v>-349.17496710046828</v>
      </c>
      <c r="D253">
        <f t="shared" si="50"/>
        <v>502.43991265318323</v>
      </c>
      <c r="E253">
        <f t="shared" si="51"/>
        <v>-92.971968306086751</v>
      </c>
      <c r="F253">
        <f t="shared" si="52"/>
        <v>36287.327024952137</v>
      </c>
      <c r="G253">
        <f t="shared" si="53"/>
        <v>-12368.191587319528</v>
      </c>
      <c r="H253">
        <f t="shared" si="54"/>
        <v>37010.752451105029</v>
      </c>
      <c r="I253">
        <f t="shared" si="55"/>
        <v>39022.659572838173</v>
      </c>
      <c r="J253" s="42">
        <f t="shared" si="56"/>
        <v>510.96932659176946</v>
      </c>
      <c r="K253">
        <f t="shared" si="57"/>
        <v>14.721538758185396</v>
      </c>
      <c r="L253">
        <f t="shared" si="58"/>
        <v>36.277486907674358</v>
      </c>
      <c r="M253" s="42">
        <f t="shared" si="59"/>
        <v>64.535973475405243</v>
      </c>
      <c r="N253" s="6">
        <f t="shared" si="60"/>
        <v>8.1859236521564583E-7</v>
      </c>
      <c r="O253" s="4">
        <f>SUM($N$54:N253)*0.1+$O$30</f>
        <v>-1.4052743189694795E-5</v>
      </c>
      <c r="P253" s="4">
        <f>SUM($O$235:O253)</f>
        <v>-2.8094042382799058E-4</v>
      </c>
      <c r="Q253" s="6">
        <f t="shared" si="61"/>
        <v>-2.4495674386563108E-6</v>
      </c>
      <c r="R253" s="4">
        <f>SUM($Q$54:Q253)*0.1+$O$8</f>
        <v>6.7493080070562552E-5</v>
      </c>
      <c r="S253" s="4">
        <f>SUM($R$235:R253)</f>
        <v>1.3230635044269713E-3</v>
      </c>
      <c r="T253">
        <f t="shared" si="62"/>
        <v>6.8940521092945636E-5</v>
      </c>
      <c r="U253">
        <f t="shared" si="63"/>
        <v>1.3525622198210436E-3</v>
      </c>
      <c r="X253" s="1"/>
    </row>
    <row r="254" spans="1:24" x14ac:dyDescent="0.25">
      <c r="A254" s="8"/>
      <c r="B254">
        <f t="shared" si="64"/>
        <v>20.000000000000014</v>
      </c>
      <c r="C254">
        <f t="shared" si="49"/>
        <v>-349.17496710046828</v>
      </c>
      <c r="D254">
        <f t="shared" si="50"/>
        <v>502.43991265318323</v>
      </c>
      <c r="E254">
        <f t="shared" si="51"/>
        <v>-92.971968306086751</v>
      </c>
      <c r="F254">
        <f t="shared" si="52"/>
        <v>36287.327024952137</v>
      </c>
      <c r="G254">
        <f t="shared" si="53"/>
        <v>-12377.488784150137</v>
      </c>
      <c r="H254">
        <f t="shared" si="54"/>
        <v>37196.711307643251</v>
      </c>
      <c r="I254">
        <f t="shared" si="55"/>
        <v>39202.009651367589</v>
      </c>
      <c r="J254" s="42">
        <f t="shared" si="56"/>
        <v>510.96932659176946</v>
      </c>
      <c r="K254">
        <f t="shared" si="57"/>
        <v>14.789199680358733</v>
      </c>
      <c r="L254">
        <f t="shared" si="58"/>
        <v>36.277486907674358</v>
      </c>
      <c r="M254" s="42">
        <f t="shared" si="59"/>
        <v>64.55144147263465</v>
      </c>
      <c r="N254" s="6">
        <f t="shared" si="60"/>
        <v>8.1920770289777278E-7</v>
      </c>
      <c r="O254" s="4">
        <f>SUM($N$54:N254)*0.1+$O$30</f>
        <v>-1.3970822419405017E-5</v>
      </c>
      <c r="P254" s="4">
        <f>SUM($O$235:O254)</f>
        <v>-2.949112462473956E-4</v>
      </c>
      <c r="Q254" s="6">
        <f t="shared" si="61"/>
        <v>-2.4618751797785041E-6</v>
      </c>
      <c r="R254" s="4">
        <f>SUM($Q$54:Q254)*0.1+$O$8</f>
        <v>6.7246892552584711E-5</v>
      </c>
      <c r="S254" s="4">
        <f>SUM($R$235:R254)</f>
        <v>1.3903103969795561E-3</v>
      </c>
      <c r="T254">
        <f t="shared" si="62"/>
        <v>6.8682810346209789E-5</v>
      </c>
      <c r="U254">
        <f t="shared" si="63"/>
        <v>1.4212443995008891E-3</v>
      </c>
      <c r="X254" s="1"/>
    </row>
    <row r="255" spans="1:24" x14ac:dyDescent="0.25">
      <c r="A255" s="8"/>
      <c r="B255">
        <f t="shared" si="64"/>
        <v>20.100000000000016</v>
      </c>
      <c r="C255">
        <f t="shared" si="49"/>
        <v>-349.17496710046828</v>
      </c>
      <c r="D255">
        <f t="shared" si="50"/>
        <v>502.43991265318323</v>
      </c>
      <c r="E255">
        <f t="shared" si="51"/>
        <v>-92.971968306086751</v>
      </c>
      <c r="F255">
        <f t="shared" si="52"/>
        <v>36287.327024952137</v>
      </c>
      <c r="G255">
        <f t="shared" si="53"/>
        <v>-12386.785980980745</v>
      </c>
      <c r="H255">
        <f t="shared" si="54"/>
        <v>37382.670164181465</v>
      </c>
      <c r="I255">
        <f t="shared" si="55"/>
        <v>39381.423229012486</v>
      </c>
      <c r="J255" s="42">
        <f t="shared" si="56"/>
        <v>510.96932659176946</v>
      </c>
      <c r="K255">
        <f t="shared" si="57"/>
        <v>14.856884557964628</v>
      </c>
      <c r="L255">
        <f t="shared" si="58"/>
        <v>36.277486907674358</v>
      </c>
      <c r="M255" s="42">
        <f t="shared" si="59"/>
        <v>64.56698217957954</v>
      </c>
      <c r="N255" s="6">
        <f t="shared" si="60"/>
        <v>8.1982304057989973E-7</v>
      </c>
      <c r="O255" s="4">
        <f>SUM($N$54:N255)*0.1+$O$30</f>
        <v>-1.3888840115347028E-5</v>
      </c>
      <c r="P255" s="4">
        <f>SUM($O$235:O255)</f>
        <v>-3.0880008636274261E-4</v>
      </c>
      <c r="Q255" s="6">
        <f t="shared" si="61"/>
        <v>-2.4741829209006974E-6</v>
      </c>
      <c r="R255" s="4">
        <f>SUM($Q$54:Q255)*0.1+$O$8</f>
        <v>6.6999474260494632E-5</v>
      </c>
      <c r="S255" s="4">
        <f>SUM($R$235:R255)</f>
        <v>1.4573098712400508E-3</v>
      </c>
      <c r="T255">
        <f t="shared" si="62"/>
        <v>6.8423895175094755E-5</v>
      </c>
      <c r="U255">
        <f t="shared" si="63"/>
        <v>1.4896675985438263E-3</v>
      </c>
      <c r="X255" s="1"/>
    </row>
    <row r="256" spans="1:24" x14ac:dyDescent="0.25">
      <c r="A256" s="8"/>
      <c r="B256">
        <f t="shared" si="64"/>
        <v>20.200000000000017</v>
      </c>
      <c r="C256">
        <f t="shared" si="49"/>
        <v>-349.17496710046828</v>
      </c>
      <c r="D256">
        <f t="shared" si="50"/>
        <v>502.43991265318323</v>
      </c>
      <c r="E256">
        <f t="shared" si="51"/>
        <v>-92.971968306086751</v>
      </c>
      <c r="F256">
        <f t="shared" si="52"/>
        <v>36287.327024952137</v>
      </c>
      <c r="G256">
        <f t="shared" si="53"/>
        <v>-12396.083177811355</v>
      </c>
      <c r="H256">
        <f t="shared" si="54"/>
        <v>37568.629020719687</v>
      </c>
      <c r="I256">
        <f t="shared" si="55"/>
        <v>39560.899441843823</v>
      </c>
      <c r="J256" s="42">
        <f t="shared" si="56"/>
        <v>510.96932659176946</v>
      </c>
      <c r="K256">
        <f t="shared" si="57"/>
        <v>14.924593065080527</v>
      </c>
      <c r="L256">
        <f t="shared" si="58"/>
        <v>36.277486907674358</v>
      </c>
      <c r="M256" s="42">
        <f t="shared" si="59"/>
        <v>64.582595543750827</v>
      </c>
      <c r="N256" s="6">
        <f t="shared" si="60"/>
        <v>8.2043837826202678E-7</v>
      </c>
      <c r="O256" s="4">
        <f>SUM($N$54:N256)*0.1+$O$30</f>
        <v>-1.3806796277520825E-5</v>
      </c>
      <c r="P256" s="4">
        <f>SUM($O$235:O256)</f>
        <v>-3.2260688264026342E-4</v>
      </c>
      <c r="Q256" s="6">
        <f t="shared" si="61"/>
        <v>-2.4864906620228907E-6</v>
      </c>
      <c r="R256" s="4">
        <f>SUM($Q$54:Q256)*0.1+$O$8</f>
        <v>6.6750825194292343E-5</v>
      </c>
      <c r="S256" s="4">
        <f>SUM($R$235:R256)</f>
        <v>1.5240606964343432E-3</v>
      </c>
      <c r="T256">
        <f t="shared" si="62"/>
        <v>6.8163775479120403E-5</v>
      </c>
      <c r="U256">
        <f t="shared" si="63"/>
        <v>1.5578306092585304E-3</v>
      </c>
      <c r="X256" s="1"/>
    </row>
    <row r="257" spans="1:24" x14ac:dyDescent="0.25">
      <c r="A257" s="8"/>
      <c r="B257">
        <f t="shared" si="64"/>
        <v>20.300000000000018</v>
      </c>
      <c r="C257">
        <f t="shared" si="49"/>
        <v>-349.17496710046828</v>
      </c>
      <c r="D257">
        <f t="shared" si="50"/>
        <v>502.43991265318323</v>
      </c>
      <c r="E257">
        <f t="shared" si="51"/>
        <v>-92.971968306086751</v>
      </c>
      <c r="F257">
        <f t="shared" si="52"/>
        <v>36287.327024952137</v>
      </c>
      <c r="G257">
        <f t="shared" si="53"/>
        <v>-12405.380374641963</v>
      </c>
      <c r="H257">
        <f t="shared" si="54"/>
        <v>37754.587877257909</v>
      </c>
      <c r="I257">
        <f t="shared" si="55"/>
        <v>39740.437441240399</v>
      </c>
      <c r="J257" s="42">
        <f t="shared" si="56"/>
        <v>510.96932659176946</v>
      </c>
      <c r="K257">
        <f t="shared" si="57"/>
        <v>14.992324881558856</v>
      </c>
      <c r="L257">
        <f t="shared" si="58"/>
        <v>36.277486907674358</v>
      </c>
      <c r="M257" s="42">
        <f t="shared" si="59"/>
        <v>64.598281512464894</v>
      </c>
      <c r="N257" s="6">
        <f t="shared" si="60"/>
        <v>8.2105371594415373E-7</v>
      </c>
      <c r="O257" s="4">
        <f>SUM($N$54:N257)*0.1+$O$30</f>
        <v>-1.372469090592641E-5</v>
      </c>
      <c r="P257" s="4">
        <f>SUM($O$235:O257)</f>
        <v>-3.3633157354618981E-4</v>
      </c>
      <c r="Q257" s="6">
        <f t="shared" si="61"/>
        <v>-2.4987984031450844E-6</v>
      </c>
      <c r="R257" s="4">
        <f>SUM($Q$54:Q257)*0.1+$O$8</f>
        <v>6.6500945353977842E-5</v>
      </c>
      <c r="S257" s="4">
        <f>SUM($R$235:R257)</f>
        <v>1.5905616417883209E-3</v>
      </c>
      <c r="T257">
        <f t="shared" si="62"/>
        <v>6.7902451159262037E-5</v>
      </c>
      <c r="U257">
        <f t="shared" si="63"/>
        <v>1.625732223858657E-3</v>
      </c>
      <c r="X257" s="1"/>
    </row>
    <row r="258" spans="1:24" x14ac:dyDescent="0.25">
      <c r="A258" s="8"/>
      <c r="B258">
        <f t="shared" si="64"/>
        <v>20.40000000000002</v>
      </c>
      <c r="C258">
        <f t="shared" si="49"/>
        <v>-349.17496710046828</v>
      </c>
      <c r="D258">
        <f t="shared" si="50"/>
        <v>502.43991265318323</v>
      </c>
      <c r="E258">
        <f t="shared" si="51"/>
        <v>-92.971968306086751</v>
      </c>
      <c r="F258">
        <f t="shared" si="52"/>
        <v>36287.327024952137</v>
      </c>
      <c r="G258">
        <f t="shared" si="53"/>
        <v>-12414.677571472574</v>
      </c>
      <c r="H258">
        <f t="shared" si="54"/>
        <v>37940.546733796116</v>
      </c>
      <c r="I258">
        <f t="shared" si="55"/>
        <v>39920.036393557952</v>
      </c>
      <c r="J258" s="42">
        <f t="shared" si="56"/>
        <v>510.96932659176946</v>
      </c>
      <c r="K258">
        <f t="shared" si="57"/>
        <v>15.060079692902178</v>
      </c>
      <c r="L258">
        <f t="shared" si="58"/>
        <v>36.277486907674358</v>
      </c>
      <c r="M258" s="42">
        <f t="shared" si="59"/>
        <v>64.6140400328444</v>
      </c>
      <c r="N258" s="6">
        <f t="shared" si="60"/>
        <v>8.2166905362628079E-7</v>
      </c>
      <c r="O258" s="4">
        <f>SUM($N$54:N258)*0.1+$O$30</f>
        <v>-1.3642524000563781E-5</v>
      </c>
      <c r="P258" s="4">
        <f>SUM($O$235:O258)</f>
        <v>-3.4997409754675357E-4</v>
      </c>
      <c r="Q258" s="6">
        <f t="shared" si="61"/>
        <v>-2.5111061442672768E-6</v>
      </c>
      <c r="R258" s="4">
        <f>SUM($Q$54:Q258)*0.1+$O$8</f>
        <v>6.6249834739551117E-5</v>
      </c>
      <c r="S258" s="4">
        <f>SUM($R$235:R258)</f>
        <v>1.6568114765278721E-3</v>
      </c>
      <c r="T258">
        <f t="shared" si="62"/>
        <v>6.7639922117960732E-5</v>
      </c>
      <c r="U258">
        <f t="shared" si="63"/>
        <v>1.6933712344634098E-3</v>
      </c>
      <c r="X258" s="1"/>
    </row>
    <row r="259" spans="1:24" x14ac:dyDescent="0.25">
      <c r="A259" s="8"/>
      <c r="B259">
        <f t="shared" si="64"/>
        <v>20.500000000000021</v>
      </c>
      <c r="C259">
        <f t="shared" si="49"/>
        <v>-349.17496710046828</v>
      </c>
      <c r="D259">
        <f t="shared" si="50"/>
        <v>502.43991265318323</v>
      </c>
      <c r="E259">
        <f t="shared" si="51"/>
        <v>-92.971968306086751</v>
      </c>
      <c r="F259">
        <f t="shared" si="52"/>
        <v>36287.327024952137</v>
      </c>
      <c r="G259">
        <f t="shared" si="53"/>
        <v>-12423.97476830318</v>
      </c>
      <c r="H259">
        <f t="shared" si="54"/>
        <v>38126.505590334338</v>
      </c>
      <c r="I259">
        <f t="shared" si="55"/>
        <v>40099.695479806702</v>
      </c>
      <c r="J259" s="42">
        <f t="shared" si="56"/>
        <v>510.96932659176946</v>
      </c>
      <c r="K259">
        <f t="shared" si="57"/>
        <v>15.127857190141555</v>
      </c>
      <c r="L259">
        <f t="shared" si="58"/>
        <v>36.277486907674358</v>
      </c>
      <c r="M259" s="42">
        <f t="shared" si="59"/>
        <v>64.629871051819151</v>
      </c>
      <c r="N259" s="6">
        <f t="shared" si="60"/>
        <v>8.2228439130840763E-7</v>
      </c>
      <c r="O259" s="4">
        <f>SUM($N$54:N259)*0.1+$O$30</f>
        <v>-1.3560295561432939E-5</v>
      </c>
      <c r="P259" s="4">
        <f>SUM($O$235:O259)</f>
        <v>-3.6353439310818651E-4</v>
      </c>
      <c r="Q259" s="6">
        <f t="shared" si="61"/>
        <v>-2.5234138853894701E-6</v>
      </c>
      <c r="R259" s="4">
        <f>SUM($Q$54:Q259)*0.1+$O$8</f>
        <v>6.5997493351012168E-5</v>
      </c>
      <c r="S259" s="4">
        <f>SUM($R$235:R259)</f>
        <v>1.7228089698788842E-3</v>
      </c>
      <c r="T259">
        <f t="shared" si="62"/>
        <v>6.7376188259134356E-5</v>
      </c>
      <c r="U259">
        <f t="shared" si="63"/>
        <v>1.7607464330980994E-3</v>
      </c>
      <c r="X259" s="1"/>
    </row>
    <row r="260" spans="1:24" x14ac:dyDescent="0.25">
      <c r="A260" s="8"/>
      <c r="B260">
        <f t="shared" si="64"/>
        <v>20.600000000000023</v>
      </c>
      <c r="C260">
        <f t="shared" si="49"/>
        <v>-349.17496710046828</v>
      </c>
      <c r="D260">
        <f t="shared" si="50"/>
        <v>502.43991265318323</v>
      </c>
      <c r="E260">
        <f t="shared" si="51"/>
        <v>-92.971968306086751</v>
      </c>
      <c r="F260">
        <f t="shared" si="52"/>
        <v>36287.327024952137</v>
      </c>
      <c r="G260">
        <f t="shared" si="53"/>
        <v>-12433.27196513379</v>
      </c>
      <c r="H260">
        <f t="shared" si="54"/>
        <v>38312.464446872553</v>
      </c>
      <c r="I260">
        <f t="shared" si="55"/>
        <v>40279.413895336853</v>
      </c>
      <c r="J260" s="42">
        <f t="shared" si="56"/>
        <v>510.96932659176946</v>
      </c>
      <c r="K260">
        <f t="shared" si="57"/>
        <v>15.195657069717891</v>
      </c>
      <c r="L260">
        <f t="shared" si="58"/>
        <v>36.277486907674358</v>
      </c>
      <c r="M260" s="42">
        <f t="shared" si="59"/>
        <v>64.645774516126892</v>
      </c>
      <c r="N260" s="6">
        <f t="shared" si="60"/>
        <v>8.2289972899053468E-7</v>
      </c>
      <c r="O260" s="4">
        <f>SUM($N$54:N260)*0.1+$O$30</f>
        <v>-1.3478005588533886E-5</v>
      </c>
      <c r="P260" s="4">
        <f>SUM($O$235:O260)</f>
        <v>-3.7701239869672042E-4</v>
      </c>
      <c r="Q260" s="6">
        <f t="shared" si="61"/>
        <v>-2.5357216265116634E-6</v>
      </c>
      <c r="R260" s="4">
        <f>SUM($Q$54:Q260)*0.1+$O$8</f>
        <v>6.5743921188360995E-5</v>
      </c>
      <c r="S260" s="4">
        <f>SUM($R$235:R260)</f>
        <v>1.7885528910672453E-3</v>
      </c>
      <c r="T260">
        <f t="shared" si="62"/>
        <v>6.7111249488189184E-5</v>
      </c>
      <c r="U260">
        <f t="shared" si="63"/>
        <v>1.8278566116947074E-3</v>
      </c>
      <c r="X260" s="1"/>
    </row>
    <row r="261" spans="1:24" x14ac:dyDescent="0.25">
      <c r="A261" s="8"/>
      <c r="B261">
        <f t="shared" si="64"/>
        <v>20.700000000000024</v>
      </c>
      <c r="C261">
        <f t="shared" si="49"/>
        <v>-349.17496710046828</v>
      </c>
      <c r="D261">
        <f t="shared" si="50"/>
        <v>502.43991265318323</v>
      </c>
      <c r="E261">
        <f t="shared" si="51"/>
        <v>-92.971968306086751</v>
      </c>
      <c r="F261">
        <f t="shared" si="52"/>
        <v>36287.327024952137</v>
      </c>
      <c r="G261">
        <f t="shared" si="53"/>
        <v>-12442.569161964399</v>
      </c>
      <c r="H261">
        <f t="shared" si="54"/>
        <v>38498.423303410775</v>
      </c>
      <c r="I261">
        <f t="shared" si="55"/>
        <v>40459.190849532191</v>
      </c>
      <c r="J261" s="42">
        <f t="shared" si="56"/>
        <v>510.96932659176946</v>
      </c>
      <c r="K261">
        <f t="shared" si="57"/>
        <v>15.26347903336635</v>
      </c>
      <c r="L261">
        <f t="shared" si="58"/>
        <v>36.277486907674358</v>
      </c>
      <c r="M261" s="42">
        <f t="shared" si="59"/>
        <v>64.661750372314145</v>
      </c>
      <c r="N261" s="6">
        <f t="shared" si="60"/>
        <v>8.2351506667266163E-7</v>
      </c>
      <c r="O261" s="4">
        <f>SUM($N$54:N261)*0.1+$O$30</f>
        <v>-1.3395654081866621E-5</v>
      </c>
      <c r="P261" s="4">
        <f>SUM($O$235:O261)</f>
        <v>-3.9040805277858702E-4</v>
      </c>
      <c r="Q261" s="6">
        <f t="shared" si="61"/>
        <v>-2.5480293676338567E-6</v>
      </c>
      <c r="R261" s="4">
        <f>SUM($Q$54:Q261)*0.1+$O$8</f>
        <v>6.548911825159761E-5</v>
      </c>
      <c r="S261" s="4">
        <f>SUM($R$235:R261)</f>
        <v>1.854042009318843E-3</v>
      </c>
      <c r="T261">
        <f t="shared" si="62"/>
        <v>6.6845105712032242E-5</v>
      </c>
      <c r="U261">
        <f t="shared" si="63"/>
        <v>1.8947005620924434E-3</v>
      </c>
      <c r="X261" s="1"/>
    </row>
    <row r="262" spans="1:24" x14ac:dyDescent="0.25">
      <c r="A262" s="8"/>
      <c r="B262">
        <f t="shared" si="64"/>
        <v>20.800000000000026</v>
      </c>
      <c r="C262">
        <f t="shared" si="49"/>
        <v>-349.17496710046828</v>
      </c>
      <c r="D262">
        <f t="shared" si="50"/>
        <v>502.43991265318323</v>
      </c>
      <c r="E262">
        <f t="shared" si="51"/>
        <v>-92.971968306086751</v>
      </c>
      <c r="F262">
        <f t="shared" si="52"/>
        <v>36287.327024952137</v>
      </c>
      <c r="G262">
        <f t="shared" si="53"/>
        <v>-12451.866358795009</v>
      </c>
      <c r="H262">
        <f t="shared" si="54"/>
        <v>38684.382159948997</v>
      </c>
      <c r="I262">
        <f t="shared" si="55"/>
        <v>40639.025565511176</v>
      </c>
      <c r="J262" s="42">
        <f t="shared" si="56"/>
        <v>510.96932659176946</v>
      </c>
      <c r="K262">
        <f t="shared" si="57"/>
        <v>15.331322788003583</v>
      </c>
      <c r="L262">
        <f t="shared" si="58"/>
        <v>36.277486907674358</v>
      </c>
      <c r="M262" s="42">
        <f t="shared" si="59"/>
        <v>64.677798566737039</v>
      </c>
      <c r="N262" s="6">
        <f t="shared" si="60"/>
        <v>8.2413040435478869E-7</v>
      </c>
      <c r="O262" s="4">
        <f>SUM($N$54:N262)*0.1+$O$30</f>
        <v>-1.3313241041431141E-5</v>
      </c>
      <c r="P262" s="4">
        <f>SUM($O$235:O262)</f>
        <v>-4.0372129382001818E-4</v>
      </c>
      <c r="Q262" s="6">
        <f t="shared" si="61"/>
        <v>-2.5603371087560504E-6</v>
      </c>
      <c r="R262" s="4">
        <f>SUM($Q$54:Q262)*0.1+$O$8</f>
        <v>6.5233084540722015E-5</v>
      </c>
      <c r="S262" s="4">
        <f>SUM($R$235:R262)</f>
        <v>1.9192750938595649E-3</v>
      </c>
      <c r="T262">
        <f t="shared" si="62"/>
        <v>6.6577756839084266E-5</v>
      </c>
      <c r="U262">
        <f t="shared" si="63"/>
        <v>1.9612770760383019E-3</v>
      </c>
      <c r="X262" s="1"/>
    </row>
    <row r="263" spans="1:24" x14ac:dyDescent="0.25">
      <c r="A263" s="8"/>
      <c r="B263">
        <f t="shared" si="64"/>
        <v>20.900000000000027</v>
      </c>
      <c r="C263">
        <f t="shared" si="49"/>
        <v>-349.17496710046828</v>
      </c>
      <c r="D263">
        <f t="shared" si="50"/>
        <v>502.43991265318323</v>
      </c>
      <c r="E263">
        <f t="shared" si="51"/>
        <v>-92.971968306086751</v>
      </c>
      <c r="F263">
        <f t="shared" si="52"/>
        <v>36287.327024952137</v>
      </c>
      <c r="G263">
        <f t="shared" si="53"/>
        <v>-12461.163555625617</v>
      </c>
      <c r="H263">
        <f t="shared" si="54"/>
        <v>38870.341016487211</v>
      </c>
      <c r="I263">
        <f t="shared" si="55"/>
        <v>40818.917279835587</v>
      </c>
      <c r="J263" s="42">
        <f t="shared" si="56"/>
        <v>510.96932659176946</v>
      </c>
      <c r="K263">
        <f t="shared" si="57"/>
        <v>15.399188045617816</v>
      </c>
      <c r="L263">
        <f t="shared" si="58"/>
        <v>36.277486907674358</v>
      </c>
      <c r="M263" s="42">
        <f t="shared" si="59"/>
        <v>64.693919045562168</v>
      </c>
      <c r="N263" s="6">
        <f t="shared" si="60"/>
        <v>8.2474574203691564E-7</v>
      </c>
      <c r="O263" s="4">
        <f>SUM($N$54:N263)*0.1+$O$30</f>
        <v>-1.3230766467227449E-5</v>
      </c>
      <c r="P263" s="4">
        <f>SUM($O$235:O263)</f>
        <v>-4.1695206028724563E-4</v>
      </c>
      <c r="Q263" s="6">
        <f t="shared" si="61"/>
        <v>-2.5726448498782433E-6</v>
      </c>
      <c r="R263" s="4">
        <f>SUM($Q$54:Q263)*0.1+$O$8</f>
        <v>6.4975820055734182E-5</v>
      </c>
      <c r="S263" s="4">
        <f>SUM($R$235:R263)</f>
        <v>1.9842509139152992E-3</v>
      </c>
      <c r="T263">
        <f t="shared" si="62"/>
        <v>6.6309202779293457E-5</v>
      </c>
      <c r="U263">
        <f t="shared" si="63"/>
        <v>2.027584945187619E-3</v>
      </c>
      <c r="X263" s="1"/>
    </row>
    <row r="264" spans="1:24" x14ac:dyDescent="0.25">
      <c r="A264" s="8"/>
      <c r="B264">
        <f t="shared" si="64"/>
        <v>21.000000000000028</v>
      </c>
      <c r="C264">
        <f t="shared" si="49"/>
        <v>-349.17496710046828</v>
      </c>
      <c r="D264">
        <f t="shared" si="50"/>
        <v>502.43991265318323</v>
      </c>
      <c r="E264">
        <f t="shared" si="51"/>
        <v>-92.971968306086751</v>
      </c>
      <c r="F264">
        <f t="shared" si="52"/>
        <v>36287.327024952137</v>
      </c>
      <c r="G264">
        <f t="shared" si="53"/>
        <v>-12470.460752456227</v>
      </c>
      <c r="H264">
        <f t="shared" si="54"/>
        <v>39056.299873025433</v>
      </c>
      <c r="I264">
        <f t="shared" si="55"/>
        <v>40998.865242226369</v>
      </c>
      <c r="J264" s="42">
        <f t="shared" si="56"/>
        <v>510.96932659176946</v>
      </c>
      <c r="K264">
        <f t="shared" si="57"/>
        <v>15.467074523161656</v>
      </c>
      <c r="L264">
        <f t="shared" si="58"/>
        <v>36.277486907674358</v>
      </c>
      <c r="M264" s="42">
        <f t="shared" si="59"/>
        <v>64.710111754767439</v>
      </c>
      <c r="N264" s="6">
        <f t="shared" si="60"/>
        <v>8.2536107971904269E-7</v>
      </c>
      <c r="O264" s="4">
        <f>SUM($N$54:N264)*0.1+$O$30</f>
        <v>-1.3148230359255546E-5</v>
      </c>
      <c r="P264" s="4">
        <f>SUM($O$235:O264)</f>
        <v>-4.3010029064650116E-4</v>
      </c>
      <c r="Q264" s="6">
        <f t="shared" si="61"/>
        <v>-2.5849525910004365E-6</v>
      </c>
      <c r="R264" s="4">
        <f>SUM($Q$54:Q264)*0.1+$O$8</f>
        <v>6.4717324796634138E-5</v>
      </c>
      <c r="S264" s="4">
        <f>SUM($R$235:R264)</f>
        <v>2.0489682387119334E-3</v>
      </c>
      <c r="T264">
        <f t="shared" si="62"/>
        <v>6.6039443444149994E-5</v>
      </c>
      <c r="U264">
        <f t="shared" si="63"/>
        <v>2.0936229611046224E-3</v>
      </c>
      <c r="X264" s="1"/>
    </row>
    <row r="265" spans="1:24" x14ac:dyDescent="0.25">
      <c r="A265" s="8"/>
      <c r="B265">
        <f t="shared" si="64"/>
        <v>21.10000000000003</v>
      </c>
      <c r="C265">
        <f t="shared" si="49"/>
        <v>-349.17496710046828</v>
      </c>
      <c r="D265">
        <f t="shared" si="50"/>
        <v>502.43991265318323</v>
      </c>
      <c r="E265">
        <f t="shared" si="51"/>
        <v>-92.971968306086751</v>
      </c>
      <c r="F265">
        <f t="shared" si="52"/>
        <v>36287.327024952137</v>
      </c>
      <c r="G265">
        <f t="shared" si="53"/>
        <v>-12479.757949286834</v>
      </c>
      <c r="H265">
        <f t="shared" si="54"/>
        <v>39242.258729563655</v>
      </c>
      <c r="I265">
        <f t="shared" si="55"/>
        <v>41178.868715286517</v>
      </c>
      <c r="J265" s="42">
        <f t="shared" si="56"/>
        <v>510.96932659176946</v>
      </c>
      <c r="K265">
        <f t="shared" si="57"/>
        <v>15.534981942447537</v>
      </c>
      <c r="L265">
        <f t="shared" si="58"/>
        <v>36.277486907674358</v>
      </c>
      <c r="M265" s="42">
        <f t="shared" si="59"/>
        <v>64.726376640142803</v>
      </c>
      <c r="N265" s="6">
        <f t="shared" si="60"/>
        <v>8.2597641740116943E-7</v>
      </c>
      <c r="O265" s="4">
        <f>SUM($N$54:N265)*0.1+$O$30</f>
        <v>-1.306563271751543E-5</v>
      </c>
      <c r="P265" s="4">
        <f>SUM($O$235:O265)</f>
        <v>-4.4316592336401657E-4</v>
      </c>
      <c r="Q265" s="6">
        <f t="shared" si="61"/>
        <v>-2.5972603321226302E-6</v>
      </c>
      <c r="R265" s="4">
        <f>SUM($Q$54:Q265)*0.1+$O$8</f>
        <v>6.4457598763421883E-5</v>
      </c>
      <c r="S265" s="4">
        <f>SUM($R$235:R265)</f>
        <v>2.1134258374753555E-3</v>
      </c>
      <c r="T265">
        <f t="shared" si="62"/>
        <v>6.576847874670127E-5</v>
      </c>
      <c r="U265">
        <f t="shared" si="63"/>
        <v>2.1593899152629868E-3</v>
      </c>
      <c r="X265" s="1"/>
    </row>
    <row r="266" spans="1:24" x14ac:dyDescent="0.25">
      <c r="A266" s="8"/>
      <c r="B266">
        <f t="shared" si="64"/>
        <v>21.200000000000031</v>
      </c>
      <c r="C266">
        <f t="shared" si="49"/>
        <v>-349.17496710046828</v>
      </c>
      <c r="D266">
        <f t="shared" si="50"/>
        <v>502.43991265318323</v>
      </c>
      <c r="E266">
        <f t="shared" si="51"/>
        <v>-92.971968306086751</v>
      </c>
      <c r="F266">
        <f t="shared" si="52"/>
        <v>36287.327024952137</v>
      </c>
      <c r="G266">
        <f t="shared" si="53"/>
        <v>-12489.055146117442</v>
      </c>
      <c r="H266">
        <f t="shared" si="54"/>
        <v>39428.21758610187</v>
      </c>
      <c r="I266">
        <f t="shared" si="55"/>
        <v>41358.926974230795</v>
      </c>
      <c r="J266" s="42">
        <f t="shared" si="56"/>
        <v>510.96932659176946</v>
      </c>
      <c r="K266">
        <f t="shared" si="57"/>
        <v>15.602910030045766</v>
      </c>
      <c r="L266">
        <f t="shared" si="58"/>
        <v>36.277486907674358</v>
      </c>
      <c r="M266" s="42">
        <f t="shared" si="59"/>
        <v>64.742713647291282</v>
      </c>
      <c r="N266" s="6">
        <f t="shared" si="60"/>
        <v>8.2659175508329638E-7</v>
      </c>
      <c r="O266" s="4">
        <f>SUM($N$54:N266)*0.1+$O$30</f>
        <v>-1.29829735420071E-5</v>
      </c>
      <c r="P266" s="4">
        <f>SUM($O$235:O266)</f>
        <v>-4.5614889690602365E-4</v>
      </c>
      <c r="Q266" s="6">
        <f t="shared" si="61"/>
        <v>-2.6095680732448231E-6</v>
      </c>
      <c r="R266" s="4">
        <f>SUM($Q$54:Q266)*0.1+$O$8</f>
        <v>6.4196641956097391E-5</v>
      </c>
      <c r="S266" s="4">
        <f>SUM($R$235:R266)</f>
        <v>2.177622479431453E-3</v>
      </c>
      <c r="T266">
        <f t="shared" si="62"/>
        <v>6.5496308601567922E-5</v>
      </c>
      <c r="U266">
        <f t="shared" si="63"/>
        <v>2.2248845990463801E-3</v>
      </c>
      <c r="X266" s="1"/>
    </row>
    <row r="267" spans="1:24" x14ac:dyDescent="0.25">
      <c r="A267" s="8"/>
      <c r="B267">
        <f t="shared" si="64"/>
        <v>21.300000000000033</v>
      </c>
      <c r="C267">
        <f t="shared" si="49"/>
        <v>-349.17496710046828</v>
      </c>
      <c r="D267">
        <f t="shared" si="50"/>
        <v>502.43991265318323</v>
      </c>
      <c r="E267">
        <f t="shared" si="51"/>
        <v>-92.971968306086751</v>
      </c>
      <c r="F267">
        <f t="shared" si="52"/>
        <v>36287.327024952137</v>
      </c>
      <c r="G267">
        <f t="shared" si="53"/>
        <v>-12498.352342948052</v>
      </c>
      <c r="H267">
        <f t="shared" si="54"/>
        <v>39614.176442640091</v>
      </c>
      <c r="I267">
        <f t="shared" si="55"/>
        <v>41539.039306622108</v>
      </c>
      <c r="J267" s="42">
        <f t="shared" si="56"/>
        <v>510.96932659176946</v>
      </c>
      <c r="K267">
        <f t="shared" si="57"/>
        <v>15.670858517185055</v>
      </c>
      <c r="L267">
        <f t="shared" si="58"/>
        <v>36.277486907674358</v>
      </c>
      <c r="M267" s="42">
        <f t="shared" si="59"/>
        <v>64.759122721629623</v>
      </c>
      <c r="N267" s="6">
        <f t="shared" si="60"/>
        <v>8.2720709276542343E-7</v>
      </c>
      <c r="O267" s="4">
        <f>SUM($N$54:N267)*0.1+$O$30</f>
        <v>-1.2900252832730557E-5</v>
      </c>
      <c r="P267" s="4">
        <f>SUM($O$235:O267)</f>
        <v>-4.6904914973875419E-4</v>
      </c>
      <c r="Q267" s="6">
        <f t="shared" si="61"/>
        <v>-2.6218758143670168E-6</v>
      </c>
      <c r="R267" s="4">
        <f>SUM($Q$54:Q267)*0.1+$O$8</f>
        <v>6.3934454374660701E-5</v>
      </c>
      <c r="S267" s="4">
        <f>SUM($R$235:R267)</f>
        <v>2.2415569338061136E-3</v>
      </c>
      <c r="T267">
        <f t="shared" si="62"/>
        <v>6.5222932924960855E-5</v>
      </c>
      <c r="U267">
        <f t="shared" si="63"/>
        <v>2.2901058037490133E-3</v>
      </c>
      <c r="X267" s="1"/>
    </row>
    <row r="268" spans="1:24" x14ac:dyDescent="0.25">
      <c r="A268" s="8"/>
      <c r="B268">
        <f t="shared" si="64"/>
        <v>21.400000000000034</v>
      </c>
      <c r="C268">
        <f t="shared" si="49"/>
        <v>-349.17496710046828</v>
      </c>
      <c r="D268">
        <f t="shared" si="50"/>
        <v>502.43991265318323</v>
      </c>
      <c r="E268">
        <f t="shared" si="51"/>
        <v>-92.971968306086751</v>
      </c>
      <c r="F268">
        <f t="shared" si="52"/>
        <v>36287.327024952137</v>
      </c>
      <c r="G268">
        <f t="shared" si="53"/>
        <v>-12507.64953977866</v>
      </c>
      <c r="H268">
        <f t="shared" si="54"/>
        <v>39800.135299178313</v>
      </c>
      <c r="I268">
        <f t="shared" si="55"/>
        <v>41719.205012114326</v>
      </c>
      <c r="J268" s="42">
        <f t="shared" si="56"/>
        <v>510.96932659176946</v>
      </c>
      <c r="K268">
        <f t="shared" si="57"/>
        <v>15.738827139655514</v>
      </c>
      <c r="L268">
        <f t="shared" si="58"/>
        <v>36.277486907674358</v>
      </c>
      <c r="M268" s="42">
        <f t="shared" si="59"/>
        <v>64.775603808389235</v>
      </c>
      <c r="N268" s="6">
        <f t="shared" si="60"/>
        <v>8.2782243044755038E-7</v>
      </c>
      <c r="O268" s="4">
        <f>SUM($N$54:N268)*0.1+$O$30</f>
        <v>-1.2817470589685802E-5</v>
      </c>
      <c r="P268" s="4">
        <f>SUM($O$235:O268)</f>
        <v>-4.8186662032843999E-4</v>
      </c>
      <c r="Q268" s="6">
        <f t="shared" si="61"/>
        <v>-2.6341835554892101E-6</v>
      </c>
      <c r="R268" s="4">
        <f>SUM($Q$54:Q268)*0.1+$O$8</f>
        <v>6.3671036019111773E-5</v>
      </c>
      <c r="S268" s="4">
        <f>SUM($R$235:R268)</f>
        <v>2.3052279698252253E-3</v>
      </c>
      <c r="T268">
        <f t="shared" si="62"/>
        <v>6.4948351634698859E-5</v>
      </c>
      <c r="U268">
        <f t="shared" si="63"/>
        <v>2.355052320576187E-3</v>
      </c>
      <c r="X268" s="1"/>
    </row>
    <row r="269" spans="1:24" x14ac:dyDescent="0.25">
      <c r="A269" s="8"/>
      <c r="B269">
        <f t="shared" si="64"/>
        <v>21.500000000000036</v>
      </c>
      <c r="C269">
        <f t="shared" si="49"/>
        <v>-349.17496710046828</v>
      </c>
      <c r="D269">
        <f t="shared" si="50"/>
        <v>502.43991265318323</v>
      </c>
      <c r="E269">
        <f t="shared" si="51"/>
        <v>-92.971968306086751</v>
      </c>
      <c r="F269">
        <f t="shared" si="52"/>
        <v>36287.327024952137</v>
      </c>
      <c r="G269">
        <f t="shared" si="53"/>
        <v>-12516.94673660927</v>
      </c>
      <c r="H269">
        <f t="shared" si="54"/>
        <v>39986.094155716528</v>
      </c>
      <c r="I269">
        <f t="shared" si="55"/>
        <v>41899.423402201384</v>
      </c>
      <c r="J269" s="42">
        <f t="shared" si="56"/>
        <v>510.96932659176946</v>
      </c>
      <c r="K269">
        <f t="shared" si="57"/>
        <v>15.806815637713989</v>
      </c>
      <c r="L269">
        <f t="shared" si="58"/>
        <v>36.277486907674358</v>
      </c>
      <c r="M269" s="42">
        <f t="shared" si="59"/>
        <v>64.792156852617069</v>
      </c>
      <c r="N269" s="6">
        <f t="shared" si="60"/>
        <v>8.2843776812967744E-7</v>
      </c>
      <c r="O269" s="4">
        <f>SUM($N$54:N269)*0.1+$O$30</f>
        <v>-1.2734626812872835E-5</v>
      </c>
      <c r="P269" s="4">
        <f>SUM($O$235:O269)</f>
        <v>-4.9460124714131284E-4</v>
      </c>
      <c r="Q269" s="6">
        <f t="shared" si="61"/>
        <v>-2.646491296611403E-6</v>
      </c>
      <c r="R269" s="4">
        <f>SUM($Q$54:Q269)*0.1+$O$8</f>
        <v>6.3406386889450634E-5</v>
      </c>
      <c r="S269" s="4">
        <f>SUM($R$235:R269)</f>
        <v>2.3686343567146761E-3</v>
      </c>
      <c r="T269">
        <f t="shared" si="62"/>
        <v>6.4672564650227352E-5</v>
      </c>
      <c r="U269">
        <f t="shared" si="63"/>
        <v>2.4197229406448355E-3</v>
      </c>
      <c r="X269" s="1"/>
    </row>
    <row r="270" spans="1:24" x14ac:dyDescent="0.25">
      <c r="A270" s="8"/>
      <c r="B270">
        <f t="shared" si="64"/>
        <v>21.600000000000037</v>
      </c>
      <c r="C270">
        <f t="shared" si="49"/>
        <v>-349.17496710046828</v>
      </c>
      <c r="D270">
        <f t="shared" si="50"/>
        <v>502.43991265318323</v>
      </c>
      <c r="E270">
        <f t="shared" si="51"/>
        <v>-92.971968306086751</v>
      </c>
      <c r="F270">
        <f t="shared" si="52"/>
        <v>36287.327024952137</v>
      </c>
      <c r="G270">
        <f t="shared" si="53"/>
        <v>-12526.243933439877</v>
      </c>
      <c r="H270">
        <f t="shared" si="54"/>
        <v>40172.05301225475</v>
      </c>
      <c r="I270">
        <f t="shared" si="55"/>
        <v>42079.693799972512</v>
      </c>
      <c r="J270" s="42">
        <f t="shared" si="56"/>
        <v>510.96932659176946</v>
      </c>
      <c r="K270">
        <f t="shared" si="57"/>
        <v>15.874823755991718</v>
      </c>
      <c r="L270">
        <f t="shared" si="58"/>
        <v>36.277486907674358</v>
      </c>
      <c r="M270" s="42">
        <f t="shared" si="59"/>
        <v>64.808781799176359</v>
      </c>
      <c r="N270" s="6">
        <f t="shared" si="60"/>
        <v>8.2905310581180428E-7</v>
      </c>
      <c r="O270" s="4">
        <f>SUM($N$54:N270)*0.1+$O$30</f>
        <v>-1.2651721502291653E-5</v>
      </c>
      <c r="P270" s="4">
        <f>SUM($O$235:O270)</f>
        <v>-5.0725296864360448E-4</v>
      </c>
      <c r="Q270" s="6">
        <f t="shared" si="61"/>
        <v>-2.6587990377335967E-6</v>
      </c>
      <c r="R270" s="4">
        <f>SUM($Q$54:Q270)*0.1+$O$8</f>
        <v>6.3140506985677271E-5</v>
      </c>
      <c r="S270" s="4">
        <f>SUM($R$235:R270)</f>
        <v>2.4317748637003533E-3</v>
      </c>
      <c r="T270">
        <f t="shared" si="62"/>
        <v>6.4395571892638005E-5</v>
      </c>
      <c r="U270">
        <f t="shared" si="63"/>
        <v>2.4841164549840697E-3</v>
      </c>
      <c r="X270" s="1"/>
    </row>
    <row r="271" spans="1:24" x14ac:dyDescent="0.25">
      <c r="A271" s="8"/>
      <c r="B271">
        <f t="shared" si="64"/>
        <v>21.700000000000038</v>
      </c>
      <c r="C271">
        <f t="shared" si="49"/>
        <v>-349.17496710046828</v>
      </c>
      <c r="D271">
        <f t="shared" si="50"/>
        <v>502.43991265318323</v>
      </c>
      <c r="E271">
        <f t="shared" si="51"/>
        <v>-92.971968306086751</v>
      </c>
      <c r="F271">
        <f t="shared" si="52"/>
        <v>36287.327024952137</v>
      </c>
      <c r="G271">
        <f t="shared" si="53"/>
        <v>-12535.541130270487</v>
      </c>
      <c r="H271">
        <f t="shared" si="54"/>
        <v>40358.011868792972</v>
      </c>
      <c r="I271">
        <f t="shared" si="55"/>
        <v>42260.015539873355</v>
      </c>
      <c r="J271" s="42">
        <f t="shared" si="56"/>
        <v>510.96932659176946</v>
      </c>
      <c r="K271">
        <f t="shared" si="57"/>
        <v>15.942851243404222</v>
      </c>
      <c r="L271">
        <f t="shared" si="58"/>
        <v>36.277486907674358</v>
      </c>
      <c r="M271" s="42">
        <f t="shared" si="59"/>
        <v>64.82547859274753</v>
      </c>
      <c r="N271" s="6">
        <f t="shared" si="60"/>
        <v>8.2966844349393134E-7</v>
      </c>
      <c r="O271" s="4">
        <f>SUM($N$54:N271)*0.1+$O$30</f>
        <v>-1.2568754657942261E-5</v>
      </c>
      <c r="P271" s="4">
        <f>SUM($O$235:O271)</f>
        <v>-5.1982172330154676E-4</v>
      </c>
      <c r="Q271" s="6">
        <f t="shared" si="61"/>
        <v>-2.67110677885579E-6</v>
      </c>
      <c r="R271" s="4">
        <f>SUM($Q$54:Q271)*0.1+$O$8</f>
        <v>6.2873396307791698E-5</v>
      </c>
      <c r="S271" s="4">
        <f>SUM($R$235:R271)</f>
        <v>2.4946482600081451E-3</v>
      </c>
      <c r="T271">
        <f t="shared" si="62"/>
        <v>6.4117373284689234E-5</v>
      </c>
      <c r="U271">
        <f t="shared" si="63"/>
        <v>2.5482316545357205E-3</v>
      </c>
      <c r="X271" s="1"/>
    </row>
    <row r="272" spans="1:24" x14ac:dyDescent="0.25">
      <c r="A272" s="8"/>
      <c r="B272">
        <f t="shared" si="64"/>
        <v>21.80000000000004</v>
      </c>
      <c r="C272">
        <f t="shared" si="49"/>
        <v>-349.17496710046828</v>
      </c>
      <c r="D272">
        <f t="shared" si="50"/>
        <v>502.43991265318323</v>
      </c>
      <c r="E272">
        <f t="shared" si="51"/>
        <v>-92.971968306086751</v>
      </c>
      <c r="F272">
        <f t="shared" si="52"/>
        <v>36287.327024952137</v>
      </c>
      <c r="G272">
        <f t="shared" si="53"/>
        <v>-12544.838327101095</v>
      </c>
      <c r="H272">
        <f t="shared" si="54"/>
        <v>40543.970725331179</v>
      </c>
      <c r="I272">
        <f t="shared" si="55"/>
        <v>42440.387967472874</v>
      </c>
      <c r="J272" s="42">
        <f t="shared" si="56"/>
        <v>510.96932659176946</v>
      </c>
      <c r="K272">
        <f t="shared" si="57"/>
        <v>16.010897853063359</v>
      </c>
      <c r="L272">
        <f t="shared" si="58"/>
        <v>36.277486907674358</v>
      </c>
      <c r="M272" s="42">
        <f t="shared" si="59"/>
        <v>64.84224717782908</v>
      </c>
      <c r="N272" s="6">
        <f t="shared" si="60"/>
        <v>8.3028378117605828E-7</v>
      </c>
      <c r="O272" s="4">
        <f>SUM($N$54:N272)*0.1+$O$30</f>
        <v>-1.2485726279824655E-5</v>
      </c>
      <c r="P272" s="4">
        <f>SUM($O$235:O272)</f>
        <v>-5.3230744958137146E-4</v>
      </c>
      <c r="Q272" s="6">
        <f t="shared" si="61"/>
        <v>-2.6834145199779828E-6</v>
      </c>
      <c r="R272" s="4">
        <f>SUM($Q$54:Q272)*0.1+$O$8</f>
        <v>6.2605054855793899E-5</v>
      </c>
      <c r="S272" s="4">
        <f>SUM($R$235:R272)</f>
        <v>2.557253314863939E-3</v>
      </c>
      <c r="T272">
        <f t="shared" si="62"/>
        <v>6.3837968750827799E-5</v>
      </c>
      <c r="U272">
        <f t="shared" si="63"/>
        <v>2.612067330154877E-3</v>
      </c>
      <c r="X272" s="1"/>
    </row>
    <row r="273" spans="1:24" x14ac:dyDescent="0.25">
      <c r="A273" s="8"/>
      <c r="B273">
        <f t="shared" si="64"/>
        <v>21.900000000000041</v>
      </c>
      <c r="C273">
        <f t="shared" si="49"/>
        <v>-349.17496710046828</v>
      </c>
      <c r="D273">
        <f t="shared" si="50"/>
        <v>502.43991265318323</v>
      </c>
      <c r="E273">
        <f t="shared" si="51"/>
        <v>-92.971968306086751</v>
      </c>
      <c r="F273">
        <f t="shared" si="52"/>
        <v>36287.327024952137</v>
      </c>
      <c r="G273">
        <f t="shared" si="53"/>
        <v>-12554.135523931705</v>
      </c>
      <c r="H273">
        <f t="shared" si="54"/>
        <v>40729.929581869401</v>
      </c>
      <c r="I273">
        <f t="shared" si="55"/>
        <v>42620.810439235946</v>
      </c>
      <c r="J273" s="42">
        <f t="shared" si="56"/>
        <v>510.96932659176946</v>
      </c>
      <c r="K273">
        <f t="shared" si="57"/>
        <v>16.078963342191539</v>
      </c>
      <c r="L273">
        <f t="shared" si="58"/>
        <v>36.277486907674358</v>
      </c>
      <c r="M273" s="42">
        <f t="shared" si="59"/>
        <v>64.859087498738319</v>
      </c>
      <c r="N273" s="6">
        <f t="shared" si="60"/>
        <v>8.3089911885818534E-7</v>
      </c>
      <c r="O273" s="4">
        <f>SUM($N$54:N273)*0.1+$O$30</f>
        <v>-1.2402636367938836E-5</v>
      </c>
      <c r="P273" s="4">
        <f>SUM($O$235:O273)</f>
        <v>-5.4471008594931029E-4</v>
      </c>
      <c r="Q273" s="6">
        <f t="shared" si="61"/>
        <v>-2.6957222611001761E-6</v>
      </c>
      <c r="R273" s="4">
        <f>SUM($Q$54:Q273)*0.1+$O$8</f>
        <v>6.2335482629683877E-5</v>
      </c>
      <c r="S273" s="4">
        <f>SUM($R$235:R273)</f>
        <v>2.6195887974936227E-3</v>
      </c>
      <c r="T273">
        <f t="shared" si="62"/>
        <v>6.3557358217211483E-5</v>
      </c>
      <c r="U273">
        <f t="shared" si="63"/>
        <v>2.6756222726104276E-3</v>
      </c>
      <c r="X273" s="1"/>
    </row>
    <row r="274" spans="1:24" x14ac:dyDescent="0.25">
      <c r="A274" s="8"/>
      <c r="B274">
        <f t="shared" si="64"/>
        <v>22.000000000000043</v>
      </c>
      <c r="C274">
        <f t="shared" si="49"/>
        <v>-349.17496710046828</v>
      </c>
      <c r="D274">
        <f t="shared" si="50"/>
        <v>502.43991265318323</v>
      </c>
      <c r="E274">
        <f t="shared" si="51"/>
        <v>-92.971968306086751</v>
      </c>
      <c r="F274">
        <f t="shared" si="52"/>
        <v>36287.327024952137</v>
      </c>
      <c r="G274">
        <f t="shared" si="53"/>
        <v>-12563.432720762314</v>
      </c>
      <c r="H274">
        <f t="shared" si="54"/>
        <v>40915.888438407615</v>
      </c>
      <c r="I274">
        <f t="shared" si="55"/>
        <v>42801.282322301267</v>
      </c>
      <c r="J274" s="42">
        <f t="shared" si="56"/>
        <v>510.96932659176946</v>
      </c>
      <c r="K274">
        <f t="shared" si="57"/>
        <v>16.147047472037936</v>
      </c>
      <c r="L274">
        <f t="shared" si="58"/>
        <v>36.277486907674358</v>
      </c>
      <c r="M274" s="42">
        <f t="shared" si="59"/>
        <v>64.875999499612334</v>
      </c>
      <c r="N274" s="6">
        <f t="shared" si="60"/>
        <v>8.3151445654031229E-7</v>
      </c>
      <c r="O274" s="4">
        <f>SUM($N$54:N274)*0.1+$O$30</f>
        <v>-1.2319484922284805E-5</v>
      </c>
      <c r="P274" s="4">
        <f>SUM($O$235:O274)</f>
        <v>-5.5702957087159512E-4</v>
      </c>
      <c r="Q274" s="6">
        <f t="shared" si="61"/>
        <v>-2.708030002222369E-6</v>
      </c>
      <c r="R274" s="4">
        <f>SUM($Q$54:Q274)*0.1+$O$8</f>
        <v>6.2064679629461643E-5</v>
      </c>
      <c r="S274" s="4">
        <f>SUM($R$235:R274)</f>
        <v>2.6816534771230845E-3</v>
      </c>
      <c r="T274">
        <f t="shared" si="62"/>
        <v>6.3275541611732683E-5</v>
      </c>
      <c r="U274">
        <f t="shared" si="63"/>
        <v>2.7388952725855955E-3</v>
      </c>
      <c r="X274" s="1"/>
    </row>
    <row r="275" spans="1:24" x14ac:dyDescent="0.25">
      <c r="A275" s="8"/>
      <c r="B275">
        <f t="shared" si="64"/>
        <v>22.100000000000044</v>
      </c>
      <c r="C275">
        <f t="shared" si="49"/>
        <v>-349.17496710046828</v>
      </c>
      <c r="D275">
        <f t="shared" si="50"/>
        <v>502.43991265318323</v>
      </c>
      <c r="E275">
        <f t="shared" si="51"/>
        <v>-92.971968306086751</v>
      </c>
      <c r="F275">
        <f t="shared" si="52"/>
        <v>36287.327024952137</v>
      </c>
      <c r="G275">
        <f t="shared" si="53"/>
        <v>-12572.729917592922</v>
      </c>
      <c r="H275">
        <f t="shared" si="54"/>
        <v>41101.847294945837</v>
      </c>
      <c r="I275">
        <f t="shared" si="55"/>
        <v>42981.802994264704</v>
      </c>
      <c r="J275" s="42">
        <f t="shared" si="56"/>
        <v>510.96932659176946</v>
      </c>
      <c r="K275">
        <f t="shared" si="57"/>
        <v>16.215150007796755</v>
      </c>
      <c r="L275">
        <f t="shared" si="58"/>
        <v>36.277486907674358</v>
      </c>
      <c r="M275" s="42">
        <f t="shared" si="59"/>
        <v>64.892983124408801</v>
      </c>
      <c r="N275" s="6">
        <f t="shared" si="60"/>
        <v>8.3212979422243913E-7</v>
      </c>
      <c r="O275" s="4">
        <f>SUM($N$54:N275)*0.1+$O$30</f>
        <v>-1.2236271942862561E-5</v>
      </c>
      <c r="P275" s="4">
        <f>SUM($O$235:O275)</f>
        <v>-5.6926584281445766E-4</v>
      </c>
      <c r="Q275" s="6">
        <f t="shared" si="61"/>
        <v>-2.7203377433445627E-6</v>
      </c>
      <c r="R275" s="4">
        <f>SUM($Q$54:Q275)*0.1+$O$8</f>
        <v>6.1792645855127186E-5</v>
      </c>
      <c r="S275" s="4">
        <f>SUM($R$235:R275)</f>
        <v>2.7434461229782119E-3</v>
      </c>
      <c r="T275">
        <f t="shared" si="62"/>
        <v>6.2992518864043306E-5</v>
      </c>
      <c r="U275">
        <f t="shared" si="63"/>
        <v>2.8018851206784755E-3</v>
      </c>
      <c r="X275" s="1"/>
    </row>
    <row r="276" spans="1:24" x14ac:dyDescent="0.25">
      <c r="A276" s="8"/>
      <c r="B276">
        <f t="shared" si="64"/>
        <v>22.200000000000045</v>
      </c>
      <c r="C276">
        <f t="shared" si="49"/>
        <v>-349.17496710046828</v>
      </c>
      <c r="D276">
        <f t="shared" si="50"/>
        <v>502.43991265318323</v>
      </c>
      <c r="E276">
        <f t="shared" si="51"/>
        <v>-92.971968306086751</v>
      </c>
      <c r="F276">
        <f t="shared" si="52"/>
        <v>36287.327024952137</v>
      </c>
      <c r="G276">
        <f t="shared" si="53"/>
        <v>-12582.02711442353</v>
      </c>
      <c r="H276">
        <f t="shared" si="54"/>
        <v>41287.806151484059</v>
      </c>
      <c r="I276">
        <f t="shared" si="55"/>
        <v>43162.371842967732</v>
      </c>
      <c r="J276" s="42">
        <f t="shared" si="56"/>
        <v>510.96932659176946</v>
      </c>
      <c r="K276">
        <f t="shared" si="57"/>
        <v>16.283270718527419</v>
      </c>
      <c r="L276">
        <f t="shared" si="58"/>
        <v>36.277486907674358</v>
      </c>
      <c r="M276" s="42">
        <f t="shared" si="59"/>
        <v>64.910038316906778</v>
      </c>
      <c r="N276" s="6">
        <f t="shared" si="60"/>
        <v>8.3274513190456608E-7</v>
      </c>
      <c r="O276" s="4">
        <f>SUM($N$54:N276)*0.1+$O$30</f>
        <v>-1.2152997429672105E-5</v>
      </c>
      <c r="P276" s="4">
        <f>SUM($O$235:O276)</f>
        <v>-5.814188402441298E-4</v>
      </c>
      <c r="Q276" s="6">
        <f t="shared" si="61"/>
        <v>-2.7326454844667559E-6</v>
      </c>
      <c r="R276" s="4">
        <f>SUM($Q$54:Q276)*0.1+$O$8</f>
        <v>6.1519381306680517E-5</v>
      </c>
      <c r="S276" s="4">
        <f>SUM($R$235:R276)</f>
        <v>2.8049655042848925E-3</v>
      </c>
      <c r="T276">
        <f t="shared" si="62"/>
        <v>6.2708289905580821E-5</v>
      </c>
      <c r="U276">
        <f t="shared" si="63"/>
        <v>2.8645906074025711E-3</v>
      </c>
      <c r="X276" s="1"/>
    </row>
    <row r="277" spans="1:24" x14ac:dyDescent="0.25">
      <c r="A277" s="8"/>
      <c r="B277">
        <f t="shared" si="64"/>
        <v>22.300000000000047</v>
      </c>
      <c r="C277">
        <f t="shared" si="49"/>
        <v>-349.17496710046828</v>
      </c>
      <c r="D277">
        <f t="shared" si="50"/>
        <v>502.43991265318323</v>
      </c>
      <c r="E277">
        <f t="shared" si="51"/>
        <v>-92.971968306086751</v>
      </c>
      <c r="F277">
        <f t="shared" si="52"/>
        <v>36287.327024952137</v>
      </c>
      <c r="G277">
        <f t="shared" si="53"/>
        <v>-12591.324311254139</v>
      </c>
      <c r="H277">
        <f t="shared" si="54"/>
        <v>41473.765008022274</v>
      </c>
      <c r="I277">
        <f t="shared" si="55"/>
        <v>43342.988266290922</v>
      </c>
      <c r="J277" s="42">
        <f t="shared" si="56"/>
        <v>510.96932659176946</v>
      </c>
      <c r="K277">
        <f t="shared" si="57"/>
        <v>16.351409377076667</v>
      </c>
      <c r="L277">
        <f t="shared" si="58"/>
        <v>36.277486907674358</v>
      </c>
      <c r="M277" s="42">
        <f t="shared" si="59"/>
        <v>64.927165020707662</v>
      </c>
      <c r="N277" s="6">
        <f t="shared" si="60"/>
        <v>8.3336046958669303E-7</v>
      </c>
      <c r="O277" s="4">
        <f>SUM($N$54:N277)*0.1+$O$30</f>
        <v>-1.2069661382713435E-5</v>
      </c>
      <c r="P277" s="4">
        <f>SUM($O$235:O277)</f>
        <v>-5.9348850162684323E-4</v>
      </c>
      <c r="Q277" s="6">
        <f t="shared" si="61"/>
        <v>-2.7449532255889492E-6</v>
      </c>
      <c r="R277" s="4">
        <f>SUM($Q$54:Q277)*0.1+$O$8</f>
        <v>6.1244885984121611E-5</v>
      </c>
      <c r="S277" s="4">
        <f>SUM($R$235:R277)</f>
        <v>2.8662103902690143E-3</v>
      </c>
      <c r="T277">
        <f t="shared" si="62"/>
        <v>6.2422854669595329E-5</v>
      </c>
      <c r="U277">
        <f t="shared" si="63"/>
        <v>2.9270105231873236E-3</v>
      </c>
      <c r="X277" s="1"/>
    </row>
    <row r="278" spans="1:24" x14ac:dyDescent="0.25">
      <c r="A278" s="8"/>
      <c r="B278">
        <f t="shared" si="64"/>
        <v>22.400000000000048</v>
      </c>
      <c r="C278">
        <f t="shared" si="49"/>
        <v>-349.17496710046828</v>
      </c>
      <c r="D278">
        <f t="shared" si="50"/>
        <v>502.43991265318323</v>
      </c>
      <c r="E278">
        <f t="shared" si="51"/>
        <v>-92.971968306086751</v>
      </c>
      <c r="F278">
        <f t="shared" si="52"/>
        <v>36287.327024952137</v>
      </c>
      <c r="G278">
        <f t="shared" si="53"/>
        <v>-12600.621508084749</v>
      </c>
      <c r="H278">
        <f t="shared" si="54"/>
        <v>41659.723864560496</v>
      </c>
      <c r="I278">
        <f t="shared" si="55"/>
        <v>43523.651671952335</v>
      </c>
      <c r="J278" s="42">
        <f t="shared" si="56"/>
        <v>510.96932659176946</v>
      </c>
      <c r="K278">
        <f t="shared" si="57"/>
        <v>16.419565760002488</v>
      </c>
      <c r="L278">
        <f t="shared" si="58"/>
        <v>36.277486907674358</v>
      </c>
      <c r="M278" s="42">
        <f t="shared" si="59"/>
        <v>64.944363179235964</v>
      </c>
      <c r="N278" s="6">
        <f t="shared" si="60"/>
        <v>8.3397580726882008E-7</v>
      </c>
      <c r="O278" s="4">
        <f>SUM($N$54:N278)*0.1+$O$30</f>
        <v>-1.1986263801986552E-5</v>
      </c>
      <c r="P278" s="4">
        <f>SUM($O$235:O278)</f>
        <v>-6.0547476542882974E-4</v>
      </c>
      <c r="Q278" s="6">
        <f t="shared" si="61"/>
        <v>-2.7572609667111425E-6</v>
      </c>
      <c r="R278" s="4">
        <f>SUM($Q$54:Q278)*0.1+$O$8</f>
        <v>6.0969159887450507E-5</v>
      </c>
      <c r="S278" s="4">
        <f>SUM($R$235:R278)</f>
        <v>2.9271795501564649E-3</v>
      </c>
      <c r="T278">
        <f t="shared" si="62"/>
        <v>6.2136213091178305E-5</v>
      </c>
      <c r="U278">
        <f t="shared" si="63"/>
        <v>2.9891436583786503E-3</v>
      </c>
      <c r="X278" s="1"/>
    </row>
    <row r="279" spans="1:24" x14ac:dyDescent="0.25">
      <c r="A279" s="8"/>
      <c r="B279">
        <f t="shared" si="64"/>
        <v>22.50000000000005</v>
      </c>
      <c r="C279">
        <f t="shared" si="49"/>
        <v>-349.17496710046828</v>
      </c>
      <c r="D279">
        <f t="shared" si="50"/>
        <v>502.43991265318323</v>
      </c>
      <c r="E279">
        <f t="shared" si="51"/>
        <v>-92.971968306086751</v>
      </c>
      <c r="F279">
        <f t="shared" si="52"/>
        <v>36287.327024952137</v>
      </c>
      <c r="G279">
        <f t="shared" si="53"/>
        <v>-12609.918704915357</v>
      </c>
      <c r="H279">
        <f t="shared" si="54"/>
        <v>41845.682721098718</v>
      </c>
      <c r="I279">
        <f t="shared" si="55"/>
        <v>43704.361477310638</v>
      </c>
      <c r="J279" s="42">
        <f t="shared" si="56"/>
        <v>510.96932659176946</v>
      </c>
      <c r="K279">
        <f t="shared" si="57"/>
        <v>16.487739647499847</v>
      </c>
      <c r="L279">
        <f t="shared" si="58"/>
        <v>36.277486907674358</v>
      </c>
      <c r="M279" s="42">
        <f t="shared" si="59"/>
        <v>64.961632735740196</v>
      </c>
      <c r="N279" s="6">
        <f t="shared" si="60"/>
        <v>8.3459114495094703E-7</v>
      </c>
      <c r="O279" s="4">
        <f>SUM($N$54:N279)*0.1+$O$30</f>
        <v>-1.1902804687491459E-5</v>
      </c>
      <c r="P279" s="4">
        <f>SUM($O$235:O279)</f>
        <v>-6.1737757011632124E-4</v>
      </c>
      <c r="Q279" s="6">
        <f t="shared" si="61"/>
        <v>-2.7695687078333362E-6</v>
      </c>
      <c r="R279" s="4">
        <f>SUM($Q$54:Q279)*0.1+$O$8</f>
        <v>6.0692203016667172E-5</v>
      </c>
      <c r="S279" s="4">
        <f>SUM($R$235:R279)</f>
        <v>2.987871753173132E-3</v>
      </c>
      <c r="T279">
        <f t="shared" si="62"/>
        <v>6.1848365107292145E-5</v>
      </c>
      <c r="U279">
        <f t="shared" si="63"/>
        <v>3.0509888032394707E-3</v>
      </c>
      <c r="X279" s="1"/>
    </row>
    <row r="280" spans="1:24" x14ac:dyDescent="0.25">
      <c r="A280" s="8"/>
      <c r="B280">
        <f t="shared" si="64"/>
        <v>22.600000000000051</v>
      </c>
      <c r="C280">
        <f t="shared" si="49"/>
        <v>-349.17496710046828</v>
      </c>
      <c r="D280">
        <f t="shared" si="50"/>
        <v>502.43991265318323</v>
      </c>
      <c r="E280">
        <f t="shared" si="51"/>
        <v>-92.971968306086751</v>
      </c>
      <c r="F280">
        <f t="shared" si="52"/>
        <v>36287.327024952137</v>
      </c>
      <c r="G280">
        <f t="shared" si="53"/>
        <v>-12619.215901745967</v>
      </c>
      <c r="H280">
        <f t="shared" si="54"/>
        <v>42031.641577636932</v>
      </c>
      <c r="I280">
        <f t="shared" si="55"/>
        <v>43885.117109172854</v>
      </c>
      <c r="J280" s="42">
        <f t="shared" si="56"/>
        <v>510.96932659176946</v>
      </c>
      <c r="K280">
        <f t="shared" si="57"/>
        <v>16.555930823328161</v>
      </c>
      <c r="L280">
        <f t="shared" si="58"/>
        <v>36.277486907674358</v>
      </c>
      <c r="M280" s="42">
        <f t="shared" si="59"/>
        <v>64.97897363329372</v>
      </c>
      <c r="N280" s="6">
        <f t="shared" si="60"/>
        <v>8.3520648263307409E-7</v>
      </c>
      <c r="O280" s="4">
        <f>SUM($N$54:N280)*0.1+$O$30</f>
        <v>-1.1819284039228151E-5</v>
      </c>
      <c r="P280" s="4">
        <f>SUM($O$235:O280)</f>
        <v>-6.291968541555494E-4</v>
      </c>
      <c r="Q280" s="6">
        <f t="shared" si="61"/>
        <v>-2.7818764489555291E-6</v>
      </c>
      <c r="R280" s="4">
        <f>SUM($Q$54:Q280)*0.1+$O$8</f>
        <v>6.0414015371771619E-5</v>
      </c>
      <c r="S280" s="4">
        <f>SUM($R$235:R280)</f>
        <v>3.0482857685449035E-3</v>
      </c>
      <c r="T280">
        <f t="shared" si="62"/>
        <v>6.1559310656801632E-5</v>
      </c>
      <c r="U280">
        <f t="shared" si="63"/>
        <v>3.1125447479502413E-3</v>
      </c>
      <c r="X280" s="1"/>
    </row>
    <row r="281" spans="1:24" x14ac:dyDescent="0.25">
      <c r="A281" s="8"/>
      <c r="B281">
        <f t="shared" si="64"/>
        <v>22.700000000000053</v>
      </c>
      <c r="C281">
        <f t="shared" si="49"/>
        <v>-349.17496710046828</v>
      </c>
      <c r="D281">
        <f t="shared" si="50"/>
        <v>502.43991265318323</v>
      </c>
      <c r="E281">
        <f t="shared" si="51"/>
        <v>-92.971968306086751</v>
      </c>
      <c r="F281">
        <f t="shared" si="52"/>
        <v>36287.327024952137</v>
      </c>
      <c r="G281">
        <f t="shared" si="53"/>
        <v>-12628.513098576575</v>
      </c>
      <c r="H281">
        <f t="shared" si="54"/>
        <v>42217.600434175154</v>
      </c>
      <c r="I281">
        <f t="shared" si="55"/>
        <v>44065.918003606668</v>
      </c>
      <c r="J281" s="42">
        <f t="shared" si="56"/>
        <v>510.96932659176946</v>
      </c>
      <c r="K281">
        <f t="shared" si="57"/>
        <v>16.624139074740494</v>
      </c>
      <c r="L281">
        <f t="shared" si="58"/>
        <v>36.277486907674358</v>
      </c>
      <c r="M281" s="42">
        <f t="shared" si="59"/>
        <v>64.996385814795644</v>
      </c>
      <c r="N281" s="6">
        <f t="shared" si="60"/>
        <v>8.3582182031520104E-7</v>
      </c>
      <c r="O281" s="4">
        <f>SUM($N$54:N281)*0.1+$O$30</f>
        <v>-1.1735701857196631E-5</v>
      </c>
      <c r="P281" s="4">
        <f>SUM($O$235:O281)</f>
        <v>-6.4093255601274603E-4</v>
      </c>
      <c r="Q281" s="6">
        <f t="shared" si="61"/>
        <v>-2.7941841900777224E-6</v>
      </c>
      <c r="R281" s="4">
        <f>SUM($Q$54:Q281)*0.1+$O$8</f>
        <v>6.0134596952763843E-5</v>
      </c>
      <c r="S281" s="4">
        <f>SUM($R$235:R281)</f>
        <v>3.1084203654976675E-3</v>
      </c>
      <c r="T281">
        <f t="shared" si="62"/>
        <v>6.1269049680506412E-5</v>
      </c>
      <c r="U281">
        <f t="shared" si="63"/>
        <v>3.1738102826094827E-3</v>
      </c>
      <c r="X281" s="1"/>
    </row>
    <row r="282" spans="1:24" x14ac:dyDescent="0.25">
      <c r="A282" s="8"/>
      <c r="B282">
        <f t="shared" si="64"/>
        <v>22.800000000000054</v>
      </c>
      <c r="C282">
        <f t="shared" si="49"/>
        <v>-349.17496710046828</v>
      </c>
      <c r="D282">
        <f t="shared" si="50"/>
        <v>502.43991265318323</v>
      </c>
      <c r="E282">
        <f t="shared" si="51"/>
        <v>-92.971968306086751</v>
      </c>
      <c r="F282">
        <f t="shared" si="52"/>
        <v>36287.327024952137</v>
      </c>
      <c r="G282">
        <f t="shared" si="53"/>
        <v>-12637.810295407184</v>
      </c>
      <c r="H282">
        <f t="shared" si="54"/>
        <v>42403.559290713376</v>
      </c>
      <c r="I282">
        <f t="shared" si="55"/>
        <v>44246.763605757027</v>
      </c>
      <c r="J282" s="42">
        <f t="shared" si="56"/>
        <v>510.96932659176946</v>
      </c>
      <c r="K282">
        <f t="shared" si="57"/>
        <v>16.692364192414352</v>
      </c>
      <c r="L282">
        <f t="shared" si="58"/>
        <v>36.277486907674358</v>
      </c>
      <c r="M282" s="42">
        <f t="shared" si="59"/>
        <v>65.013869222971579</v>
      </c>
      <c r="N282" s="6">
        <f t="shared" si="60"/>
        <v>8.3643715799732799E-7</v>
      </c>
      <c r="O282" s="4">
        <f>SUM($N$54:N282)*0.1+$O$30</f>
        <v>-1.1652058141396899E-5</v>
      </c>
      <c r="P282" s="4">
        <f>SUM($O$235:O282)</f>
        <v>-6.525846141541429E-4</v>
      </c>
      <c r="Q282" s="6">
        <f t="shared" si="61"/>
        <v>-2.8064919311999161E-6</v>
      </c>
      <c r="R282" s="4">
        <f>SUM($Q$54:Q282)*0.1+$O$8</f>
        <v>5.9853947759643855E-5</v>
      </c>
      <c r="S282" s="4">
        <f>SUM($R$235:R282)</f>
        <v>3.1682743132573112E-3</v>
      </c>
      <c r="T282">
        <f t="shared" si="62"/>
        <v>6.0977582121175234E-5</v>
      </c>
      <c r="U282">
        <f t="shared" si="63"/>
        <v>3.2347841972343067E-3</v>
      </c>
      <c r="X282" s="1"/>
    </row>
    <row r="283" spans="1:24" x14ac:dyDescent="0.25">
      <c r="A283" s="8"/>
      <c r="B283">
        <f t="shared" si="64"/>
        <v>22.900000000000055</v>
      </c>
      <c r="C283">
        <f t="shared" si="49"/>
        <v>-349.17496710046828</v>
      </c>
      <c r="D283">
        <f t="shared" si="50"/>
        <v>502.43991265318323</v>
      </c>
      <c r="E283">
        <f t="shared" si="51"/>
        <v>-92.971968306086751</v>
      </c>
      <c r="F283">
        <f t="shared" si="52"/>
        <v>36287.327024952137</v>
      </c>
      <c r="G283">
        <f t="shared" si="53"/>
        <v>-12647.107492237792</v>
      </c>
      <c r="H283">
        <f t="shared" si="54"/>
        <v>42589.518147251591</v>
      </c>
      <c r="I283">
        <f t="shared" si="55"/>
        <v>44427.653369667074</v>
      </c>
      <c r="J283" s="42">
        <f t="shared" si="56"/>
        <v>510.96932659176946</v>
      </c>
      <c r="K283">
        <f t="shared" si="57"/>
        <v>16.760605970384155</v>
      </c>
      <c r="L283">
        <f t="shared" si="58"/>
        <v>36.277486907674358</v>
      </c>
      <c r="M283" s="42">
        <f t="shared" si="59"/>
        <v>65.031423800374625</v>
      </c>
      <c r="N283" s="6">
        <f t="shared" si="60"/>
        <v>8.3705249567945494E-7</v>
      </c>
      <c r="O283" s="4">
        <f>SUM($N$54:N283)*0.1+$O$30</f>
        <v>-1.1568352891828953E-5</v>
      </c>
      <c r="P283" s="4">
        <f>SUM($O$235:O283)</f>
        <v>-6.6415296704597183E-4</v>
      </c>
      <c r="Q283" s="6">
        <f t="shared" si="61"/>
        <v>-2.8187996723221089E-6</v>
      </c>
      <c r="R283" s="4">
        <f>SUM($Q$54:Q283)*0.1+$O$8</f>
        <v>5.9572067792411643E-5</v>
      </c>
      <c r="S283" s="4">
        <f>SUM($R$235:R283)</f>
        <v>3.227846381049723E-3</v>
      </c>
      <c r="T283">
        <f t="shared" si="62"/>
        <v>6.068490792358159E-5</v>
      </c>
      <c r="U283">
        <f t="shared" si="63"/>
        <v>3.2954652817609475E-3</v>
      </c>
      <c r="X283" s="1"/>
    </row>
    <row r="284" spans="1:24" x14ac:dyDescent="0.25">
      <c r="A284" s="8"/>
      <c r="B284">
        <f t="shared" si="64"/>
        <v>23.000000000000057</v>
      </c>
      <c r="C284">
        <f t="shared" si="49"/>
        <v>-349.17496710046828</v>
      </c>
      <c r="D284">
        <f t="shared" si="50"/>
        <v>502.43991265318323</v>
      </c>
      <c r="E284">
        <f t="shared" si="51"/>
        <v>-92.971968306086751</v>
      </c>
      <c r="F284">
        <f t="shared" si="52"/>
        <v>36287.327024952137</v>
      </c>
      <c r="G284">
        <f t="shared" si="53"/>
        <v>-12656.4046890684</v>
      </c>
      <c r="H284">
        <f t="shared" si="54"/>
        <v>42775.477003789812</v>
      </c>
      <c r="I284">
        <f t="shared" si="55"/>
        <v>44608.586758103236</v>
      </c>
      <c r="J284" s="42">
        <f t="shared" si="56"/>
        <v>510.96932659176946</v>
      </c>
      <c r="K284">
        <f t="shared" si="57"/>
        <v>16.828864205975222</v>
      </c>
      <c r="L284">
        <f t="shared" si="58"/>
        <v>36.277486907674358</v>
      </c>
      <c r="M284" s="42">
        <f t="shared" si="59"/>
        <v>65.04904948938615</v>
      </c>
      <c r="N284" s="6">
        <f t="shared" si="60"/>
        <v>8.3766783336158178E-7</v>
      </c>
      <c r="O284" s="4">
        <f>SUM($N$54:N284)*0.1+$O$30</f>
        <v>-1.1484586108492795E-5</v>
      </c>
      <c r="P284" s="4">
        <f>SUM($O$235:O284)</f>
        <v>-6.756375531544646E-4</v>
      </c>
      <c r="Q284" s="6">
        <f t="shared" si="61"/>
        <v>-2.8311074134443026E-6</v>
      </c>
      <c r="R284" s="4">
        <f>SUM($Q$54:Q284)*0.1+$O$8</f>
        <v>5.9288957051067213E-5</v>
      </c>
      <c r="S284" s="4">
        <f>SUM($R$235:R284)</f>
        <v>3.28713533810079E-3</v>
      </c>
      <c r="T284">
        <f t="shared" si="62"/>
        <v>6.0391027034541135E-5</v>
      </c>
      <c r="U284">
        <f t="shared" si="63"/>
        <v>3.3558523260452844E-3</v>
      </c>
      <c r="X284" s="1"/>
    </row>
    <row r="285" spans="1:24" x14ac:dyDescent="0.25">
      <c r="A285" s="8"/>
      <c r="B285">
        <f t="shared" si="64"/>
        <v>23.100000000000058</v>
      </c>
      <c r="C285">
        <f t="shared" si="49"/>
        <v>-349.17496710046828</v>
      </c>
      <c r="D285">
        <f t="shared" si="50"/>
        <v>502.43991265318323</v>
      </c>
      <c r="E285">
        <f t="shared" si="51"/>
        <v>-92.971968306086751</v>
      </c>
      <c r="F285">
        <f t="shared" si="52"/>
        <v>36287.327024952137</v>
      </c>
      <c r="G285">
        <f t="shared" si="53"/>
        <v>-12665.70188589901</v>
      </c>
      <c r="H285">
        <f t="shared" si="54"/>
        <v>42961.435860328027</v>
      </c>
      <c r="I285">
        <f t="shared" si="55"/>
        <v>44789.56324238432</v>
      </c>
      <c r="J285" s="42">
        <f t="shared" si="56"/>
        <v>510.96932659176946</v>
      </c>
      <c r="K285">
        <f t="shared" si="57"/>
        <v>16.897138699739315</v>
      </c>
      <c r="L285">
        <f t="shared" si="58"/>
        <v>36.277486907674358</v>
      </c>
      <c r="M285" s="42">
        <f t="shared" si="59"/>
        <v>65.066746232216659</v>
      </c>
      <c r="N285" s="6">
        <f t="shared" si="60"/>
        <v>8.3828317104370883E-7</v>
      </c>
      <c r="O285" s="4">
        <f>SUM($N$54:N285)*0.1+$O$30</f>
        <v>-1.1400757791388422E-5</v>
      </c>
      <c r="P285" s="4">
        <f>SUM($O$235:O285)</f>
        <v>-6.87038310945853E-4</v>
      </c>
      <c r="Q285" s="6">
        <f t="shared" si="61"/>
        <v>-2.8434151545664955E-6</v>
      </c>
      <c r="R285" s="4">
        <f>SUM($Q$54:Q285)*0.1+$O$8</f>
        <v>5.9004615535610566E-5</v>
      </c>
      <c r="S285" s="4">
        <f>SUM($R$235:R285)</f>
        <v>3.3461399536364005E-3</v>
      </c>
      <c r="T285">
        <f t="shared" si="62"/>
        <v>6.0095939402950678E-5</v>
      </c>
      <c r="U285">
        <f t="shared" si="63"/>
        <v>3.4159441198633716E-3</v>
      </c>
      <c r="X285" s="1"/>
    </row>
    <row r="286" spans="1:24" x14ac:dyDescent="0.25">
      <c r="A286" s="8"/>
      <c r="B286">
        <f t="shared" si="64"/>
        <v>23.20000000000006</v>
      </c>
      <c r="C286">
        <f t="shared" si="49"/>
        <v>-349.17496710046828</v>
      </c>
      <c r="D286">
        <f t="shared" si="50"/>
        <v>502.43991265318323</v>
      </c>
      <c r="E286">
        <f t="shared" si="51"/>
        <v>-92.971968306086751</v>
      </c>
      <c r="F286">
        <f t="shared" si="52"/>
        <v>36287.327024952137</v>
      </c>
      <c r="G286">
        <f t="shared" si="53"/>
        <v>-12674.999082729619</v>
      </c>
      <c r="H286">
        <f t="shared" si="54"/>
        <v>43147.394716866242</v>
      </c>
      <c r="I286">
        <f t="shared" si="55"/>
        <v>44970.582302214563</v>
      </c>
      <c r="J286" s="42">
        <f t="shared" si="56"/>
        <v>510.96932659176946</v>
      </c>
      <c r="K286">
        <f t="shared" si="57"/>
        <v>16.965429255391655</v>
      </c>
      <c r="L286">
        <f t="shared" si="58"/>
        <v>36.277486907674358</v>
      </c>
      <c r="M286" s="42">
        <f t="shared" si="59"/>
        <v>65.084513970906727</v>
      </c>
      <c r="N286" s="6">
        <f t="shared" si="60"/>
        <v>8.3889850872583578E-7</v>
      </c>
      <c r="O286" s="4">
        <f>SUM($N$54:N286)*0.1+$O$30</f>
        <v>-1.131686794051584E-5</v>
      </c>
      <c r="P286" s="4">
        <f>SUM($O$235:O286)</f>
        <v>-6.9835517888636883E-4</v>
      </c>
      <c r="Q286" s="6">
        <f t="shared" si="61"/>
        <v>-2.8557228956886884E-6</v>
      </c>
      <c r="R286" s="4">
        <f>SUM($Q$54:Q286)*0.1+$O$8</f>
        <v>5.8719043246041694E-5</v>
      </c>
      <c r="S286" s="4">
        <f>SUM($R$235:R286)</f>
        <v>3.4048589968824422E-3</v>
      </c>
      <c r="T286">
        <f t="shared" si="62"/>
        <v>5.9799644979829021E-5</v>
      </c>
      <c r="U286">
        <f t="shared" si="63"/>
        <v>3.4757394529119586E-3</v>
      </c>
      <c r="X286" s="1"/>
    </row>
    <row r="287" spans="1:24" x14ac:dyDescent="0.25">
      <c r="A287" s="8"/>
      <c r="B287">
        <f t="shared" si="64"/>
        <v>23.300000000000061</v>
      </c>
      <c r="C287">
        <f t="shared" si="49"/>
        <v>-349.17496710046828</v>
      </c>
      <c r="D287">
        <f t="shared" si="50"/>
        <v>502.43991265318323</v>
      </c>
      <c r="E287">
        <f t="shared" si="51"/>
        <v>-92.971968306086751</v>
      </c>
      <c r="F287">
        <f t="shared" si="52"/>
        <v>36287.327024952137</v>
      </c>
      <c r="G287">
        <f t="shared" si="53"/>
        <v>-12684.296279560229</v>
      </c>
      <c r="H287">
        <f t="shared" si="54"/>
        <v>43333.353573404464</v>
      </c>
      <c r="I287">
        <f t="shared" si="55"/>
        <v>45151.643425520524</v>
      </c>
      <c r="J287" s="42">
        <f t="shared" si="56"/>
        <v>510.96932659176946</v>
      </c>
      <c r="K287">
        <f t="shared" si="57"/>
        <v>17.03373567974938</v>
      </c>
      <c r="L287">
        <f t="shared" si="58"/>
        <v>36.277486907674358</v>
      </c>
      <c r="M287" s="42">
        <f t="shared" si="59"/>
        <v>65.102352647327734</v>
      </c>
      <c r="N287" s="6">
        <f t="shared" si="60"/>
        <v>8.3951384640796284E-7</v>
      </c>
      <c r="O287" s="4">
        <f>SUM($N$54:N287)*0.1+$O$30</f>
        <v>-1.1232916555875044E-5</v>
      </c>
      <c r="P287" s="4">
        <f>SUM($O$235:O287)</f>
        <v>-7.0958809544224388E-4</v>
      </c>
      <c r="Q287" s="6">
        <f t="shared" si="61"/>
        <v>-2.8680306368108821E-6</v>
      </c>
      <c r="R287" s="4">
        <f>SUM($Q$54:Q287)*0.1+$O$8</f>
        <v>5.8432240182360605E-5</v>
      </c>
      <c r="S287" s="4">
        <f>SUM($R$235:R287)</f>
        <v>3.463291237064803E-3</v>
      </c>
      <c r="T287">
        <f t="shared" si="62"/>
        <v>5.9502143718359669E-5</v>
      </c>
      <c r="U287">
        <f t="shared" si="63"/>
        <v>3.53523711480902E-3</v>
      </c>
      <c r="X287" s="1"/>
    </row>
    <row r="288" spans="1:24" x14ac:dyDescent="0.25">
      <c r="A288" s="8"/>
      <c r="B288">
        <f t="shared" si="64"/>
        <v>23.400000000000063</v>
      </c>
      <c r="C288">
        <f t="shared" si="49"/>
        <v>-349.17496710046828</v>
      </c>
      <c r="D288">
        <f t="shared" si="50"/>
        <v>502.43991265318323</v>
      </c>
      <c r="E288">
        <f t="shared" si="51"/>
        <v>-92.971968306086751</v>
      </c>
      <c r="F288">
        <f t="shared" si="52"/>
        <v>36287.327024952137</v>
      </c>
      <c r="G288">
        <f t="shared" si="53"/>
        <v>-12693.593476390837</v>
      </c>
      <c r="H288">
        <f t="shared" si="54"/>
        <v>43519.312429942678</v>
      </c>
      <c r="I288">
        <f t="shared" si="55"/>
        <v>45332.746108291693</v>
      </c>
      <c r="J288" s="42">
        <f t="shared" si="56"/>
        <v>510.96932659176946</v>
      </c>
      <c r="K288">
        <f t="shared" si="57"/>
        <v>17.102057782671416</v>
      </c>
      <c r="L288">
        <f t="shared" si="58"/>
        <v>36.277486907674358</v>
      </c>
      <c r="M288" s="42">
        <f t="shared" si="59"/>
        <v>65.120262203182861</v>
      </c>
      <c r="N288" s="6">
        <f t="shared" si="60"/>
        <v>8.4012918409008979E-7</v>
      </c>
      <c r="O288" s="4">
        <f>SUM($N$54:N288)*0.1+$O$30</f>
        <v>-1.1148903637466035E-5</v>
      </c>
      <c r="P288" s="4">
        <f>SUM($O$235:O288)</f>
        <v>-7.2073699907970995E-4</v>
      </c>
      <c r="Q288" s="6">
        <f t="shared" si="61"/>
        <v>-2.8803383779330749E-6</v>
      </c>
      <c r="R288" s="4">
        <f>SUM($Q$54:Q288)*0.1+$O$8</f>
        <v>5.8144206344567299E-5</v>
      </c>
      <c r="S288" s="4">
        <f>SUM($R$235:R288)</f>
        <v>3.5214354434093703E-3</v>
      </c>
      <c r="T288">
        <f t="shared" si="62"/>
        <v>5.9203435573935436E-5</v>
      </c>
      <c r="U288">
        <f t="shared" si="63"/>
        <v>3.5944358950942739E-3</v>
      </c>
      <c r="X288" s="1"/>
    </row>
    <row r="289" spans="1:24" x14ac:dyDescent="0.25">
      <c r="A289" s="8"/>
      <c r="B289">
        <f t="shared" si="64"/>
        <v>23.500000000000064</v>
      </c>
      <c r="C289">
        <f t="shared" si="49"/>
        <v>-349.17496710046828</v>
      </c>
      <c r="D289">
        <f t="shared" si="50"/>
        <v>502.43991265318323</v>
      </c>
      <c r="E289">
        <f t="shared" si="51"/>
        <v>-92.971968306086751</v>
      </c>
      <c r="F289">
        <f t="shared" si="52"/>
        <v>36287.327024952137</v>
      </c>
      <c r="G289">
        <f t="shared" si="53"/>
        <v>-12702.890673221445</v>
      </c>
      <c r="H289">
        <f t="shared" si="54"/>
        <v>43705.2712864809</v>
      </c>
      <c r="I289">
        <f t="shared" si="55"/>
        <v>45513.88985442475</v>
      </c>
      <c r="J289" s="42">
        <f t="shared" si="56"/>
        <v>510.96932659176946</v>
      </c>
      <c r="K289">
        <f t="shared" si="57"/>
        <v>17.170395376999736</v>
      </c>
      <c r="L289">
        <f t="shared" si="58"/>
        <v>36.277486907674358</v>
      </c>
      <c r="M289" s="42">
        <f t="shared" si="59"/>
        <v>65.138242580007855</v>
      </c>
      <c r="N289" s="6">
        <f t="shared" si="60"/>
        <v>8.4074452177221674E-7</v>
      </c>
      <c r="O289" s="4">
        <f>SUM($N$54:N289)*0.1+$O$30</f>
        <v>-1.1064829185288812E-5</v>
      </c>
      <c r="P289" s="4">
        <f>SUM($O$235:O289)</f>
        <v>-7.3180182826499871E-4</v>
      </c>
      <c r="Q289" s="6">
        <f t="shared" si="61"/>
        <v>-2.8926461190552682E-6</v>
      </c>
      <c r="R289" s="4">
        <f>SUM($Q$54:Q289)*0.1+$O$8</f>
        <v>5.7854941732661767E-5</v>
      </c>
      <c r="S289" s="4">
        <f>SUM($R$235:R289)</f>
        <v>3.5792903851420321E-3</v>
      </c>
      <c r="T289">
        <f t="shared" si="62"/>
        <v>5.8903520504205067E-5</v>
      </c>
      <c r="U289">
        <f t="shared" si="63"/>
        <v>3.6533345832297092E-3</v>
      </c>
      <c r="X289" s="1"/>
    </row>
    <row r="290" spans="1:24" x14ac:dyDescent="0.25">
      <c r="A290" s="8"/>
      <c r="B290">
        <f t="shared" si="64"/>
        <v>23.600000000000065</v>
      </c>
      <c r="C290">
        <f t="shared" si="49"/>
        <v>-349.17496710046828</v>
      </c>
      <c r="D290">
        <f t="shared" si="50"/>
        <v>502.43991265318323</v>
      </c>
      <c r="E290">
        <f t="shared" si="51"/>
        <v>-92.971968306086751</v>
      </c>
      <c r="F290">
        <f t="shared" si="52"/>
        <v>36287.327024952137</v>
      </c>
      <c r="G290">
        <f t="shared" si="53"/>
        <v>-12712.187870052054</v>
      </c>
      <c r="H290">
        <f t="shared" si="54"/>
        <v>43891.230143019122</v>
      </c>
      <c r="I290">
        <f t="shared" si="55"/>
        <v>45695.074175571368</v>
      </c>
      <c r="J290" s="42">
        <f t="shared" si="56"/>
        <v>510.96932659176946</v>
      </c>
      <c r="K290">
        <f t="shared" si="57"/>
        <v>17.238748278501919</v>
      </c>
      <c r="L290">
        <f t="shared" si="58"/>
        <v>36.277486907674358</v>
      </c>
      <c r="M290" s="42">
        <f t="shared" si="59"/>
        <v>65.156293719171956</v>
      </c>
      <c r="N290" s="6">
        <f t="shared" si="60"/>
        <v>8.4135985945434368E-7</v>
      </c>
      <c r="O290" s="4">
        <f>SUM($N$54:N290)*0.1+$O$30</f>
        <v>-1.0980693199343379E-5</v>
      </c>
      <c r="P290" s="4">
        <f>SUM($O$235:O290)</f>
        <v>-7.4278252146434208E-4</v>
      </c>
      <c r="Q290" s="6">
        <f t="shared" si="61"/>
        <v>-2.9049538601774619E-6</v>
      </c>
      <c r="R290" s="4">
        <f>SUM($Q$54:Q290)*0.1+$O$8</f>
        <v>5.7564446346644025E-5</v>
      </c>
      <c r="S290" s="4">
        <f>SUM($R$235:R290)</f>
        <v>3.6368548314886762E-3</v>
      </c>
      <c r="T290">
        <f t="shared" si="62"/>
        <v>5.8602398469122104E-5</v>
      </c>
      <c r="U290">
        <f t="shared" si="63"/>
        <v>3.7119319686001054E-3</v>
      </c>
      <c r="X290" s="1"/>
    </row>
    <row r="291" spans="1:24" x14ac:dyDescent="0.25">
      <c r="A291" s="8"/>
      <c r="B291">
        <f t="shared" si="64"/>
        <v>23.700000000000067</v>
      </c>
      <c r="C291">
        <f t="shared" si="49"/>
        <v>-349.17496710046828</v>
      </c>
      <c r="D291">
        <f t="shared" si="50"/>
        <v>502.43991265318323</v>
      </c>
      <c r="E291">
        <f t="shared" si="51"/>
        <v>-92.971968306086751</v>
      </c>
      <c r="F291">
        <f t="shared" si="52"/>
        <v>36287.327024952137</v>
      </c>
      <c r="G291">
        <f t="shared" si="53"/>
        <v>-12721.485066882664</v>
      </c>
      <c r="H291">
        <f t="shared" si="54"/>
        <v>44077.188999557337</v>
      </c>
      <c r="I291">
        <f t="shared" si="55"/>
        <v>45876.298590989412</v>
      </c>
      <c r="J291" s="42">
        <f t="shared" si="56"/>
        <v>510.96932659176946</v>
      </c>
      <c r="K291">
        <f t="shared" si="57"/>
        <v>17.307116305815036</v>
      </c>
      <c r="L291">
        <f t="shared" si="58"/>
        <v>36.277486907674358</v>
      </c>
      <c r="M291" s="42">
        <f t="shared" si="59"/>
        <v>65.174415561878746</v>
      </c>
      <c r="N291" s="6">
        <f t="shared" si="60"/>
        <v>8.4197519713647074E-7</v>
      </c>
      <c r="O291" s="4">
        <f>SUM($N$54:N291)*0.1+$O$30</f>
        <v>-1.0896495679629732E-5</v>
      </c>
      <c r="P291" s="4">
        <f>SUM($O$235:O291)</f>
        <v>-7.5367901714397184E-4</v>
      </c>
      <c r="Q291" s="6">
        <f t="shared" si="61"/>
        <v>-2.9172616012996548E-6</v>
      </c>
      <c r="R291" s="4">
        <f>SUM($Q$54:Q291)*0.1+$O$8</f>
        <v>5.7272720186514059E-5</v>
      </c>
      <c r="S291" s="4">
        <f>SUM($R$235:R291)</f>
        <v>3.6941275516751901E-3</v>
      </c>
      <c r="T291">
        <f t="shared" si="62"/>
        <v>5.8300069430995744E-5</v>
      </c>
      <c r="U291">
        <f t="shared" si="63"/>
        <v>3.770226840513557E-3</v>
      </c>
      <c r="X291" s="1"/>
    </row>
    <row r="292" spans="1:24" x14ac:dyDescent="0.25">
      <c r="A292" s="8"/>
      <c r="B292">
        <f t="shared" si="64"/>
        <v>23.800000000000068</v>
      </c>
      <c r="C292">
        <f t="shared" si="49"/>
        <v>-349.17496710046828</v>
      </c>
      <c r="D292">
        <f t="shared" si="50"/>
        <v>502.43991265318323</v>
      </c>
      <c r="E292">
        <f t="shared" si="51"/>
        <v>-92.971968306086751</v>
      </c>
      <c r="F292">
        <f t="shared" si="52"/>
        <v>36287.327024952137</v>
      </c>
      <c r="G292">
        <f t="shared" si="53"/>
        <v>-12730.782263713272</v>
      </c>
      <c r="H292">
        <f t="shared" si="54"/>
        <v>44263.147856095558</v>
      </c>
      <c r="I292">
        <f t="shared" si="55"/>
        <v>46057.562627397616</v>
      </c>
      <c r="J292" s="42">
        <f t="shared" si="56"/>
        <v>510.96932659176946</v>
      </c>
      <c r="K292">
        <f t="shared" si="57"/>
        <v>17.375499280390809</v>
      </c>
      <c r="L292">
        <f t="shared" si="58"/>
        <v>36.277486907674358</v>
      </c>
      <c r="M292" s="42">
        <f t="shared" si="59"/>
        <v>65.192608049167006</v>
      </c>
      <c r="N292" s="6">
        <f t="shared" si="60"/>
        <v>8.4259053481859769E-7</v>
      </c>
      <c r="O292" s="4">
        <f>SUM($N$54:N292)*0.1+$O$30</f>
        <v>-1.0812236626147873E-5</v>
      </c>
      <c r="P292" s="4">
        <f>SUM($O$235:O292)</f>
        <v>-7.6449125377011967E-4</v>
      </c>
      <c r="Q292" s="6">
        <f t="shared" si="61"/>
        <v>-2.9295693424218485E-6</v>
      </c>
      <c r="R292" s="4">
        <f>SUM($Q$54:Q292)*0.1+$O$8</f>
        <v>5.6979763252271875E-5</v>
      </c>
      <c r="S292" s="4">
        <f>SUM($R$235:R292)</f>
        <v>3.7511073149274618E-3</v>
      </c>
      <c r="T292">
        <f t="shared" si="62"/>
        <v>5.7996533354544271E-5</v>
      </c>
      <c r="U292">
        <f t="shared" si="63"/>
        <v>3.8282179882019938E-3</v>
      </c>
      <c r="X292" s="1"/>
    </row>
    <row r="293" spans="1:24" x14ac:dyDescent="0.25">
      <c r="A293" s="8"/>
      <c r="B293">
        <f t="shared" si="64"/>
        <v>23.90000000000007</v>
      </c>
      <c r="C293">
        <f t="shared" si="49"/>
        <v>-349.17496710046828</v>
      </c>
      <c r="D293">
        <f t="shared" si="50"/>
        <v>502.43991265318323</v>
      </c>
      <c r="E293">
        <f t="shared" si="51"/>
        <v>-92.971968306086751</v>
      </c>
      <c r="F293">
        <f t="shared" si="52"/>
        <v>36287.327024952137</v>
      </c>
      <c r="G293">
        <f t="shared" si="53"/>
        <v>-12740.079460543882</v>
      </c>
      <c r="H293">
        <f t="shared" si="54"/>
        <v>44449.10671263378</v>
      </c>
      <c r="I293">
        <f t="shared" si="55"/>
        <v>46238.865818833379</v>
      </c>
      <c r="J293" s="42">
        <f t="shared" si="56"/>
        <v>510.96932659176946</v>
      </c>
      <c r="K293">
        <f t="shared" si="57"/>
        <v>17.443897026441981</v>
      </c>
      <c r="L293">
        <f t="shared" si="58"/>
        <v>36.277486907674358</v>
      </c>
      <c r="M293" s="42">
        <f t="shared" si="59"/>
        <v>65.210871121911609</v>
      </c>
      <c r="N293" s="6">
        <f t="shared" si="60"/>
        <v>8.4320587250072474E-7</v>
      </c>
      <c r="O293" s="4">
        <f>SUM($N$54:N293)*0.1+$O$30</f>
        <v>-1.0727916038897799E-5</v>
      </c>
      <c r="P293" s="4">
        <f>SUM($O$235:O293)</f>
        <v>-7.7521916980901749E-4</v>
      </c>
      <c r="Q293" s="6">
        <f t="shared" si="61"/>
        <v>-2.9418770835440418E-6</v>
      </c>
      <c r="R293" s="4">
        <f>SUM($Q$54:Q293)*0.1+$O$8</f>
        <v>5.6685575543917474E-5</v>
      </c>
      <c r="S293" s="4">
        <f>SUM($R$235:R293)</f>
        <v>3.8077928904713793E-3</v>
      </c>
      <c r="T293">
        <f t="shared" si="62"/>
        <v>5.7691790206950723E-5</v>
      </c>
      <c r="U293">
        <f t="shared" si="63"/>
        <v>3.8859042008217038E-3</v>
      </c>
      <c r="X293" s="1"/>
    </row>
    <row r="294" spans="1:24" x14ac:dyDescent="0.25">
      <c r="A294" s="8"/>
      <c r="B294">
        <f t="shared" si="64"/>
        <v>24.000000000000071</v>
      </c>
      <c r="C294">
        <f t="shared" si="49"/>
        <v>-349.17496710046828</v>
      </c>
      <c r="D294">
        <f t="shared" si="50"/>
        <v>502.43991265318323</v>
      </c>
      <c r="E294">
        <f t="shared" si="51"/>
        <v>-92.971968306086751</v>
      </c>
      <c r="F294">
        <f t="shared" si="52"/>
        <v>36287.327024952137</v>
      </c>
      <c r="G294">
        <f t="shared" si="53"/>
        <v>-12749.376657374491</v>
      </c>
      <c r="H294">
        <f t="shared" si="54"/>
        <v>44635.065569171995</v>
      </c>
      <c r="I294">
        <f t="shared" si="55"/>
        <v>46420.207706513858</v>
      </c>
      <c r="J294" s="42">
        <f t="shared" si="56"/>
        <v>510.96932659176946</v>
      </c>
      <c r="K294">
        <f t="shared" si="57"/>
        <v>17.512309370889895</v>
      </c>
      <c r="L294">
        <f t="shared" si="58"/>
        <v>36.277486907674358</v>
      </c>
      <c r="M294" s="42">
        <f t="shared" si="59"/>
        <v>65.229204720824342</v>
      </c>
      <c r="N294" s="6">
        <f t="shared" si="60"/>
        <v>8.4382121018285169E-7</v>
      </c>
      <c r="O294" s="4">
        <f>SUM($N$54:N294)*0.1+$O$30</f>
        <v>-1.0643533917879514E-5</v>
      </c>
      <c r="P294" s="4">
        <f>SUM($O$235:O294)</f>
        <v>-7.8586270372689698E-4</v>
      </c>
      <c r="Q294" s="6">
        <f t="shared" si="61"/>
        <v>-2.9541848246662351E-6</v>
      </c>
      <c r="R294" s="4">
        <f>SUM($Q$54:Q294)*0.1+$O$8</f>
        <v>5.6390157061450848E-5</v>
      </c>
      <c r="S294" s="4">
        <f>SUM($R$235:R294)</f>
        <v>3.8641830475328303E-3</v>
      </c>
      <c r="T294">
        <f t="shared" si="62"/>
        <v>5.7385839957921211E-5</v>
      </c>
      <c r="U294">
        <f t="shared" si="63"/>
        <v>3.9432842674538516E-3</v>
      </c>
      <c r="X294" s="1"/>
    </row>
    <row r="295" spans="1:24" x14ac:dyDescent="0.25">
      <c r="A295" s="8"/>
      <c r="B295">
        <f t="shared" si="64"/>
        <v>24.100000000000072</v>
      </c>
      <c r="C295">
        <f t="shared" si="49"/>
        <v>-349.17496710046828</v>
      </c>
      <c r="D295">
        <f t="shared" si="50"/>
        <v>502.43991265318323</v>
      </c>
      <c r="E295">
        <f t="shared" si="51"/>
        <v>-92.971968306086751</v>
      </c>
      <c r="F295">
        <f t="shared" si="52"/>
        <v>36287.327024952137</v>
      </c>
      <c r="G295">
        <f t="shared" si="53"/>
        <v>-12758.673854205097</v>
      </c>
      <c r="H295">
        <f t="shared" si="54"/>
        <v>44821.024425710217</v>
      </c>
      <c r="I295">
        <f t="shared" si="55"/>
        <v>46601.587838700179</v>
      </c>
      <c r="J295" s="42">
        <f t="shared" si="56"/>
        <v>510.96932659176946</v>
      </c>
      <c r="K295">
        <f t="shared" si="57"/>
        <v>17.580736143313278</v>
      </c>
      <c r="L295">
        <f t="shared" si="58"/>
        <v>36.277486907674358</v>
      </c>
      <c r="M295" s="42">
        <f t="shared" si="59"/>
        <v>65.247608786454819</v>
      </c>
      <c r="N295" s="6">
        <f t="shared" si="60"/>
        <v>8.4443654786497843E-7</v>
      </c>
      <c r="O295" s="4">
        <f>SUM($N$54:N295)*0.1+$O$30</f>
        <v>-1.0559090263093017E-5</v>
      </c>
      <c r="P295" s="4">
        <f>SUM($O$235:O295)</f>
        <v>-7.9642179398999003E-4</v>
      </c>
      <c r="Q295" s="6">
        <f t="shared" si="61"/>
        <v>-2.9664925657884283E-6</v>
      </c>
      <c r="R295" s="4">
        <f>SUM($Q$54:Q295)*0.1+$O$8</f>
        <v>5.6093507804872004E-5</v>
      </c>
      <c r="S295" s="4">
        <f>SUM($R$235:R295)</f>
        <v>3.9202765553377024E-3</v>
      </c>
      <c r="T295">
        <f t="shared" si="62"/>
        <v>5.7078682579745843E-5</v>
      </c>
      <c r="U295">
        <f t="shared" si="63"/>
        <v>4.0003569771050029E-3</v>
      </c>
      <c r="X295" s="1"/>
    </row>
    <row r="296" spans="1:24" x14ac:dyDescent="0.25">
      <c r="A296" s="8"/>
      <c r="B296">
        <f t="shared" si="64"/>
        <v>24.200000000000074</v>
      </c>
      <c r="C296">
        <f t="shared" si="49"/>
        <v>-349.17496710046828</v>
      </c>
      <c r="D296">
        <f t="shared" si="50"/>
        <v>502.43991265318323</v>
      </c>
      <c r="E296">
        <f t="shared" si="51"/>
        <v>-92.971968306086751</v>
      </c>
      <c r="F296">
        <f t="shared" si="52"/>
        <v>36287.327024952137</v>
      </c>
      <c r="G296">
        <f t="shared" si="53"/>
        <v>-12767.971051035707</v>
      </c>
      <c r="H296">
        <f t="shared" si="54"/>
        <v>45006.983282248439</v>
      </c>
      <c r="I296">
        <f t="shared" si="55"/>
        <v>46783.005770564559</v>
      </c>
      <c r="J296" s="42">
        <f t="shared" si="56"/>
        <v>510.96932659176946</v>
      </c>
      <c r="K296">
        <f t="shared" si="57"/>
        <v>17.649177175898107</v>
      </c>
      <c r="L296">
        <f t="shared" si="58"/>
        <v>36.277486907674358</v>
      </c>
      <c r="M296" s="42">
        <f t="shared" si="59"/>
        <v>65.266083259191348</v>
      </c>
      <c r="N296" s="6">
        <f t="shared" si="60"/>
        <v>8.4505188554710548E-7</v>
      </c>
      <c r="O296" s="4">
        <f>SUM($N$54:N296)*0.1+$O$30</f>
        <v>-1.0474585074538307E-5</v>
      </c>
      <c r="P296" s="4">
        <f>SUM($O$235:O296)</f>
        <v>-8.0689637906452834E-4</v>
      </c>
      <c r="Q296" s="6">
        <f t="shared" si="61"/>
        <v>-2.9788003069106216E-6</v>
      </c>
      <c r="R296" s="4">
        <f>SUM($Q$54:Q296)*0.1+$O$8</f>
        <v>5.5795627774180943E-5</v>
      </c>
      <c r="S296" s="4">
        <f>SUM($R$235:R296)</f>
        <v>3.9760721831118831E-3</v>
      </c>
      <c r="T296">
        <f t="shared" si="62"/>
        <v>5.6770318047362501E-5</v>
      </c>
      <c r="U296">
        <f t="shared" si="63"/>
        <v>4.0571211187076413E-3</v>
      </c>
      <c r="X296" s="1"/>
    </row>
    <row r="297" spans="1:24" x14ac:dyDescent="0.25">
      <c r="A297" s="8"/>
      <c r="B297">
        <f t="shared" si="64"/>
        <v>24.300000000000075</v>
      </c>
      <c r="C297">
        <f t="shared" si="49"/>
        <v>-349.17496710046828</v>
      </c>
      <c r="D297">
        <f t="shared" si="50"/>
        <v>502.43991265318323</v>
      </c>
      <c r="E297">
        <f t="shared" si="51"/>
        <v>-92.971968306086751</v>
      </c>
      <c r="F297">
        <f t="shared" si="52"/>
        <v>36287.327024952137</v>
      </c>
      <c r="G297">
        <f t="shared" si="53"/>
        <v>-12777.268247866317</v>
      </c>
      <c r="H297">
        <f t="shared" si="54"/>
        <v>45192.942138786653</v>
      </c>
      <c r="I297">
        <f t="shared" si="55"/>
        <v>46964.461064060459</v>
      </c>
      <c r="J297" s="42">
        <f t="shared" si="56"/>
        <v>510.96932659176946</v>
      </c>
      <c r="K297">
        <f t="shared" si="57"/>
        <v>17.717632303388626</v>
      </c>
      <c r="L297">
        <f t="shared" si="58"/>
        <v>36.277486907674358</v>
      </c>
      <c r="M297" s="42">
        <f t="shared" si="59"/>
        <v>65.284628079261765</v>
      </c>
      <c r="N297" s="6">
        <f t="shared" si="60"/>
        <v>8.4566722322923254E-7</v>
      </c>
      <c r="O297" s="4">
        <f>SUM($N$54:N297)*0.1+$O$30</f>
        <v>-1.0390018352215383E-5</v>
      </c>
      <c r="P297" s="4">
        <f>SUM($O$235:O297)</f>
        <v>-8.1728639741674369E-4</v>
      </c>
      <c r="Q297" s="6">
        <f t="shared" si="61"/>
        <v>-2.9911080480328149E-6</v>
      </c>
      <c r="R297" s="4">
        <f>SUM($Q$54:Q297)*0.1+$O$8</f>
        <v>5.5496516969377658E-5</v>
      </c>
      <c r="S297" s="4">
        <f>SUM($R$235:R297)</f>
        <v>4.0315687000812605E-3</v>
      </c>
      <c r="T297">
        <f t="shared" si="62"/>
        <v>5.6460746338423427E-5</v>
      </c>
      <c r="U297">
        <f t="shared" si="63"/>
        <v>4.1135754811206932E-3</v>
      </c>
      <c r="X297" s="1"/>
    </row>
    <row r="298" spans="1:24" x14ac:dyDescent="0.25">
      <c r="A298" s="8"/>
      <c r="B298">
        <f>B297+0.1</f>
        <v>24.400000000000077</v>
      </c>
      <c r="C298">
        <f t="shared" si="49"/>
        <v>-349.17496710046828</v>
      </c>
      <c r="D298">
        <f t="shared" si="50"/>
        <v>502.43991265318323</v>
      </c>
      <c r="E298">
        <f t="shared" si="51"/>
        <v>-92.971968306086751</v>
      </c>
      <c r="F298">
        <f t="shared" si="52"/>
        <v>36287.327024952137</v>
      </c>
      <c r="G298">
        <f t="shared" si="53"/>
        <v>-12786.565444696924</v>
      </c>
      <c r="H298">
        <f t="shared" si="54"/>
        <v>45378.900995324875</v>
      </c>
      <c r="I298">
        <f t="shared" si="55"/>
        <v>47145.953287795703</v>
      </c>
      <c r="J298" s="42">
        <f t="shared" si="56"/>
        <v>510.96932659176946</v>
      </c>
      <c r="K298">
        <f t="shared" si="57"/>
        <v>17.786101363039482</v>
      </c>
      <c r="L298">
        <f t="shared" si="58"/>
        <v>36.277486907674358</v>
      </c>
      <c r="M298" s="42">
        <f t="shared" si="59"/>
        <v>65.303243186734363</v>
      </c>
      <c r="N298" s="6">
        <f t="shared" si="60"/>
        <v>8.4628256091135938E-7</v>
      </c>
      <c r="O298" s="4">
        <f>SUM($N$54:N298)*0.1+$O$30</f>
        <v>-1.0305390096124245E-5</v>
      </c>
      <c r="P298" s="4">
        <f>SUM($O$235:O298)</f>
        <v>-8.2759178751286798E-4</v>
      </c>
      <c r="Q298" s="6">
        <f t="shared" si="61"/>
        <v>-3.0034157891550082E-6</v>
      </c>
      <c r="R298" s="4">
        <f>SUM($Q$54:Q298)*0.1+$O$8</f>
        <v>5.5196175390462155E-5</v>
      </c>
      <c r="S298" s="4">
        <f>SUM($R$235:R298)</f>
        <v>4.0867648754717226E-3</v>
      </c>
      <c r="T298">
        <f t="shared" si="62"/>
        <v>5.6149967433365047E-5</v>
      </c>
      <c r="U298">
        <f t="shared" si="63"/>
        <v>4.169718853130046E-3</v>
      </c>
      <c r="X298" s="1"/>
    </row>
    <row r="299" spans="1:24" x14ac:dyDescent="0.25">
      <c r="A299" s="8"/>
      <c r="B299">
        <f t="shared" ref="B299:B362" si="65">B298+0.1</f>
        <v>24.500000000000078</v>
      </c>
      <c r="C299">
        <f t="shared" si="49"/>
        <v>-349.17496710046828</v>
      </c>
      <c r="D299">
        <f t="shared" si="50"/>
        <v>502.43991265318323</v>
      </c>
      <c r="E299">
        <f t="shared" si="51"/>
        <v>-92.971968306086751</v>
      </c>
      <c r="F299">
        <f t="shared" si="52"/>
        <v>36287.327024952137</v>
      </c>
      <c r="G299">
        <f t="shared" si="53"/>
        <v>-12795.862641527532</v>
      </c>
      <c r="H299">
        <f t="shared" si="54"/>
        <v>45564.85985186309</v>
      </c>
      <c r="I299">
        <f t="shared" si="55"/>
        <v>47327.482016908158</v>
      </c>
      <c r="J299" s="42">
        <f t="shared" si="56"/>
        <v>510.96932659176946</v>
      </c>
      <c r="K299">
        <f t="shared" si="57"/>
        <v>17.854584194568812</v>
      </c>
      <c r="L299">
        <f t="shared" si="58"/>
        <v>36.277486907674358</v>
      </c>
      <c r="M299" s="42">
        <f t="shared" si="59"/>
        <v>65.321928521518714</v>
      </c>
      <c r="N299" s="6">
        <f t="shared" si="60"/>
        <v>8.4689789859348633E-7</v>
      </c>
      <c r="O299" s="4">
        <f>SUM($N$54:N299)*0.1+$O$30</f>
        <v>-1.0220700306264896E-5</v>
      </c>
      <c r="P299" s="4">
        <f>SUM($O$235:O299)</f>
        <v>-8.3781248781913291E-4</v>
      </c>
      <c r="Q299" s="6">
        <f t="shared" si="61"/>
        <v>-3.0157235302772015E-6</v>
      </c>
      <c r="R299" s="4">
        <f>SUM($Q$54:Q299)*0.1+$O$8</f>
        <v>5.4894603037434441E-5</v>
      </c>
      <c r="S299" s="4">
        <f>SUM($R$235:R299)</f>
        <v>4.1416594785091574E-3</v>
      </c>
      <c r="T299">
        <f t="shared" si="62"/>
        <v>5.5837981315480868E-5</v>
      </c>
      <c r="U299">
        <f t="shared" si="63"/>
        <v>4.2255500234490697E-3</v>
      </c>
      <c r="X299" s="1"/>
    </row>
    <row r="300" spans="1:24" x14ac:dyDescent="0.25">
      <c r="A300" s="8"/>
      <c r="B300">
        <f t="shared" si="65"/>
        <v>24.60000000000008</v>
      </c>
      <c r="C300">
        <f t="shared" si="49"/>
        <v>-349.17496710046828</v>
      </c>
      <c r="D300">
        <f t="shared" si="50"/>
        <v>502.43991265318323</v>
      </c>
      <c r="E300">
        <f t="shared" si="51"/>
        <v>-92.971968306086751</v>
      </c>
      <c r="F300">
        <f t="shared" si="52"/>
        <v>36287.327024952137</v>
      </c>
      <c r="G300">
        <f t="shared" si="53"/>
        <v>-12805.159838358144</v>
      </c>
      <c r="H300">
        <f t="shared" si="54"/>
        <v>45750.818708401304</v>
      </c>
      <c r="I300">
        <f t="shared" si="55"/>
        <v>47509.04683294439</v>
      </c>
      <c r="J300" s="42">
        <f t="shared" si="56"/>
        <v>510.96932659176946</v>
      </c>
      <c r="K300">
        <f t="shared" si="57"/>
        <v>17.923080640112484</v>
      </c>
      <c r="L300">
        <f t="shared" si="58"/>
        <v>36.277486907674358</v>
      </c>
      <c r="M300" s="42">
        <f t="shared" si="59"/>
        <v>65.340684023366549</v>
      </c>
      <c r="N300" s="6">
        <f t="shared" si="60"/>
        <v>8.4751323627561349E-7</v>
      </c>
      <c r="O300" s="4">
        <f>SUM($N$54:N300)*0.1+$O$30</f>
        <v>-1.0135948982637335E-5</v>
      </c>
      <c r="P300" s="4">
        <f>SUM($O$235:O300)</f>
        <v>-8.4794843680177027E-4</v>
      </c>
      <c r="Q300" s="6">
        <f t="shared" si="61"/>
        <v>-3.0280312713993943E-6</v>
      </c>
      <c r="R300" s="4">
        <f>SUM($Q$54:Q300)*0.1+$O$8</f>
        <v>5.4591799910294503E-5</v>
      </c>
      <c r="S300" s="4">
        <f>SUM($R$235:R300)</f>
        <v>4.1962512784194522E-3</v>
      </c>
      <c r="T300">
        <f t="shared" si="62"/>
        <v>5.5524787970997763E-5</v>
      </c>
      <c r="U300">
        <f t="shared" si="63"/>
        <v>4.2810677807191338E-3</v>
      </c>
      <c r="X300" s="1"/>
    </row>
    <row r="301" spans="1:24" x14ac:dyDescent="0.25">
      <c r="A301" s="8"/>
      <c r="B301">
        <f t="shared" si="65"/>
        <v>24.700000000000081</v>
      </c>
      <c r="C301">
        <f t="shared" si="49"/>
        <v>-349.17496710046828</v>
      </c>
      <c r="D301">
        <f t="shared" si="50"/>
        <v>502.43991265318323</v>
      </c>
      <c r="E301">
        <f t="shared" si="51"/>
        <v>-92.971968306086751</v>
      </c>
      <c r="F301">
        <f t="shared" si="52"/>
        <v>36287.327024952137</v>
      </c>
      <c r="G301">
        <f t="shared" si="53"/>
        <v>-12814.457035188752</v>
      </c>
      <c r="H301">
        <f t="shared" si="54"/>
        <v>45936.777564939526</v>
      </c>
      <c r="I301">
        <f t="shared" si="55"/>
        <v>47690.647323740843</v>
      </c>
      <c r="J301" s="42">
        <f t="shared" si="56"/>
        <v>510.96932659176946</v>
      </c>
      <c r="K301">
        <f t="shared" si="57"/>
        <v>17.991590544179257</v>
      </c>
      <c r="L301">
        <f t="shared" si="58"/>
        <v>36.277486907674358</v>
      </c>
      <c r="M301" s="42">
        <f t="shared" si="59"/>
        <v>65.359509631872655</v>
      </c>
      <c r="N301" s="6">
        <f t="shared" si="60"/>
        <v>8.4812857395774044E-7</v>
      </c>
      <c r="O301" s="4">
        <f>SUM($N$54:N301)*0.1+$O$30</f>
        <v>-1.0051136125241563E-5</v>
      </c>
      <c r="P301" s="4">
        <f>SUM($O$235:O301)</f>
        <v>-8.5799957292701185E-4</v>
      </c>
      <c r="Q301" s="6">
        <f t="shared" si="61"/>
        <v>-3.0403390125215876E-6</v>
      </c>
      <c r="R301" s="4">
        <f>SUM($Q$54:Q301)*0.1+$O$8</f>
        <v>5.428776600904234E-5</v>
      </c>
      <c r="S301" s="4">
        <f>SUM($R$235:R301)</f>
        <v>4.250539044428495E-3</v>
      </c>
      <c r="T301">
        <f t="shared" si="62"/>
        <v>5.5210387389155932E-5</v>
      </c>
      <c r="U301">
        <f t="shared" si="63"/>
        <v>4.336270913510137E-3</v>
      </c>
      <c r="X301" s="1"/>
    </row>
    <row r="302" spans="1:24" x14ac:dyDescent="0.25">
      <c r="A302" s="8"/>
      <c r="B302">
        <f t="shared" si="65"/>
        <v>24.800000000000082</v>
      </c>
      <c r="C302">
        <f t="shared" si="49"/>
        <v>-349.17496710046828</v>
      </c>
      <c r="D302">
        <f t="shared" si="50"/>
        <v>502.43991265318323</v>
      </c>
      <c r="E302">
        <f t="shared" si="51"/>
        <v>-92.971968306086751</v>
      </c>
      <c r="F302">
        <f t="shared" si="52"/>
        <v>36287.327024952137</v>
      </c>
      <c r="G302">
        <f t="shared" si="53"/>
        <v>-12823.754232019359</v>
      </c>
      <c r="H302">
        <f t="shared" si="54"/>
        <v>46122.736421477741</v>
      </c>
      <c r="I302">
        <f t="shared" si="55"/>
        <v>47872.283083307651</v>
      </c>
      <c r="J302" s="42">
        <f t="shared" si="56"/>
        <v>510.96932659176946</v>
      </c>
      <c r="K302">
        <f t="shared" si="57"/>
        <v>18.060113753606952</v>
      </c>
      <c r="L302">
        <f t="shared" si="58"/>
        <v>36.277486907674358</v>
      </c>
      <c r="M302" s="42">
        <f t="shared" si="59"/>
        <v>65.378405286475726</v>
      </c>
      <c r="N302" s="6">
        <f t="shared" si="60"/>
        <v>8.4874391163986728E-7</v>
      </c>
      <c r="O302" s="4">
        <f>SUM($N$54:N302)*0.1+$O$30</f>
        <v>-9.9662617340775747E-6</v>
      </c>
      <c r="P302" s="4">
        <f>SUM($O$235:O302)</f>
        <v>-8.6796583466108943E-4</v>
      </c>
      <c r="Q302" s="6">
        <f t="shared" si="61"/>
        <v>-3.0526467536437809E-6</v>
      </c>
      <c r="R302" s="4">
        <f>SUM($Q$54:Q302)*0.1+$O$8</f>
        <v>5.398250133367796E-5</v>
      </c>
      <c r="S302" s="4">
        <f>SUM($R$235:R302)</f>
        <v>4.3045215457621728E-3</v>
      </c>
      <c r="T302">
        <f t="shared" si="62"/>
        <v>5.4894779562292459E-5</v>
      </c>
      <c r="U302">
        <f t="shared" si="63"/>
        <v>4.3911582103210185E-3</v>
      </c>
      <c r="X302" s="1"/>
    </row>
    <row r="303" spans="1:24" x14ac:dyDescent="0.25">
      <c r="A303" s="8"/>
      <c r="B303">
        <f t="shared" si="65"/>
        <v>24.900000000000084</v>
      </c>
      <c r="C303">
        <f t="shared" si="49"/>
        <v>-349.17496710046828</v>
      </c>
      <c r="D303">
        <f t="shared" si="50"/>
        <v>502.43991265318323</v>
      </c>
      <c r="E303">
        <f t="shared" si="51"/>
        <v>-92.971968306086751</v>
      </c>
      <c r="F303">
        <f t="shared" si="52"/>
        <v>36287.327024952137</v>
      </c>
      <c r="G303">
        <f t="shared" si="53"/>
        <v>-12833.051428849969</v>
      </c>
      <c r="H303">
        <f t="shared" si="54"/>
        <v>46308.695278015963</v>
      </c>
      <c r="I303">
        <f t="shared" si="55"/>
        <v>48053.953711714981</v>
      </c>
      <c r="J303" s="42">
        <f t="shared" si="56"/>
        <v>510.96932659176946</v>
      </c>
      <c r="K303">
        <f t="shared" si="57"/>
        <v>18.128650117519577</v>
      </c>
      <c r="L303">
        <f t="shared" si="58"/>
        <v>36.277486907674358</v>
      </c>
      <c r="M303" s="42">
        <f t="shared" si="59"/>
        <v>65.397370926459246</v>
      </c>
      <c r="N303" s="6">
        <f t="shared" si="60"/>
        <v>8.4935924932199434E-7</v>
      </c>
      <c r="O303" s="4">
        <f>SUM($N$54:N303)*0.1+$O$30</f>
        <v>-9.8813258091453751E-6</v>
      </c>
      <c r="P303" s="4">
        <f>SUM($O$235:O303)</f>
        <v>-8.7784716047023482E-4</v>
      </c>
      <c r="Q303" s="6">
        <f t="shared" si="61"/>
        <v>-3.0649544947659742E-6</v>
      </c>
      <c r="R303" s="4">
        <f>SUM($Q$54:Q303)*0.1+$O$8</f>
        <v>5.3676005884201362E-5</v>
      </c>
      <c r="S303" s="4">
        <f>SUM($R$235:R303)</f>
        <v>4.3581975516463738E-3</v>
      </c>
      <c r="T303">
        <f t="shared" si="62"/>
        <v>5.4577964485928768E-5</v>
      </c>
      <c r="U303">
        <f t="shared" si="63"/>
        <v>4.4457284595802856E-3</v>
      </c>
      <c r="X303" s="1"/>
    </row>
    <row r="304" spans="1:24" x14ac:dyDescent="0.25">
      <c r="A304" s="8"/>
      <c r="B304">
        <f t="shared" si="65"/>
        <v>25.000000000000085</v>
      </c>
      <c r="C304">
        <f t="shared" si="49"/>
        <v>-349.17496710046828</v>
      </c>
      <c r="D304">
        <f t="shared" si="50"/>
        <v>502.43991265318323</v>
      </c>
      <c r="E304">
        <f t="shared" si="51"/>
        <v>-92.971968306086751</v>
      </c>
      <c r="F304">
        <f t="shared" si="52"/>
        <v>36287.327024952137</v>
      </c>
      <c r="G304">
        <f t="shared" si="53"/>
        <v>-12842.348625680579</v>
      </c>
      <c r="H304">
        <f t="shared" si="54"/>
        <v>46494.654134554185</v>
      </c>
      <c r="I304">
        <f t="shared" si="55"/>
        <v>48235.658814981849</v>
      </c>
      <c r="J304" s="42">
        <f t="shared" si="56"/>
        <v>510.96932659176946</v>
      </c>
      <c r="K304">
        <f t="shared" si="57"/>
        <v>18.197199487285371</v>
      </c>
      <c r="L304">
        <f t="shared" si="58"/>
        <v>36.277486907674358</v>
      </c>
      <c r="M304" s="42">
        <f t="shared" si="59"/>
        <v>65.416406490952355</v>
      </c>
      <c r="N304" s="6">
        <f t="shared" si="60"/>
        <v>8.4997458700412139E-7</v>
      </c>
      <c r="O304" s="4">
        <f>SUM($N$54:N304)*0.1+$O$30</f>
        <v>-9.7963283504449636E-6</v>
      </c>
      <c r="P304" s="4">
        <f>SUM($O$235:O304)</f>
        <v>-8.8764348882067981E-4</v>
      </c>
      <c r="Q304" s="6">
        <f t="shared" si="61"/>
        <v>-3.0772622358881679E-6</v>
      </c>
      <c r="R304" s="4">
        <f>SUM($Q$54:Q304)*0.1+$O$8</f>
        <v>5.3368279660612547E-5</v>
      </c>
      <c r="S304" s="4">
        <f>SUM($R$235:R304)</f>
        <v>4.411565831306986E-3</v>
      </c>
      <c r="T304">
        <f t="shared" si="62"/>
        <v>5.4259942158862303E-5</v>
      </c>
      <c r="U304">
        <f t="shared" si="63"/>
        <v>4.4999804496465368E-3</v>
      </c>
      <c r="X304" s="1"/>
    </row>
    <row r="305" spans="1:24" x14ac:dyDescent="0.25">
      <c r="A305" s="8"/>
      <c r="B305">
        <f t="shared" si="65"/>
        <v>25.100000000000087</v>
      </c>
      <c r="C305">
        <f t="shared" si="49"/>
        <v>-349.17496710046828</v>
      </c>
      <c r="D305">
        <f t="shared" si="50"/>
        <v>502.43991265318323</v>
      </c>
      <c r="E305">
        <f t="shared" si="51"/>
        <v>-92.971968306086751</v>
      </c>
      <c r="F305">
        <f t="shared" si="52"/>
        <v>36287.327024952137</v>
      </c>
      <c r="G305">
        <f t="shared" si="53"/>
        <v>-12851.645822511186</v>
      </c>
      <c r="H305">
        <f t="shared" si="54"/>
        <v>46680.612991092399</v>
      </c>
      <c r="I305">
        <f t="shared" si="55"/>
        <v>48417.398004967319</v>
      </c>
      <c r="J305" s="42">
        <f t="shared" si="56"/>
        <v>510.96932659176946</v>
      </c>
      <c r="K305">
        <f t="shared" si="57"/>
        <v>18.265761716475783</v>
      </c>
      <c r="L305">
        <f t="shared" si="58"/>
        <v>36.277486907674358</v>
      </c>
      <c r="M305" s="42">
        <f t="shared" si="59"/>
        <v>65.435511918930729</v>
      </c>
      <c r="N305" s="6">
        <f t="shared" si="60"/>
        <v>8.5058992468624813E-7</v>
      </c>
      <c r="O305" s="4">
        <f>SUM($N$54:N305)*0.1+$O$30</f>
        <v>-9.7112693579763387E-6</v>
      </c>
      <c r="P305" s="4">
        <f>SUM($O$235:O305)</f>
        <v>-8.973547581786562E-4</v>
      </c>
      <c r="Q305" s="6">
        <f t="shared" si="61"/>
        <v>-3.0895699770103608E-6</v>
      </c>
      <c r="R305" s="4">
        <f>SUM($Q$54:Q305)*0.1+$O$8</f>
        <v>5.3059322662911507E-5</v>
      </c>
      <c r="S305" s="4">
        <f>SUM($R$235:R305)</f>
        <v>4.4646251539698974E-3</v>
      </c>
      <c r="T305">
        <f t="shared" si="62"/>
        <v>5.3940712583262418E-5</v>
      </c>
      <c r="U305">
        <f t="shared" si="63"/>
        <v>4.5539129688089786E-3</v>
      </c>
      <c r="X305" s="1"/>
    </row>
    <row r="306" spans="1:24" x14ac:dyDescent="0.25">
      <c r="A306" s="8"/>
      <c r="B306">
        <f t="shared" si="65"/>
        <v>25.200000000000088</v>
      </c>
      <c r="C306">
        <f t="shared" si="49"/>
        <v>-349.17496710046828</v>
      </c>
      <c r="D306">
        <f t="shared" si="50"/>
        <v>502.43991265318323</v>
      </c>
      <c r="E306">
        <f t="shared" si="51"/>
        <v>-92.971968306086751</v>
      </c>
      <c r="F306">
        <f t="shared" si="52"/>
        <v>36287.327024952137</v>
      </c>
      <c r="G306">
        <f t="shared" si="53"/>
        <v>-12860.943019341794</v>
      </c>
      <c r="H306">
        <f t="shared" si="54"/>
        <v>46866.571847630621</v>
      </c>
      <c r="I306">
        <f t="shared" si="55"/>
        <v>48599.170899264107</v>
      </c>
      <c r="J306" s="42">
        <f t="shared" si="56"/>
        <v>510.96932659176946</v>
      </c>
      <c r="K306">
        <f t="shared" si="57"/>
        <v>18.334336660825304</v>
      </c>
      <c r="L306">
        <f t="shared" si="58"/>
        <v>36.277486907674358</v>
      </c>
      <c r="M306" s="42">
        <f t="shared" si="59"/>
        <v>65.454687149217477</v>
      </c>
      <c r="N306" s="6">
        <f t="shared" si="60"/>
        <v>8.5120526236837508E-7</v>
      </c>
      <c r="O306" s="4">
        <f>SUM($N$54:N306)*0.1+$O$30</f>
        <v>-9.6261488317395019E-6</v>
      </c>
      <c r="P306" s="4">
        <f>SUM($O$235:O306)</f>
        <v>-9.0698090701039566E-4</v>
      </c>
      <c r="Q306" s="6">
        <f t="shared" si="61"/>
        <v>-3.1018777181325541E-6</v>
      </c>
      <c r="R306" s="4">
        <f>SUM($Q$54:Q306)*0.1+$O$8</f>
        <v>5.2749134891098257E-5</v>
      </c>
      <c r="S306" s="4">
        <f>SUM($R$235:R306)</f>
        <v>4.5173742888609961E-3</v>
      </c>
      <c r="T306">
        <f t="shared" si="62"/>
        <v>5.3620275764770921E-5</v>
      </c>
      <c r="U306">
        <f t="shared" si="63"/>
        <v>4.6075248052879526E-3</v>
      </c>
      <c r="X306" s="1"/>
    </row>
    <row r="307" spans="1:24" x14ac:dyDescent="0.25">
      <c r="A307" s="8"/>
      <c r="B307">
        <f t="shared" si="65"/>
        <v>25.30000000000009</v>
      </c>
      <c r="C307">
        <f t="shared" si="49"/>
        <v>-349.17496710046828</v>
      </c>
      <c r="D307">
        <f t="shared" si="50"/>
        <v>502.43991265318323</v>
      </c>
      <c r="E307">
        <f t="shared" si="51"/>
        <v>-92.971968306086751</v>
      </c>
      <c r="F307">
        <f t="shared" si="52"/>
        <v>36287.327024952137</v>
      </c>
      <c r="G307">
        <f t="shared" si="53"/>
        <v>-12870.240216172404</v>
      </c>
      <c r="H307">
        <f t="shared" si="54"/>
        <v>47052.530704168843</v>
      </c>
      <c r="I307">
        <f t="shared" si="55"/>
        <v>48780.97712109438</v>
      </c>
      <c r="J307" s="42">
        <f t="shared" si="56"/>
        <v>510.96932659176946</v>
      </c>
      <c r="K307">
        <f t="shared" si="57"/>
        <v>18.402924178192176</v>
      </c>
      <c r="L307">
        <f t="shared" si="58"/>
        <v>36.277486907674358</v>
      </c>
      <c r="M307" s="42">
        <f t="shared" si="59"/>
        <v>65.47393212048398</v>
      </c>
      <c r="N307" s="6">
        <f t="shared" si="60"/>
        <v>8.5182060005050214E-7</v>
      </c>
      <c r="O307" s="4">
        <f>SUM($N$54:N307)*0.1+$O$30</f>
        <v>-9.5409667717344517E-6</v>
      </c>
      <c r="P307" s="4">
        <f>SUM($O$235:O307)</f>
        <v>-9.165218737821301E-4</v>
      </c>
      <c r="Q307" s="6">
        <f t="shared" si="61"/>
        <v>-3.1141854592547478E-6</v>
      </c>
      <c r="R307" s="4">
        <f>SUM($Q$54:Q307)*0.1+$O$8</f>
        <v>5.2437716345172782E-5</v>
      </c>
      <c r="S307" s="4">
        <f>SUM($R$235:R307)</f>
        <v>4.5698120052061692E-3</v>
      </c>
      <c r="T307">
        <f t="shared" si="62"/>
        <v>5.3298631712607236E-5</v>
      </c>
      <c r="U307">
        <f t="shared" si="63"/>
        <v>4.6608147472354594E-3</v>
      </c>
      <c r="X307" s="1"/>
    </row>
    <row r="308" spans="1:24" x14ac:dyDescent="0.25">
      <c r="A308" s="8"/>
      <c r="B308">
        <f t="shared" si="65"/>
        <v>25.400000000000091</v>
      </c>
      <c r="C308">
        <f t="shared" si="49"/>
        <v>-349.17496710046828</v>
      </c>
      <c r="D308">
        <f t="shared" si="50"/>
        <v>502.43991265318323</v>
      </c>
      <c r="E308">
        <f t="shared" si="51"/>
        <v>-92.971968306086751</v>
      </c>
      <c r="F308">
        <f t="shared" si="52"/>
        <v>36287.327024952137</v>
      </c>
      <c r="G308">
        <f t="shared" si="53"/>
        <v>-12879.537413003014</v>
      </c>
      <c r="H308">
        <f t="shared" si="54"/>
        <v>47238.489560707058</v>
      </c>
      <c r="I308">
        <f t="shared" si="55"/>
        <v>48962.816299207851</v>
      </c>
      <c r="J308" s="42">
        <f t="shared" si="56"/>
        <v>510.96932659176946</v>
      </c>
      <c r="K308">
        <f t="shared" si="57"/>
        <v>18.471524128519942</v>
      </c>
      <c r="L308">
        <f t="shared" si="58"/>
        <v>36.277486907674358</v>
      </c>
      <c r="M308" s="42">
        <f t="shared" si="59"/>
        <v>65.493246771250753</v>
      </c>
      <c r="N308" s="6">
        <f t="shared" si="60"/>
        <v>8.5243593773262919E-7</v>
      </c>
      <c r="O308" s="4">
        <f>SUM($N$54:N308)*0.1+$O$30</f>
        <v>-9.4557231779611881E-6</v>
      </c>
      <c r="P308" s="4">
        <f>SUM($O$235:O308)</f>
        <v>-9.2597759696009131E-4</v>
      </c>
      <c r="Q308" s="6">
        <f t="shared" si="61"/>
        <v>-3.1264932003769406E-6</v>
      </c>
      <c r="R308" s="4">
        <f>SUM($Q$54:Q308)*0.1+$O$8</f>
        <v>5.2125067025135082E-5</v>
      </c>
      <c r="S308" s="4">
        <f>SUM($R$235:R308)</f>
        <v>4.6219370722313038E-3</v>
      </c>
      <c r="T308">
        <f t="shared" si="62"/>
        <v>5.2975780439678818E-5</v>
      </c>
      <c r="U308">
        <f t="shared" si="63"/>
        <v>4.7137815827356768E-3</v>
      </c>
      <c r="X308" s="1"/>
    </row>
    <row r="309" spans="1:24" x14ac:dyDescent="0.25">
      <c r="A309" s="8"/>
      <c r="B309">
        <f t="shared" si="65"/>
        <v>25.500000000000092</v>
      </c>
      <c r="C309">
        <f t="shared" si="49"/>
        <v>-349.17496710046828</v>
      </c>
      <c r="D309">
        <f t="shared" si="50"/>
        <v>502.43991265318323</v>
      </c>
      <c r="E309">
        <f t="shared" si="51"/>
        <v>-92.971968306086751</v>
      </c>
      <c r="F309">
        <f t="shared" si="52"/>
        <v>36287.327024952137</v>
      </c>
      <c r="G309">
        <f t="shared" si="53"/>
        <v>-12888.834609833621</v>
      </c>
      <c r="H309">
        <f t="shared" si="54"/>
        <v>47424.448417245279</v>
      </c>
      <c r="I309">
        <f t="shared" si="55"/>
        <v>49144.688067782088</v>
      </c>
      <c r="J309" s="42">
        <f t="shared" si="56"/>
        <v>510.96932659176946</v>
      </c>
      <c r="K309">
        <f t="shared" si="57"/>
        <v>18.540136373799836</v>
      </c>
      <c r="L309">
        <f t="shared" si="58"/>
        <v>36.277486907674358</v>
      </c>
      <c r="M309" s="42">
        <f t="shared" si="59"/>
        <v>65.512631039888404</v>
      </c>
      <c r="N309" s="6">
        <f t="shared" si="60"/>
        <v>8.5305127541475603E-7</v>
      </c>
      <c r="O309" s="4">
        <f>SUM($N$54:N309)*0.1+$O$30</f>
        <v>-9.3704180504197126E-6</v>
      </c>
      <c r="P309" s="4">
        <f>SUM($O$235:O309)</f>
        <v>-9.3534801501051097E-4</v>
      </c>
      <c r="Q309" s="6">
        <f t="shared" si="61"/>
        <v>-3.1388009414991343E-6</v>
      </c>
      <c r="R309" s="4">
        <f>SUM($Q$54:Q309)*0.1+$O$8</f>
        <v>5.1811186930985172E-5</v>
      </c>
      <c r="S309" s="4">
        <f>SUM($R$235:R309)</f>
        <v>4.673748259162289E-3</v>
      </c>
      <c r="T309">
        <f t="shared" si="62"/>
        <v>5.2651721962696719E-5</v>
      </c>
      <c r="U309">
        <f t="shared" si="63"/>
        <v>4.7664240998054955E-3</v>
      </c>
      <c r="X309" s="1"/>
    </row>
    <row r="310" spans="1:24" x14ac:dyDescent="0.25">
      <c r="A310" s="8"/>
      <c r="B310">
        <f t="shared" si="65"/>
        <v>25.600000000000094</v>
      </c>
      <c r="C310">
        <f t="shared" si="49"/>
        <v>-349.17496710046828</v>
      </c>
      <c r="D310">
        <f t="shared" si="50"/>
        <v>502.43991265318323</v>
      </c>
      <c r="E310">
        <f t="shared" si="51"/>
        <v>-92.971968306086751</v>
      </c>
      <c r="F310">
        <f t="shared" si="52"/>
        <v>36287.327024952137</v>
      </c>
      <c r="G310">
        <f t="shared" si="53"/>
        <v>-12898.131806664231</v>
      </c>
      <c r="H310">
        <f t="shared" si="54"/>
        <v>47610.407273783494</v>
      </c>
      <c r="I310">
        <f t="shared" si="55"/>
        <v>49326.592066324833</v>
      </c>
      <c r="J310" s="42">
        <f t="shared" si="56"/>
        <v>510.96932659176946</v>
      </c>
      <c r="K310">
        <f t="shared" si="57"/>
        <v>18.608760778033933</v>
      </c>
      <c r="L310">
        <f t="shared" si="58"/>
        <v>36.277486907674358</v>
      </c>
      <c r="M310" s="42">
        <f t="shared" si="59"/>
        <v>65.532084864618398</v>
      </c>
      <c r="N310" s="6">
        <f t="shared" si="60"/>
        <v>8.5366661309688309E-7</v>
      </c>
      <c r="O310" s="4">
        <f>SUM($N$54:N310)*0.1+$O$30</f>
        <v>-9.2850513891100253E-6</v>
      </c>
      <c r="P310" s="4">
        <f>SUM($O$235:O310)</f>
        <v>-9.44633066399621E-4</v>
      </c>
      <c r="Q310" s="6">
        <f t="shared" si="61"/>
        <v>-3.1511086826213272E-6</v>
      </c>
      <c r="R310" s="4">
        <f>SUM($Q$54:Q310)*0.1+$O$8</f>
        <v>5.1496076062723038E-5</v>
      </c>
      <c r="S310" s="4">
        <f>SUM($R$235:R310)</f>
        <v>4.7252443352250118E-3</v>
      </c>
      <c r="T310">
        <f t="shared" si="62"/>
        <v>5.2326456302296742E-5</v>
      </c>
      <c r="U310">
        <f t="shared" si="63"/>
        <v>4.8187410863950357E-3</v>
      </c>
      <c r="X310" s="1"/>
    </row>
    <row r="311" spans="1:24" x14ac:dyDescent="0.25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-349.17496710046828</v>
      </c>
      <c r="D311">
        <f t="shared" ref="D311:D374" si="67">IF(B311&lt;$B$41,$B$13,IF(AND($B$41&lt;=B311,B311&lt;$B$41+$G$8),$B$13+$B$16,$B$13+$B$16+$B$10))</f>
        <v>502.43991265318323</v>
      </c>
      <c r="E311">
        <f t="shared" ref="E311:E374" si="68">IF(B311&lt;$B$41,$B$14,IF(AND($B$41&lt;=B311,B311&lt;$B$41+$G$8),$B$14+$B$17,$B$14+$B$17+$B$11))</f>
        <v>-92.971968306086751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-12907.429003494839</v>
      </c>
      <c r="H311">
        <f t="shared" ref="H311:H374" si="71">IF(B311&lt;$B$41,-$B$13*B311,IF(AND($B$41&lt;=B311,B311&lt;=$B$41+$G$8),-$B$13*B311+(-B311+B298)*B273,-$B$13*B311+(-B311+$B$41)*$B$16+(-B311+$B$41+$G$8)*$B$10))</f>
        <v>47796.366130321716</v>
      </c>
      <c r="I311">
        <f t="shared" ref="I311:I374" si="72">SQRT(SUMSQ(H311,G311))</f>
        <v>49508.527939578496</v>
      </c>
      <c r="J311" s="42">
        <f t="shared" ref="J311:J374" si="73">SQRT(SUMSQ(D311:E311))</f>
        <v>510.96932659176946</v>
      </c>
      <c r="K311">
        <f t="shared" ref="K311:K374" si="74">32*I311/(PI()*$G$13^3)</f>
        <v>18.677397207199114</v>
      </c>
      <c r="L311">
        <f t="shared" ref="L311:L374" si="75">16*F311/(PI()*$G$13^3)*$G$23</f>
        <v>36.277486907674358</v>
      </c>
      <c r="M311" s="42">
        <f t="shared" ref="M311:M374" si="76">SQRT(K311^2+3*L311^2)</f>
        <v>65.55160818351402</v>
      </c>
      <c r="N311" s="6">
        <f t="shared" ref="N311:N374" si="77">-G311/($G$15*$B$42)</f>
        <v>8.5428195077901004E-7</v>
      </c>
      <c r="O311" s="4">
        <f>SUM($N$54:N311)*0.1+$O$30</f>
        <v>-9.1996231940321246E-6</v>
      </c>
      <c r="P311" s="4">
        <f>SUM($O$235:O311)</f>
        <v>-9.5383268959365317E-4</v>
      </c>
      <c r="Q311" s="6">
        <f t="shared" ref="Q311:Q374" si="78">-H311/($B$42*$G$15)</f>
        <v>-3.1634164237435205E-6</v>
      </c>
      <c r="R311" s="4">
        <f>SUM($Q$54:Q311)*0.1+$O$8</f>
        <v>5.1179734420348686E-5</v>
      </c>
      <c r="S311" s="4">
        <f>SUM($R$235:R311)</f>
        <v>4.7764240696453603E-3</v>
      </c>
      <c r="T311">
        <f t="shared" ref="T311:T374" si="79">SQRT(SUMSQ(O311,R311))</f>
        <v>5.1999983483166584E-5</v>
      </c>
      <c r="U311">
        <f t="shared" ref="U311:U374" si="80">SQRT(S311^2+P311^2)</f>
        <v>4.87073133038818E-3</v>
      </c>
      <c r="X311" s="1"/>
    </row>
    <row r="312" spans="1:24" x14ac:dyDescent="0.25">
      <c r="A312" s="8"/>
      <c r="B312">
        <f t="shared" si="65"/>
        <v>25.800000000000097</v>
      </c>
      <c r="C312">
        <f t="shared" si="66"/>
        <v>-349.17496710046828</v>
      </c>
      <c r="D312">
        <f t="shared" si="67"/>
        <v>502.43991265318323</v>
      </c>
      <c r="E312">
        <f t="shared" si="68"/>
        <v>-92.971968306086751</v>
      </c>
      <c r="F312">
        <f t="shared" si="69"/>
        <v>36287.327024952137</v>
      </c>
      <c r="G312">
        <f t="shared" si="70"/>
        <v>-12916.726200325451</v>
      </c>
      <c r="H312">
        <f t="shared" si="71"/>
        <v>47982.324986859938</v>
      </c>
      <c r="I312">
        <f t="shared" si="72"/>
        <v>49690.495337426626</v>
      </c>
      <c r="J312" s="42">
        <f t="shared" si="73"/>
        <v>510.96932659176946</v>
      </c>
      <c r="K312">
        <f t="shared" si="74"/>
        <v>18.746045529211795</v>
      </c>
      <c r="L312">
        <f t="shared" si="75"/>
        <v>36.277486907674358</v>
      </c>
      <c r="M312" s="42">
        <f t="shared" si="76"/>
        <v>65.571200934501235</v>
      </c>
      <c r="N312" s="6">
        <f t="shared" si="77"/>
        <v>8.548972884611372E-7</v>
      </c>
      <c r="O312" s="4">
        <f>SUM($N$54:N312)*0.1+$O$30</f>
        <v>-9.1141334651860104E-6</v>
      </c>
      <c r="P312" s="4">
        <f>SUM($O$235:O312)</f>
        <v>-9.6294682305883919E-4</v>
      </c>
      <c r="Q312" s="6">
        <f t="shared" si="78"/>
        <v>-3.1757241648657142E-6</v>
      </c>
      <c r="R312" s="4">
        <f>SUM($Q$54:Q312)*0.1+$O$8</f>
        <v>5.0862162003862116E-5</v>
      </c>
      <c r="S312" s="4">
        <f>SUM($R$235:R312)</f>
        <v>4.8272862316492225E-3</v>
      </c>
      <c r="T312">
        <f t="shared" si="79"/>
        <v>5.167230353417911E-5</v>
      </c>
      <c r="U312">
        <f t="shared" si="80"/>
        <v>4.9223936196030951E-3</v>
      </c>
      <c r="X312" s="1"/>
    </row>
    <row r="313" spans="1:24" x14ac:dyDescent="0.25">
      <c r="A313" s="8"/>
      <c r="B313">
        <f t="shared" si="65"/>
        <v>25.900000000000098</v>
      </c>
      <c r="C313">
        <f t="shared" si="66"/>
        <v>-349.17496710046828</v>
      </c>
      <c r="D313">
        <f t="shared" si="67"/>
        <v>502.43991265318323</v>
      </c>
      <c r="E313">
        <f t="shared" si="68"/>
        <v>-92.971968306086751</v>
      </c>
      <c r="F313">
        <f t="shared" si="69"/>
        <v>36287.327024952137</v>
      </c>
      <c r="G313">
        <f t="shared" si="70"/>
        <v>-12926.023397156056</v>
      </c>
      <c r="H313">
        <f t="shared" si="71"/>
        <v>48168.283843398152</v>
      </c>
      <c r="I313">
        <f t="shared" si="72"/>
        <v>49872.493914802348</v>
      </c>
      <c r="J313" s="42">
        <f t="shared" si="73"/>
        <v>510.96932659176946</v>
      </c>
      <c r="K313">
        <f t="shared" si="74"/>
        <v>18.814705613893366</v>
      </c>
      <c r="L313">
        <f t="shared" si="75"/>
        <v>36.277486907674358</v>
      </c>
      <c r="M313" s="42">
        <f t="shared" si="76"/>
        <v>65.590863055359506</v>
      </c>
      <c r="N313" s="6">
        <f t="shared" si="77"/>
        <v>8.5551262614326394E-7</v>
      </c>
      <c r="O313" s="4">
        <f>SUM($N$54:N313)*0.1+$O$30</f>
        <v>-9.0285822025716844E-6</v>
      </c>
      <c r="P313" s="4">
        <f>SUM($O$235:O313)</f>
        <v>-9.7197540526141083E-4</v>
      </c>
      <c r="Q313" s="6">
        <f t="shared" si="78"/>
        <v>-3.188031905987907E-6</v>
      </c>
      <c r="R313" s="4">
        <f>SUM($Q$54:Q313)*0.1+$O$8</f>
        <v>5.0543358813263329E-5</v>
      </c>
      <c r="S313" s="4">
        <f>SUM($R$235:R313)</f>
        <v>4.8778295904624855E-3</v>
      </c>
      <c r="T313">
        <f t="shared" si="79"/>
        <v>5.1343416488532179E-5</v>
      </c>
      <c r="U313">
        <f t="shared" si="80"/>
        <v>4.9737267417927682E-3</v>
      </c>
      <c r="X313" s="1"/>
    </row>
    <row r="314" spans="1:24" x14ac:dyDescent="0.25">
      <c r="A314" s="8"/>
      <c r="B314">
        <f t="shared" si="65"/>
        <v>26.000000000000099</v>
      </c>
      <c r="C314">
        <f t="shared" si="66"/>
        <v>-349.17496710046828</v>
      </c>
      <c r="D314">
        <f t="shared" si="67"/>
        <v>502.43991265318323</v>
      </c>
      <c r="E314">
        <f t="shared" si="68"/>
        <v>-92.971968306086751</v>
      </c>
      <c r="F314">
        <f t="shared" si="69"/>
        <v>36287.327024952137</v>
      </c>
      <c r="G314">
        <f t="shared" si="70"/>
        <v>-12935.320593986666</v>
      </c>
      <c r="H314">
        <f t="shared" si="71"/>
        <v>48354.242699936374</v>
      </c>
      <c r="I314">
        <f t="shared" si="72"/>
        <v>50054.523331598772</v>
      </c>
      <c r="J314" s="42">
        <f t="shared" si="73"/>
        <v>510.96932659176946</v>
      </c>
      <c r="K314">
        <f t="shared" si="74"/>
        <v>18.883377332936416</v>
      </c>
      <c r="L314">
        <f t="shared" si="75"/>
        <v>36.277486907674358</v>
      </c>
      <c r="M314" s="42">
        <f t="shared" si="76"/>
        <v>65.61059448372275</v>
      </c>
      <c r="N314" s="6">
        <f t="shared" si="77"/>
        <v>8.5612796382539099E-7</v>
      </c>
      <c r="O314" s="4">
        <f>SUM($N$54:N314)*0.1+$O$30</f>
        <v>-8.9429694061891449E-6</v>
      </c>
      <c r="P314" s="4">
        <f>SUM($O$235:O314)</f>
        <v>-9.8091837466760001E-4</v>
      </c>
      <c r="Q314" s="6">
        <f t="shared" si="78"/>
        <v>-3.2003396471101007E-6</v>
      </c>
      <c r="R314" s="4">
        <f>SUM($Q$54:Q314)*0.1+$O$8</f>
        <v>5.0223324848552317E-5</v>
      </c>
      <c r="S314" s="4">
        <f>SUM($R$235:R314)</f>
        <v>4.9280529153110375E-3</v>
      </c>
      <c r="T314">
        <f t="shared" si="79"/>
        <v>5.1013322383895439E-5</v>
      </c>
      <c r="U314">
        <f t="shared" si="80"/>
        <v>5.0247294846455307E-3</v>
      </c>
      <c r="X314" s="1"/>
    </row>
    <row r="315" spans="1:24" x14ac:dyDescent="0.25">
      <c r="A315" s="8"/>
      <c r="B315">
        <f t="shared" si="65"/>
        <v>26.100000000000101</v>
      </c>
      <c r="C315">
        <f t="shared" si="66"/>
        <v>-349.17496710046828</v>
      </c>
      <c r="D315">
        <f t="shared" si="67"/>
        <v>502.43991265318323</v>
      </c>
      <c r="E315">
        <f t="shared" si="68"/>
        <v>-92.971968306086751</v>
      </c>
      <c r="F315">
        <f t="shared" si="69"/>
        <v>36287.327024952137</v>
      </c>
      <c r="G315">
        <f t="shared" si="70"/>
        <v>-12944.617790817276</v>
      </c>
      <c r="H315">
        <f t="shared" si="71"/>
        <v>48540.201556474589</v>
      </c>
      <c r="I315">
        <f t="shared" si="72"/>
        <v>50236.583252581193</v>
      </c>
      <c r="J315" s="42">
        <f t="shared" si="73"/>
        <v>510.96932659176946</v>
      </c>
      <c r="K315">
        <f t="shared" si="74"/>
        <v>18.95206055987158</v>
      </c>
      <c r="L315">
        <f t="shared" si="75"/>
        <v>36.277486907674358</v>
      </c>
      <c r="M315" s="42">
        <f t="shared" si="76"/>
        <v>65.630395157080173</v>
      </c>
      <c r="N315" s="6">
        <f t="shared" si="77"/>
        <v>8.5674330150751805E-7</v>
      </c>
      <c r="O315" s="4">
        <f>SUM($N$54:N315)*0.1+$O$30</f>
        <v>-8.8572950760383937E-6</v>
      </c>
      <c r="P315" s="4">
        <f>SUM($O$235:O315)</f>
        <v>-9.897756697436384E-4</v>
      </c>
      <c r="Q315" s="6">
        <f t="shared" si="78"/>
        <v>-3.2126473882322936E-6</v>
      </c>
      <c r="R315" s="4">
        <f>SUM($Q$54:Q315)*0.1+$O$8</f>
        <v>4.9902060109729081E-5</v>
      </c>
      <c r="S315" s="4">
        <f>SUM($R$235:R315)</f>
        <v>4.9779549754207664E-3</v>
      </c>
      <c r="T315">
        <f t="shared" si="79"/>
        <v>5.0682021262564382E-5</v>
      </c>
      <c r="U315">
        <f t="shared" si="80"/>
        <v>5.0754006357855959E-3</v>
      </c>
      <c r="X315" s="1"/>
    </row>
    <row r="316" spans="1:24" x14ac:dyDescent="0.25">
      <c r="A316" s="8"/>
      <c r="B316">
        <f t="shared" si="65"/>
        <v>26.200000000000102</v>
      </c>
      <c r="C316">
        <f t="shared" si="66"/>
        <v>-349.17496710046828</v>
      </c>
      <c r="D316">
        <f t="shared" si="67"/>
        <v>502.43991265318323</v>
      </c>
      <c r="E316">
        <f t="shared" si="68"/>
        <v>-92.971968306086751</v>
      </c>
      <c r="F316">
        <f t="shared" si="69"/>
        <v>36287.327024952137</v>
      </c>
      <c r="G316">
        <f t="shared" si="70"/>
        <v>-12953.91498764788</v>
      </c>
      <c r="H316">
        <f t="shared" si="71"/>
        <v>48726.160413012803</v>
      </c>
      <c r="I316">
        <f t="shared" si="72"/>
        <v>50418.673347301243</v>
      </c>
      <c r="J316" s="42">
        <f t="shared" si="73"/>
        <v>510.96932659176946</v>
      </c>
      <c r="K316">
        <f t="shared" si="74"/>
        <v>19.020755170035176</v>
      </c>
      <c r="L316">
        <f t="shared" si="75"/>
        <v>36.277486907674358</v>
      </c>
      <c r="M316" s="42">
        <f t="shared" si="76"/>
        <v>65.650265012777169</v>
      </c>
      <c r="N316" s="6">
        <f t="shared" si="77"/>
        <v>8.5735863918964468E-7</v>
      </c>
      <c r="O316" s="4">
        <f>SUM($N$54:N316)*0.1+$O$30</f>
        <v>-8.771559212119429E-6</v>
      </c>
      <c r="P316" s="4">
        <f>SUM($O$235:O316)</f>
        <v>-9.985472289557578E-4</v>
      </c>
      <c r="Q316" s="6">
        <f t="shared" si="78"/>
        <v>-3.2249551293544865E-6</v>
      </c>
      <c r="R316" s="4">
        <f>SUM($Q$54:Q316)*0.1+$O$8</f>
        <v>4.9579564596793635E-5</v>
      </c>
      <c r="S316" s="4">
        <f>SUM($R$235:R316)</f>
        <v>5.0275345400175604E-3</v>
      </c>
      <c r="T316">
        <f t="shared" si="79"/>
        <v>5.0349513171622128E-5</v>
      </c>
      <c r="U316">
        <f t="shared" si="80"/>
        <v>5.1257389827735868E-3</v>
      </c>
      <c r="X316" s="1"/>
    </row>
    <row r="317" spans="1:24" x14ac:dyDescent="0.25">
      <c r="A317" s="8"/>
      <c r="B317">
        <f t="shared" si="65"/>
        <v>26.300000000000104</v>
      </c>
      <c r="C317">
        <f t="shared" si="66"/>
        <v>-349.17496710046828</v>
      </c>
      <c r="D317">
        <f t="shared" si="67"/>
        <v>502.43991265318323</v>
      </c>
      <c r="E317">
        <f t="shared" si="68"/>
        <v>-92.971968306086751</v>
      </c>
      <c r="F317">
        <f t="shared" si="69"/>
        <v>36287.327024952137</v>
      </c>
      <c r="G317">
        <f t="shared" si="70"/>
        <v>-12963.212184478492</v>
      </c>
      <c r="H317">
        <f t="shared" si="71"/>
        <v>48912.119269551025</v>
      </c>
      <c r="I317">
        <f t="shared" si="72"/>
        <v>50600.79329001272</v>
      </c>
      <c r="J317" s="42">
        <f t="shared" si="73"/>
        <v>510.96932659176946</v>
      </c>
      <c r="K317">
        <f t="shared" si="74"/>
        <v>19.089461040537444</v>
      </c>
      <c r="L317">
        <f t="shared" si="75"/>
        <v>36.277486907674358</v>
      </c>
      <c r="M317" s="42">
        <f t="shared" si="76"/>
        <v>65.670203988016141</v>
      </c>
      <c r="N317" s="6">
        <f t="shared" si="77"/>
        <v>8.5797397687177184E-7</v>
      </c>
      <c r="O317" s="4">
        <f>SUM($N$54:N317)*0.1+$O$30</f>
        <v>-8.6857618144322508E-6</v>
      </c>
      <c r="P317" s="4">
        <f>SUM($O$235:O317)</f>
        <v>-1.0072329907701901E-3</v>
      </c>
      <c r="Q317" s="6">
        <f t="shared" si="78"/>
        <v>-3.2372628704766802E-6</v>
      </c>
      <c r="R317" s="4">
        <f>SUM($Q$54:Q317)*0.1+$O$8</f>
        <v>4.9255838309745964E-5</v>
      </c>
      <c r="S317" s="4">
        <f>SUM($R$235:R317)</f>
        <v>5.0767903783273064E-3</v>
      </c>
      <c r="T317">
        <f t="shared" si="79"/>
        <v>5.0015798163109297E-5</v>
      </c>
      <c r="U317">
        <f t="shared" si="80"/>
        <v>5.1757433131070733E-3</v>
      </c>
      <c r="X317" s="1"/>
    </row>
    <row r="318" spans="1:24" x14ac:dyDescent="0.25">
      <c r="A318" s="8"/>
      <c r="B318">
        <f t="shared" si="65"/>
        <v>26.400000000000105</v>
      </c>
      <c r="C318">
        <f t="shared" si="66"/>
        <v>-349.17496710046828</v>
      </c>
      <c r="D318">
        <f t="shared" si="67"/>
        <v>502.43991265318323</v>
      </c>
      <c r="E318">
        <f t="shared" si="68"/>
        <v>-92.971968306086751</v>
      </c>
      <c r="F318">
        <f t="shared" si="69"/>
        <v>36287.327024952137</v>
      </c>
      <c r="G318">
        <f t="shared" si="70"/>
        <v>-12972.509381309101</v>
      </c>
      <c r="H318">
        <f t="shared" si="71"/>
        <v>49098.078126089247</v>
      </c>
      <c r="I318">
        <f t="shared" si="72"/>
        <v>50782.942759589227</v>
      </c>
      <c r="J318" s="42">
        <f t="shared" si="73"/>
        <v>510.96932659176946</v>
      </c>
      <c r="K318">
        <f t="shared" si="74"/>
        <v>19.15817805023147</v>
      </c>
      <c r="L318">
        <f t="shared" si="75"/>
        <v>36.277486907674358</v>
      </c>
      <c r="M318" s="42">
        <f t="shared" si="76"/>
        <v>65.690212019857455</v>
      </c>
      <c r="N318" s="6">
        <f t="shared" si="77"/>
        <v>8.5858931455389879E-7</v>
      </c>
      <c r="O318" s="4">
        <f>SUM($N$54:N318)*0.1+$O$30</f>
        <v>-8.5999028829768608E-6</v>
      </c>
      <c r="P318" s="4">
        <f>SUM($O$235:O318)</f>
        <v>-1.015832893653167E-3</v>
      </c>
      <c r="Q318" s="6">
        <f t="shared" si="78"/>
        <v>-3.2495706115988735E-6</v>
      </c>
      <c r="R318" s="4">
        <f>SUM($Q$54:Q318)*0.1+$O$8</f>
        <v>4.8930881248586082E-5</v>
      </c>
      <c r="S318" s="4">
        <f>SUM($R$235:R318)</f>
        <v>5.1257212595758926E-3</v>
      </c>
      <c r="T318">
        <f t="shared" si="79"/>
        <v>4.9680876294202645E-5</v>
      </c>
      <c r="U318">
        <f t="shared" si="80"/>
        <v>5.2254124142211058E-3</v>
      </c>
      <c r="X318" s="1"/>
    </row>
    <row r="319" spans="1:24" x14ac:dyDescent="0.25">
      <c r="A319" s="8"/>
      <c r="B319">
        <f t="shared" si="65"/>
        <v>26.500000000000107</v>
      </c>
      <c r="C319">
        <f t="shared" si="66"/>
        <v>-349.17496710046828</v>
      </c>
      <c r="D319">
        <f t="shared" si="67"/>
        <v>502.43991265318323</v>
      </c>
      <c r="E319">
        <f t="shared" si="68"/>
        <v>-92.971968306086751</v>
      </c>
      <c r="F319">
        <f t="shared" si="69"/>
        <v>36287.327024952137</v>
      </c>
      <c r="G319">
        <f t="shared" si="70"/>
        <v>-12981.806578139711</v>
      </c>
      <c r="H319">
        <f t="shared" si="71"/>
        <v>49284.036982627462</v>
      </c>
      <c r="I319">
        <f t="shared" si="72"/>
        <v>50965.121439443494</v>
      </c>
      <c r="J319" s="42">
        <f t="shared" si="73"/>
        <v>510.96932659176946</v>
      </c>
      <c r="K319">
        <f t="shared" si="74"/>
        <v>19.22690607968276</v>
      </c>
      <c r="L319">
        <f t="shared" si="75"/>
        <v>36.277486907674358</v>
      </c>
      <c r="M319" s="42">
        <f t="shared" si="76"/>
        <v>65.710289045220279</v>
      </c>
      <c r="N319" s="6">
        <f t="shared" si="77"/>
        <v>8.5920465223602584E-7</v>
      </c>
      <c r="O319" s="4">
        <f>SUM($N$54:N319)*0.1+$O$30</f>
        <v>-8.513982417753259E-6</v>
      </c>
      <c r="P319" s="4">
        <f>SUM($O$235:O319)</f>
        <v>-1.0243468760709202E-3</v>
      </c>
      <c r="Q319" s="6">
        <f t="shared" si="78"/>
        <v>-3.2618783527210667E-6</v>
      </c>
      <c r="R319" s="4">
        <f>SUM($Q$54:Q319)*0.1+$O$8</f>
        <v>4.8604693413313975E-5</v>
      </c>
      <c r="S319" s="4">
        <f>SUM($R$235:R319)</f>
        <v>5.1743259529892062E-3</v>
      </c>
      <c r="T319">
        <f t="shared" si="79"/>
        <v>4.9344747627402641E-5</v>
      </c>
      <c r="U319">
        <f t="shared" si="80"/>
        <v>5.2747450734887567E-3</v>
      </c>
      <c r="X319" s="1"/>
    </row>
    <row r="320" spans="1:24" x14ac:dyDescent="0.25">
      <c r="A320" s="8"/>
      <c r="B320">
        <f t="shared" si="65"/>
        <v>26.600000000000108</v>
      </c>
      <c r="C320">
        <f t="shared" si="66"/>
        <v>-349.17496710046828</v>
      </c>
      <c r="D320">
        <f t="shared" si="67"/>
        <v>502.43991265318323</v>
      </c>
      <c r="E320">
        <f t="shared" si="68"/>
        <v>-92.971968306086751</v>
      </c>
      <c r="F320">
        <f t="shared" si="69"/>
        <v>36287.327024952137</v>
      </c>
      <c r="G320">
        <f t="shared" si="70"/>
        <v>-12991.103774970317</v>
      </c>
      <c r="H320">
        <f t="shared" si="71"/>
        <v>49469.995839165684</v>
      </c>
      <c r="I320">
        <f t="shared" si="72"/>
        <v>51147.329017448392</v>
      </c>
      <c r="J320" s="42">
        <f t="shared" si="73"/>
        <v>510.96932659176946</v>
      </c>
      <c r="K320">
        <f t="shared" si="74"/>
        <v>19.295645011139428</v>
      </c>
      <c r="L320">
        <f t="shared" si="75"/>
        <v>36.277486907674358</v>
      </c>
      <c r="M320" s="42">
        <f t="shared" si="76"/>
        <v>65.730435000883446</v>
      </c>
      <c r="N320" s="6">
        <f t="shared" si="77"/>
        <v>8.5981998991815268E-7</v>
      </c>
      <c r="O320" s="4">
        <f>SUM($N$54:N320)*0.1+$O$30</f>
        <v>-8.4280004187614437E-6</v>
      </c>
      <c r="P320" s="4">
        <f>SUM($O$235:O320)</f>
        <v>-1.0327748764896816E-3</v>
      </c>
      <c r="Q320" s="6">
        <f t="shared" si="78"/>
        <v>-3.27418609384326E-6</v>
      </c>
      <c r="R320" s="4">
        <f>SUM($Q$54:Q320)*0.1+$O$8</f>
        <v>4.8277274803929651E-5</v>
      </c>
      <c r="S320" s="4">
        <f>SUM($R$235:R320)</f>
        <v>5.2226032277931361E-3</v>
      </c>
      <c r="T320">
        <f t="shared" si="79"/>
        <v>4.9007412230730813E-5</v>
      </c>
      <c r="U320">
        <f t="shared" si="80"/>
        <v>5.3237400782216596E-3</v>
      </c>
      <c r="X320" s="1"/>
    </row>
    <row r="321" spans="1:24" x14ac:dyDescent="0.25">
      <c r="A321" s="8"/>
      <c r="B321">
        <f t="shared" si="65"/>
        <v>26.700000000000109</v>
      </c>
      <c r="C321">
        <f t="shared" si="66"/>
        <v>-349.17496710046828</v>
      </c>
      <c r="D321">
        <f t="shared" si="67"/>
        <v>502.43991265318323</v>
      </c>
      <c r="E321">
        <f t="shared" si="68"/>
        <v>-92.971968306086751</v>
      </c>
      <c r="F321">
        <f t="shared" si="69"/>
        <v>36287.327024952137</v>
      </c>
      <c r="G321">
        <f t="shared" si="70"/>
        <v>-13000.400971800927</v>
      </c>
      <c r="H321">
        <f t="shared" si="71"/>
        <v>49655.954695703898</v>
      </c>
      <c r="I321">
        <f t="shared" si="72"/>
        <v>51329.565185859508</v>
      </c>
      <c r="J321" s="42">
        <f t="shared" si="73"/>
        <v>510.96932659176946</v>
      </c>
      <c r="K321">
        <f t="shared" si="74"/>
        <v>19.364394728502997</v>
      </c>
      <c r="L321">
        <f t="shared" si="75"/>
        <v>36.277486907674358</v>
      </c>
      <c r="M321" s="42">
        <f t="shared" si="76"/>
        <v>65.75064982348637</v>
      </c>
      <c r="N321" s="6">
        <f t="shared" si="77"/>
        <v>8.6043532760027974E-7</v>
      </c>
      <c r="O321" s="4">
        <f>SUM($N$54:N321)*0.1+$O$30</f>
        <v>-8.341956886001415E-6</v>
      </c>
      <c r="P321" s="4">
        <f>SUM($O$235:O321)</f>
        <v>-1.041116833375683E-3</v>
      </c>
      <c r="Q321" s="6">
        <f t="shared" si="78"/>
        <v>-3.2864938349654529E-6</v>
      </c>
      <c r="R321" s="4">
        <f>SUM($Q$54:Q321)*0.1+$O$8</f>
        <v>4.7948625420433103E-5</v>
      </c>
      <c r="S321" s="4">
        <f>SUM($R$235:R321)</f>
        <v>5.2705518532135693E-3</v>
      </c>
      <c r="T321">
        <f t="shared" si="79"/>
        <v>4.866887017793725E-5</v>
      </c>
      <c r="U321">
        <f t="shared" si="80"/>
        <v>5.3723962156705454E-3</v>
      </c>
      <c r="X321" s="1"/>
    </row>
    <row r="322" spans="1:24" x14ac:dyDescent="0.25">
      <c r="A322" s="8"/>
      <c r="B322">
        <f t="shared" si="65"/>
        <v>26.800000000000111</v>
      </c>
      <c r="C322">
        <f t="shared" si="66"/>
        <v>-349.17496710046828</v>
      </c>
      <c r="D322">
        <f t="shared" si="67"/>
        <v>502.43991265318323</v>
      </c>
      <c r="E322">
        <f t="shared" si="68"/>
        <v>-92.971968306086751</v>
      </c>
      <c r="F322">
        <f t="shared" si="69"/>
        <v>36287.327024952137</v>
      </c>
      <c r="G322">
        <f t="shared" si="70"/>
        <v>-13009.698168631538</v>
      </c>
      <c r="H322">
        <f t="shared" si="71"/>
        <v>49841.91355224212</v>
      </c>
      <c r="I322">
        <f t="shared" si="72"/>
        <v>51511.829641239412</v>
      </c>
      <c r="J322" s="42">
        <f t="shared" si="73"/>
        <v>510.96932659176946</v>
      </c>
      <c r="K322">
        <f t="shared" si="74"/>
        <v>19.43315511729983</v>
      </c>
      <c r="L322">
        <f t="shared" si="75"/>
        <v>36.277486907674358</v>
      </c>
      <c r="M322" s="42">
        <f t="shared" si="76"/>
        <v>65.770933449529892</v>
      </c>
      <c r="N322" s="6">
        <f t="shared" si="77"/>
        <v>8.6105066528240679E-7</v>
      </c>
      <c r="O322" s="4">
        <f>SUM($N$54:N322)*0.1+$O$30</f>
        <v>-8.2558518194731745E-6</v>
      </c>
      <c r="P322" s="4">
        <f>SUM($O$235:O322)</f>
        <v>-1.0493726851951563E-3</v>
      </c>
      <c r="Q322" s="6">
        <f t="shared" si="78"/>
        <v>-3.2988015760876466E-6</v>
      </c>
      <c r="R322" s="4">
        <f>SUM($Q$54:Q322)*0.1+$O$8</f>
        <v>4.7618745262824337E-5</v>
      </c>
      <c r="S322" s="4">
        <f>SUM($R$235:R322)</f>
        <v>5.318170598476394E-3</v>
      </c>
      <c r="T322">
        <f t="shared" si="79"/>
        <v>4.832912154871899E-5</v>
      </c>
      <c r="U322">
        <f t="shared" si="80"/>
        <v>5.4207122730257932E-3</v>
      </c>
      <c r="X322" s="1"/>
    </row>
    <row r="323" spans="1:24" x14ac:dyDescent="0.25">
      <c r="A323" s="8"/>
      <c r="B323">
        <f t="shared" si="65"/>
        <v>26.900000000000112</v>
      </c>
      <c r="C323">
        <f t="shared" si="66"/>
        <v>-349.17496710046828</v>
      </c>
      <c r="D323">
        <f t="shared" si="67"/>
        <v>502.43991265318323</v>
      </c>
      <c r="E323">
        <f t="shared" si="68"/>
        <v>-92.971968306086751</v>
      </c>
      <c r="F323">
        <f t="shared" si="69"/>
        <v>36287.327024952137</v>
      </c>
      <c r="G323">
        <f t="shared" si="70"/>
        <v>-13018.995365462142</v>
      </c>
      <c r="H323">
        <f t="shared" si="71"/>
        <v>50027.872408780342</v>
      </c>
      <c r="I323">
        <f t="shared" si="72"/>
        <v>51694.122084383351</v>
      </c>
      <c r="J323" s="42">
        <f t="shared" si="73"/>
        <v>510.96932659176946</v>
      </c>
      <c r="K323">
        <f t="shared" si="74"/>
        <v>19.501926064653091</v>
      </c>
      <c r="L323">
        <f t="shared" si="75"/>
        <v>36.277486907674358</v>
      </c>
      <c r="M323" s="42">
        <f t="shared" si="76"/>
        <v>65.791285815377179</v>
      </c>
      <c r="N323" s="6">
        <f t="shared" si="77"/>
        <v>8.6166600296453353E-7</v>
      </c>
      <c r="O323" s="4">
        <f>SUM($N$54:N323)*0.1+$O$30</f>
        <v>-8.1696852191767205E-6</v>
      </c>
      <c r="P323" s="4">
        <f>SUM($O$235:O323)</f>
        <v>-1.057542370414333E-3</v>
      </c>
      <c r="Q323" s="6">
        <f t="shared" si="78"/>
        <v>-3.3111093172098399E-6</v>
      </c>
      <c r="R323" s="4">
        <f>SUM($Q$54:Q323)*0.1+$O$8</f>
        <v>4.7287634331103354E-5</v>
      </c>
      <c r="S323" s="4">
        <f>SUM($R$235:R323)</f>
        <v>5.3654582328074973E-3</v>
      </c>
      <c r="T323">
        <f t="shared" si="79"/>
        <v>4.7988166428949739E-5</v>
      </c>
      <c r="U323">
        <f t="shared" si="80"/>
        <v>5.4686870374179688E-3</v>
      </c>
      <c r="X323" s="1"/>
    </row>
    <row r="324" spans="1:24" x14ac:dyDescent="0.25">
      <c r="A324" s="8"/>
      <c r="B324">
        <f t="shared" si="65"/>
        <v>27.000000000000114</v>
      </c>
      <c r="C324">
        <f t="shared" si="66"/>
        <v>-349.17496710046828</v>
      </c>
      <c r="D324">
        <f t="shared" si="67"/>
        <v>502.43991265318323</v>
      </c>
      <c r="E324">
        <f t="shared" si="68"/>
        <v>-92.971968306086751</v>
      </c>
      <c r="F324">
        <f t="shared" si="69"/>
        <v>36287.327024952137</v>
      </c>
      <c r="G324">
        <f t="shared" si="70"/>
        <v>-13028.292562292754</v>
      </c>
      <c r="H324">
        <f t="shared" si="71"/>
        <v>50213.831265318557</v>
      </c>
      <c r="I324">
        <f t="shared" si="72"/>
        <v>51876.442220246521</v>
      </c>
      <c r="J324" s="42">
        <f t="shared" si="73"/>
        <v>510.96932659176946</v>
      </c>
      <c r="K324">
        <f t="shared" si="74"/>
        <v>19.570707459255306</v>
      </c>
      <c r="L324">
        <f t="shared" si="75"/>
        <v>36.277486907674358</v>
      </c>
      <c r="M324" s="42">
        <f t="shared" si="76"/>
        <v>65.811706857254549</v>
      </c>
      <c r="N324" s="6">
        <f t="shared" si="77"/>
        <v>8.6228134064666069E-7</v>
      </c>
      <c r="O324" s="4">
        <f>SUM($N$54:N324)*0.1+$O$30</f>
        <v>-8.0834570851120547E-6</v>
      </c>
      <c r="P324" s="4">
        <f>SUM($O$235:O324)</f>
        <v>-1.065625827499445E-3</v>
      </c>
      <c r="Q324" s="6">
        <f t="shared" si="78"/>
        <v>-3.3234170583320332E-6</v>
      </c>
      <c r="R324" s="4">
        <f>SUM($Q$54:Q324)*0.1+$O$8</f>
        <v>4.6955292625270146E-5</v>
      </c>
      <c r="S324" s="4">
        <f>SUM($R$235:R324)</f>
        <v>5.4124135254327672E-3</v>
      </c>
      <c r="T324">
        <f t="shared" si="79"/>
        <v>4.7646004910921934E-5</v>
      </c>
      <c r="U324">
        <f t="shared" si="80"/>
        <v>5.5163192959183779E-3</v>
      </c>
      <c r="X324" s="1"/>
    </row>
    <row r="325" spans="1:24" x14ac:dyDescent="0.25">
      <c r="A325" s="8"/>
      <c r="B325">
        <f t="shared" si="65"/>
        <v>27.100000000000115</v>
      </c>
      <c r="C325">
        <f t="shared" si="66"/>
        <v>-349.17496710046828</v>
      </c>
      <c r="D325">
        <f t="shared" si="67"/>
        <v>502.43991265318323</v>
      </c>
      <c r="E325">
        <f t="shared" si="68"/>
        <v>-92.971968306086751</v>
      </c>
      <c r="F325">
        <f t="shared" si="69"/>
        <v>36287.327024952137</v>
      </c>
      <c r="G325">
        <f t="shared" si="70"/>
        <v>-13037.589759123362</v>
      </c>
      <c r="H325">
        <f t="shared" si="71"/>
        <v>50399.790121856779</v>
      </c>
      <c r="I325">
        <f t="shared" si="72"/>
        <v>52058.789757872888</v>
      </c>
      <c r="J325" s="42">
        <f t="shared" si="73"/>
        <v>510.96932659176946</v>
      </c>
      <c r="K325">
        <f t="shared" si="74"/>
        <v>19.639499191341521</v>
      </c>
      <c r="L325">
        <f t="shared" si="75"/>
        <v>36.277486907674358</v>
      </c>
      <c r="M325" s="42">
        <f t="shared" si="76"/>
        <v>65.832196511252448</v>
      </c>
      <c r="N325" s="6">
        <f t="shared" si="77"/>
        <v>8.6289667832878764E-7</v>
      </c>
      <c r="O325" s="4">
        <f>SUM($N$54:N325)*0.1+$O$30</f>
        <v>-7.9971674172791771E-6</v>
      </c>
      <c r="P325" s="4">
        <f>SUM($O$235:O325)</f>
        <v>-1.0736229949167241E-3</v>
      </c>
      <c r="Q325" s="6">
        <f t="shared" si="78"/>
        <v>-3.3357247994542265E-6</v>
      </c>
      <c r="R325" s="4">
        <f>SUM($Q$54:Q325)*0.1+$O$8</f>
        <v>4.6621720145324727E-5</v>
      </c>
      <c r="S325" s="4">
        <f>SUM($R$235:R325)</f>
        <v>5.4590352455780918E-3</v>
      </c>
      <c r="T325">
        <f t="shared" si="79"/>
        <v>4.730263709360155E-5</v>
      </c>
      <c r="U325">
        <f t="shared" si="80"/>
        <v>5.5636078355396157E-3</v>
      </c>
      <c r="X325" s="1"/>
    </row>
    <row r="326" spans="1:24" x14ac:dyDescent="0.25">
      <c r="A326" s="8"/>
      <c r="B326">
        <f t="shared" si="65"/>
        <v>27.200000000000117</v>
      </c>
      <c r="C326">
        <f t="shared" si="66"/>
        <v>-349.17496710046828</v>
      </c>
      <c r="D326">
        <f t="shared" si="67"/>
        <v>502.43991265318323</v>
      </c>
      <c r="E326">
        <f t="shared" si="68"/>
        <v>-92.971968306086751</v>
      </c>
      <c r="F326">
        <f t="shared" si="69"/>
        <v>36287.327024952137</v>
      </c>
      <c r="G326">
        <f t="shared" si="70"/>
        <v>-13046.886955953973</v>
      </c>
      <c r="H326">
        <f t="shared" si="71"/>
        <v>50585.748978395</v>
      </c>
      <c r="I326">
        <f t="shared" si="72"/>
        <v>52241.16441032524</v>
      </c>
      <c r="J326" s="42">
        <f t="shared" si="73"/>
        <v>510.96932659176946</v>
      </c>
      <c r="K326">
        <f t="shared" si="74"/>
        <v>19.708301152662902</v>
      </c>
      <c r="L326">
        <f t="shared" si="75"/>
        <v>36.277486907674358</v>
      </c>
      <c r="M326" s="42">
        <f t="shared" si="76"/>
        <v>65.85275471332622</v>
      </c>
      <c r="N326" s="6">
        <f t="shared" si="77"/>
        <v>8.635120160109147E-7</v>
      </c>
      <c r="O326" s="4">
        <f>SUM($N$54:N326)*0.1+$O$30</f>
        <v>-7.9108162156780844E-6</v>
      </c>
      <c r="P326" s="4">
        <f>SUM($O$235:O326)</f>
        <v>-1.0815338111324021E-3</v>
      </c>
      <c r="Q326" s="6">
        <f t="shared" si="78"/>
        <v>-3.3480325405764202E-6</v>
      </c>
      <c r="R326" s="4">
        <f>SUM($Q$54:Q326)*0.1+$O$8</f>
        <v>4.6286916891267084E-5</v>
      </c>
      <c r="S326" s="4">
        <f>SUM($R$235:R326)</f>
        <v>5.5053221624693591E-3</v>
      </c>
      <c r="T326">
        <f t="shared" si="79"/>
        <v>4.6958063082896654E-5</v>
      </c>
      <c r="U326">
        <f t="shared" si="80"/>
        <v>5.6105514432361172E-3</v>
      </c>
      <c r="X326" s="1"/>
    </row>
    <row r="327" spans="1:24" x14ac:dyDescent="0.25">
      <c r="A327" s="8"/>
      <c r="B327">
        <f t="shared" si="65"/>
        <v>27.300000000000118</v>
      </c>
      <c r="C327">
        <f t="shared" si="66"/>
        <v>-349.17496710046828</v>
      </c>
      <c r="D327">
        <f t="shared" si="67"/>
        <v>502.43991265318323</v>
      </c>
      <c r="E327">
        <f t="shared" si="68"/>
        <v>-92.971968306086751</v>
      </c>
      <c r="F327">
        <f t="shared" si="69"/>
        <v>36287.327024952137</v>
      </c>
      <c r="G327">
        <f t="shared" si="70"/>
        <v>-13056.184152784579</v>
      </c>
      <c r="H327">
        <f t="shared" si="71"/>
        <v>50771.707834933215</v>
      </c>
      <c r="I327">
        <f t="shared" si="72"/>
        <v>52423.565894616913</v>
      </c>
      <c r="J327" s="42">
        <f t="shared" si="73"/>
        <v>510.96932659176946</v>
      </c>
      <c r="K327">
        <f t="shared" si="74"/>
        <v>19.777113236460991</v>
      </c>
      <c r="L327">
        <f t="shared" si="75"/>
        <v>36.277486907674358</v>
      </c>
      <c r="M327" s="42">
        <f t="shared" si="76"/>
        <v>65.873381399297045</v>
      </c>
      <c r="N327" s="6">
        <f t="shared" si="77"/>
        <v>8.6412735369304143E-7</v>
      </c>
      <c r="O327" s="4">
        <f>SUM($N$54:N327)*0.1+$O$30</f>
        <v>-7.8244034803087798E-6</v>
      </c>
      <c r="P327" s="4">
        <f>SUM($O$235:O327)</f>
        <v>-1.089358214612711E-3</v>
      </c>
      <c r="Q327" s="6">
        <f t="shared" si="78"/>
        <v>-3.360340281698613E-6</v>
      </c>
      <c r="R327" s="4">
        <f>SUM($Q$54:Q327)*0.1+$O$8</f>
        <v>4.5950882863097223E-5</v>
      </c>
      <c r="S327" s="4">
        <f>SUM($R$235:R327)</f>
        <v>5.5512730453324563E-3</v>
      </c>
      <c r="T327">
        <f t="shared" si="79"/>
        <v>4.661228299194055E-5</v>
      </c>
      <c r="U327">
        <f t="shared" si="80"/>
        <v>5.6571489059047122E-3</v>
      </c>
      <c r="X327" s="1"/>
    </row>
    <row r="328" spans="1:24" x14ac:dyDescent="0.25">
      <c r="A328" s="8"/>
      <c r="B328">
        <f t="shared" si="65"/>
        <v>27.400000000000119</v>
      </c>
      <c r="C328">
        <f t="shared" si="66"/>
        <v>-349.17496710046828</v>
      </c>
      <c r="D328">
        <f t="shared" si="67"/>
        <v>502.43991265318323</v>
      </c>
      <c r="E328">
        <f t="shared" si="68"/>
        <v>-92.971968306086751</v>
      </c>
      <c r="F328">
        <f t="shared" si="69"/>
        <v>36287.327024952137</v>
      </c>
      <c r="G328">
        <f t="shared" si="70"/>
        <v>-13065.481349615187</v>
      </c>
      <c r="H328">
        <f t="shared" si="71"/>
        <v>50957.666691471437</v>
      </c>
      <c r="I328">
        <f t="shared" si="72"/>
        <v>52605.993931644713</v>
      </c>
      <c r="J328" s="42">
        <f t="shared" si="73"/>
        <v>510.96932659176946</v>
      </c>
      <c r="K328">
        <f t="shared" si="74"/>
        <v>19.845935337442384</v>
      </c>
      <c r="L328">
        <f t="shared" si="75"/>
        <v>36.277486907674358</v>
      </c>
      <c r="M328" s="42">
        <f t="shared" si="76"/>
        <v>65.894076504852833</v>
      </c>
      <c r="N328" s="6">
        <f t="shared" si="77"/>
        <v>8.6474269137516838E-7</v>
      </c>
      <c r="O328" s="4">
        <f>SUM($N$54:N328)*0.1+$O$30</f>
        <v>-7.7379292111712635E-6</v>
      </c>
      <c r="P328" s="4">
        <f>SUM($O$235:O328)</f>
        <v>-1.0970961438238822E-3</v>
      </c>
      <c r="Q328" s="6">
        <f t="shared" si="78"/>
        <v>-3.3726480228208063E-6</v>
      </c>
      <c r="R328" s="4">
        <f>SUM($Q$54:Q328)*0.1+$O$8</f>
        <v>4.5613618060815145E-5</v>
      </c>
      <c r="S328" s="4">
        <f>SUM($R$235:R328)</f>
        <v>5.5968866633932714E-3</v>
      </c>
      <c r="T328">
        <f t="shared" si="79"/>
        <v>4.6265296941390305E-5</v>
      </c>
      <c r="U328">
        <f t="shared" si="80"/>
        <v>5.7033990103851845E-3</v>
      </c>
      <c r="X328" s="1"/>
    </row>
    <row r="329" spans="1:24" x14ac:dyDescent="0.25">
      <c r="A329" s="8"/>
      <c r="B329">
        <f t="shared" si="65"/>
        <v>27.500000000000121</v>
      </c>
      <c r="C329">
        <f t="shared" si="66"/>
        <v>-349.17496710046828</v>
      </c>
      <c r="D329">
        <f t="shared" si="67"/>
        <v>502.43991265318323</v>
      </c>
      <c r="E329">
        <f t="shared" si="68"/>
        <v>-92.971968306086751</v>
      </c>
      <c r="F329">
        <f t="shared" si="69"/>
        <v>36287.327024952137</v>
      </c>
      <c r="G329">
        <f t="shared" si="70"/>
        <v>-13074.778546445799</v>
      </c>
      <c r="H329">
        <f t="shared" si="71"/>
        <v>51143.625548009652</v>
      </c>
      <c r="I329">
        <f t="shared" si="72"/>
        <v>52788.448246123175</v>
      </c>
      <c r="J329" s="42">
        <f t="shared" si="73"/>
        <v>510.96932659176946</v>
      </c>
      <c r="K329">
        <f t="shared" si="74"/>
        <v>19.914767351753948</v>
      </c>
      <c r="L329">
        <f t="shared" si="75"/>
        <v>36.277486907674358</v>
      </c>
      <c r="M329" s="42">
        <f t="shared" si="76"/>
        <v>65.914839965549021</v>
      </c>
      <c r="N329" s="6">
        <f t="shared" si="77"/>
        <v>8.6535802905729554E-7</v>
      </c>
      <c r="O329" s="4">
        <f>SUM($N$54:N329)*0.1+$O$30</f>
        <v>-7.6513934082655354E-6</v>
      </c>
      <c r="P329" s="4">
        <f>SUM($O$235:O329)</f>
        <v>-1.1047475372321478E-3</v>
      </c>
      <c r="Q329" s="6">
        <f t="shared" si="78"/>
        <v>-3.3849557639429996E-6</v>
      </c>
      <c r="R329" s="4">
        <f>SUM($Q$54:Q329)*0.1+$O$8</f>
        <v>4.5275122484420843E-5</v>
      </c>
      <c r="S329" s="4">
        <f>SUM($R$235:R329)</f>
        <v>5.6421617858776925E-3</v>
      </c>
      <c r="T329">
        <f t="shared" si="79"/>
        <v>4.5917105059741723E-5</v>
      </c>
      <c r="U329">
        <f t="shared" si="80"/>
        <v>5.7493005434608342E-3</v>
      </c>
      <c r="X329" s="1"/>
    </row>
    <row r="330" spans="1:24" x14ac:dyDescent="0.25">
      <c r="A330" s="8"/>
      <c r="B330">
        <f t="shared" si="65"/>
        <v>27.600000000000122</v>
      </c>
      <c r="C330">
        <f t="shared" si="66"/>
        <v>-349.17496710046828</v>
      </c>
      <c r="D330">
        <f t="shared" si="67"/>
        <v>502.43991265318323</v>
      </c>
      <c r="E330">
        <f t="shared" si="68"/>
        <v>-92.971968306086751</v>
      </c>
      <c r="F330">
        <f t="shared" si="69"/>
        <v>36287.327024952137</v>
      </c>
      <c r="G330">
        <f t="shared" si="70"/>
        <v>-13084.075743276408</v>
      </c>
      <c r="H330">
        <f t="shared" si="71"/>
        <v>51329.584404547866</v>
      </c>
      <c r="I330">
        <f t="shared" si="72"/>
        <v>52970.928566520313</v>
      </c>
      <c r="J330" s="42">
        <f t="shared" si="73"/>
        <v>510.96932659176946</v>
      </c>
      <c r="K330">
        <f t="shared" si="74"/>
        <v>19.983609176958563</v>
      </c>
      <c r="L330">
        <f t="shared" si="75"/>
        <v>36.277486907674358</v>
      </c>
      <c r="M330" s="42">
        <f t="shared" si="76"/>
        <v>65.935671716809523</v>
      </c>
      <c r="N330" s="6">
        <f t="shared" si="77"/>
        <v>8.6597336673942249E-7</v>
      </c>
      <c r="O330" s="4">
        <f>SUM($N$54:N330)*0.1+$O$30</f>
        <v>-7.5647960715915956E-6</v>
      </c>
      <c r="P330" s="4">
        <f>SUM($O$235:O330)</f>
        <v>-1.1123123333037393E-3</v>
      </c>
      <c r="Q330" s="6">
        <f t="shared" si="78"/>
        <v>-3.3972635050651925E-6</v>
      </c>
      <c r="R330" s="4">
        <f>SUM($Q$54:Q330)*0.1+$O$8</f>
        <v>4.4935396133914322E-5</v>
      </c>
      <c r="S330" s="4">
        <f>SUM($R$235:R330)</f>
        <v>5.6870971820116066E-3</v>
      </c>
      <c r="T330">
        <f t="shared" si="79"/>
        <v>4.556770748366183E-5</v>
      </c>
      <c r="U330">
        <f t="shared" si="80"/>
        <v>5.79485229185904E-3</v>
      </c>
      <c r="X330" s="1"/>
    </row>
    <row r="331" spans="1:24" x14ac:dyDescent="0.25">
      <c r="A331" s="8"/>
      <c r="B331">
        <f t="shared" si="65"/>
        <v>27.700000000000124</v>
      </c>
      <c r="C331">
        <f t="shared" si="66"/>
        <v>-349.17496710046828</v>
      </c>
      <c r="D331">
        <f t="shared" si="67"/>
        <v>502.43991265318323</v>
      </c>
      <c r="E331">
        <f t="shared" si="68"/>
        <v>-92.971968306086751</v>
      </c>
      <c r="F331">
        <f t="shared" si="69"/>
        <v>36287.327024952137</v>
      </c>
      <c r="G331">
        <f t="shared" si="70"/>
        <v>-13093.372940107014</v>
      </c>
      <c r="H331">
        <f t="shared" si="71"/>
        <v>51515.543261086088</v>
      </c>
      <c r="I331">
        <f t="shared" si="72"/>
        <v>53153.43462499445</v>
      </c>
      <c r="J331" s="42">
        <f t="shared" si="73"/>
        <v>510.96932659176946</v>
      </c>
      <c r="K331">
        <f t="shared" si="74"/>
        <v>20.05246071201131</v>
      </c>
      <c r="L331">
        <f t="shared" si="75"/>
        <v>36.277486907674358</v>
      </c>
      <c r="M331" s="42">
        <f t="shared" si="76"/>
        <v>65.9565716939276</v>
      </c>
      <c r="N331" s="6">
        <f t="shared" si="77"/>
        <v>8.6658870442154934E-7</v>
      </c>
      <c r="O331" s="4">
        <f>SUM($N$54:N331)*0.1+$O$30</f>
        <v>-7.4781372011494371E-6</v>
      </c>
      <c r="P331" s="4">
        <f>SUM($O$235:O331)</f>
        <v>-1.1197904705048888E-3</v>
      </c>
      <c r="Q331" s="6">
        <f t="shared" si="78"/>
        <v>-3.4095712461873862E-6</v>
      </c>
      <c r="R331" s="4">
        <f>SUM($Q$54:Q331)*0.1+$O$8</f>
        <v>4.4594439009295578E-5</v>
      </c>
      <c r="S331" s="4">
        <f>SUM($R$235:R331)</f>
        <v>5.7316916210209019E-3</v>
      </c>
      <c r="T331">
        <f t="shared" si="79"/>
        <v>4.5217104358339872E-5</v>
      </c>
      <c r="U331">
        <f t="shared" si="80"/>
        <v>5.8400530422518231E-3</v>
      </c>
      <c r="X331" s="1"/>
    </row>
    <row r="332" spans="1:24" x14ac:dyDescent="0.25">
      <c r="A332" s="8"/>
      <c r="B332">
        <f t="shared" si="65"/>
        <v>27.800000000000125</v>
      </c>
      <c r="C332">
        <f t="shared" si="66"/>
        <v>-349.17496710046828</v>
      </c>
      <c r="D332">
        <f t="shared" si="67"/>
        <v>502.43991265318323</v>
      </c>
      <c r="E332">
        <f t="shared" si="68"/>
        <v>-92.971968306086751</v>
      </c>
      <c r="F332">
        <f t="shared" si="69"/>
        <v>36287.327024952137</v>
      </c>
      <c r="G332">
        <f t="shared" si="70"/>
        <v>-13102.670136937624</v>
      </c>
      <c r="H332">
        <f t="shared" si="71"/>
        <v>51701.50211762431</v>
      </c>
      <c r="I332">
        <f t="shared" si="72"/>
        <v>53335.966157332412</v>
      </c>
      <c r="J332" s="42">
        <f t="shared" si="73"/>
        <v>510.96932659176946</v>
      </c>
      <c r="K332">
        <f t="shared" si="74"/>
        <v>20.12132185723614</v>
      </c>
      <c r="L332">
        <f t="shared" si="75"/>
        <v>36.277486907674358</v>
      </c>
      <c r="M332" s="42">
        <f t="shared" si="76"/>
        <v>65.977539832066654</v>
      </c>
      <c r="N332" s="6">
        <f t="shared" si="77"/>
        <v>8.6720404210367639E-7</v>
      </c>
      <c r="O332" s="4">
        <f>SUM($N$54:N332)*0.1+$O$30</f>
        <v>-7.391416796939072E-6</v>
      </c>
      <c r="P332" s="4">
        <f>SUM($O$235:O332)</f>
        <v>-1.1271818873018278E-3</v>
      </c>
      <c r="Q332" s="6">
        <f t="shared" si="78"/>
        <v>-3.4218789873095794E-6</v>
      </c>
      <c r="R332" s="4">
        <f>SUM($Q$54:Q332)*0.1+$O$8</f>
        <v>4.4252251110564623E-5</v>
      </c>
      <c r="S332" s="4">
        <f>SUM($R$235:R332)</f>
        <v>5.7759438721314664E-3</v>
      </c>
      <c r="T332">
        <f t="shared" si="79"/>
        <v>4.4865295837858251E-5</v>
      </c>
      <c r="U332">
        <f t="shared" si="80"/>
        <v>5.8849015812564229E-3</v>
      </c>
      <c r="X332" s="1"/>
    </row>
    <row r="333" spans="1:24" x14ac:dyDescent="0.25">
      <c r="A333" s="8"/>
      <c r="B333">
        <f t="shared" si="65"/>
        <v>27.900000000000126</v>
      </c>
      <c r="C333">
        <f t="shared" si="66"/>
        <v>-349.17496710046828</v>
      </c>
      <c r="D333">
        <f t="shared" si="67"/>
        <v>502.43991265318323</v>
      </c>
      <c r="E333">
        <f t="shared" si="68"/>
        <v>-92.971968306086751</v>
      </c>
      <c r="F333">
        <f t="shared" si="69"/>
        <v>36287.327024952137</v>
      </c>
      <c r="G333">
        <f t="shared" si="70"/>
        <v>-13111.967333768234</v>
      </c>
      <c r="H333">
        <f t="shared" si="71"/>
        <v>51887.460974162525</v>
      </c>
      <c r="I333">
        <f t="shared" si="72"/>
        <v>53518.522902888908</v>
      </c>
      <c r="J333" s="42">
        <f t="shared" si="73"/>
        <v>510.96932659176946</v>
      </c>
      <c r="K333">
        <f t="shared" si="74"/>
        <v>20.190192514303007</v>
      </c>
      <c r="L333">
        <f t="shared" si="75"/>
        <v>36.277486907674358</v>
      </c>
      <c r="M333" s="42">
        <f t="shared" si="76"/>
        <v>65.998576066261236</v>
      </c>
      <c r="N333" s="6">
        <f t="shared" si="77"/>
        <v>8.6781937978580345E-7</v>
      </c>
      <c r="O333" s="4">
        <f>SUM($N$54:N333)*0.1+$O$30</f>
        <v>-7.30463485896049E-6</v>
      </c>
      <c r="P333" s="4">
        <f>SUM($O$235:O333)</f>
        <v>-1.1344865221607882E-3</v>
      </c>
      <c r="Q333" s="6">
        <f t="shared" si="78"/>
        <v>-3.4341867284317723E-6</v>
      </c>
      <c r="R333" s="4">
        <f>SUM($Q$54:Q333)*0.1+$O$8</f>
        <v>4.3908832437721443E-5</v>
      </c>
      <c r="S333" s="4">
        <f>SUM($R$235:R333)</f>
        <v>5.8198527045691881E-3</v>
      </c>
      <c r="T333">
        <f t="shared" si="79"/>
        <v>4.4512282085584421E-5</v>
      </c>
      <c r="U333">
        <f t="shared" si="80"/>
        <v>5.9293966954358669E-3</v>
      </c>
      <c r="X333" s="1"/>
    </row>
    <row r="334" spans="1:24" x14ac:dyDescent="0.25">
      <c r="A334" s="8"/>
      <c r="B334">
        <f t="shared" si="65"/>
        <v>28.000000000000128</v>
      </c>
      <c r="C334">
        <f t="shared" si="66"/>
        <v>-349.17496710046828</v>
      </c>
      <c r="D334">
        <f t="shared" si="67"/>
        <v>502.43991265318323</v>
      </c>
      <c r="E334">
        <f t="shared" si="68"/>
        <v>-92.971968306086751</v>
      </c>
      <c r="F334">
        <f t="shared" si="69"/>
        <v>36287.327024952137</v>
      </c>
      <c r="G334">
        <f t="shared" si="70"/>
        <v>-13121.264530598841</v>
      </c>
      <c r="H334">
        <f t="shared" si="71"/>
        <v>52073.419830700746</v>
      </c>
      <c r="I334">
        <f t="shared" si="72"/>
        <v>53701.104604527165</v>
      </c>
      <c r="J334" s="42">
        <f t="shared" si="73"/>
        <v>510.96932659176946</v>
      </c>
      <c r="K334">
        <f t="shared" si="74"/>
        <v>20.259072586205487</v>
      </c>
      <c r="L334">
        <f t="shared" si="75"/>
        <v>36.277486907674358</v>
      </c>
      <c r="M334" s="42">
        <f t="shared" si="76"/>
        <v>66.019680331417817</v>
      </c>
      <c r="N334" s="6">
        <f t="shared" si="77"/>
        <v>8.6843471746793029E-7</v>
      </c>
      <c r="O334" s="4">
        <f>SUM($N$54:N334)*0.1+$O$30</f>
        <v>-7.2177913872136979E-6</v>
      </c>
      <c r="P334" s="4">
        <f>SUM($O$235:O334)</f>
        <v>-1.1417043135480019E-3</v>
      </c>
      <c r="Q334" s="6">
        <f t="shared" si="78"/>
        <v>-3.446494469553966E-6</v>
      </c>
      <c r="R334" s="4">
        <f>SUM($Q$54:Q334)*0.1+$O$8</f>
        <v>4.3564182990766052E-5</v>
      </c>
      <c r="S334" s="4">
        <f>SUM($R$235:R334)</f>
        <v>5.8634168875599541E-3</v>
      </c>
      <c r="T334">
        <f t="shared" si="79"/>
        <v>4.4158063274585386E-5</v>
      </c>
      <c r="U334">
        <f t="shared" si="80"/>
        <v>5.973537171299545E-3</v>
      </c>
      <c r="X334" s="1"/>
    </row>
    <row r="335" spans="1:24" x14ac:dyDescent="0.25">
      <c r="A335" s="8"/>
      <c r="B335">
        <f t="shared" si="65"/>
        <v>28.100000000000129</v>
      </c>
      <c r="C335">
        <f t="shared" si="66"/>
        <v>-349.17496710046828</v>
      </c>
      <c r="D335">
        <f t="shared" si="67"/>
        <v>502.43991265318323</v>
      </c>
      <c r="E335">
        <f t="shared" si="68"/>
        <v>-92.971968306086751</v>
      </c>
      <c r="F335">
        <f t="shared" si="69"/>
        <v>36287.327024952137</v>
      </c>
      <c r="G335">
        <f t="shared" si="70"/>
        <v>-13130.561727429449</v>
      </c>
      <c r="H335">
        <f t="shared" si="71"/>
        <v>52259.378687238961</v>
      </c>
      <c r="I335">
        <f t="shared" si="72"/>
        <v>53883.711008560655</v>
      </c>
      <c r="J335" s="42">
        <f t="shared" si="73"/>
        <v>510.96932659176946</v>
      </c>
      <c r="K335">
        <f t="shared" si="74"/>
        <v>20.327961977238768</v>
      </c>
      <c r="L335">
        <f t="shared" si="75"/>
        <v>36.277486907674358</v>
      </c>
      <c r="M335" s="42">
        <f t="shared" si="76"/>
        <v>66.040852562315692</v>
      </c>
      <c r="N335" s="6">
        <f t="shared" si="77"/>
        <v>8.6905005515005724E-7</v>
      </c>
      <c r="O335" s="4">
        <f>SUM($N$54:N335)*0.1+$O$30</f>
        <v>-7.1308863816986923E-6</v>
      </c>
      <c r="P335" s="4">
        <f>SUM($O$235:O335)</f>
        <v>-1.1488351999297006E-3</v>
      </c>
      <c r="Q335" s="6">
        <f t="shared" si="78"/>
        <v>-3.4588022106761589E-6</v>
      </c>
      <c r="R335" s="4">
        <f>SUM($Q$54:Q335)*0.1+$O$8</f>
        <v>4.3218302769698437E-5</v>
      </c>
      <c r="S335" s="4">
        <f>SUM($R$235:R335)</f>
        <v>5.9066351903296526E-3</v>
      </c>
      <c r="T335">
        <f t="shared" si="79"/>
        <v>4.3802639588066142E-5</v>
      </c>
      <c r="U335">
        <f t="shared" si="80"/>
        <v>6.0173217953037985E-3</v>
      </c>
      <c r="X335" s="1"/>
    </row>
    <row r="336" spans="1:24" x14ac:dyDescent="0.25">
      <c r="A336" s="8"/>
      <c r="B336">
        <f t="shared" si="65"/>
        <v>28.200000000000131</v>
      </c>
      <c r="C336">
        <f t="shared" si="66"/>
        <v>-349.17496710046828</v>
      </c>
      <c r="D336">
        <f t="shared" si="67"/>
        <v>502.43991265318323</v>
      </c>
      <c r="E336">
        <f t="shared" si="68"/>
        <v>-92.971968306086751</v>
      </c>
      <c r="F336">
        <f t="shared" si="69"/>
        <v>36287.327024952137</v>
      </c>
      <c r="G336">
        <f t="shared" si="70"/>
        <v>-13139.858924260061</v>
      </c>
      <c r="H336">
        <f t="shared" si="71"/>
        <v>52445.337543777183</v>
      </c>
      <c r="I336">
        <f t="shared" si="72"/>
        <v>54066.34186469602</v>
      </c>
      <c r="J336" s="42">
        <f t="shared" si="73"/>
        <v>510.96932659176946</v>
      </c>
      <c r="K336">
        <f t="shared" si="74"/>
        <v>20.396860592978143</v>
      </c>
      <c r="L336">
        <f t="shared" si="75"/>
        <v>36.277486907674358</v>
      </c>
      <c r="M336" s="42">
        <f t="shared" si="76"/>
        <v>66.062092693607866</v>
      </c>
      <c r="N336" s="6">
        <f t="shared" si="77"/>
        <v>8.696653928321844E-7</v>
      </c>
      <c r="O336" s="4">
        <f>SUM($N$54:N336)*0.1+$O$30</f>
        <v>-7.0439198424154733E-6</v>
      </c>
      <c r="P336" s="4">
        <f>SUM($O$235:O336)</f>
        <v>-1.1558791197721161E-3</v>
      </c>
      <c r="Q336" s="6">
        <f t="shared" si="78"/>
        <v>-3.4711099517983526E-6</v>
      </c>
      <c r="R336" s="4">
        <f>SUM($Q$54:Q336)*0.1+$O$8</f>
        <v>4.2871191774518605E-5</v>
      </c>
      <c r="S336" s="4">
        <f>SUM($R$235:R336)</f>
        <v>5.9495063821041715E-3</v>
      </c>
      <c r="T336">
        <f t="shared" si="79"/>
        <v>4.3446011219833816E-5</v>
      </c>
      <c r="U336">
        <f t="shared" si="80"/>
        <v>6.0607493538524949E-3</v>
      </c>
      <c r="X336" s="1"/>
    </row>
    <row r="337" spans="1:24" x14ac:dyDescent="0.25">
      <c r="A337" s="8"/>
      <c r="B337">
        <f t="shared" si="65"/>
        <v>28.300000000000132</v>
      </c>
      <c r="C337">
        <f t="shared" si="66"/>
        <v>-349.17496710046828</v>
      </c>
      <c r="D337">
        <f t="shared" si="67"/>
        <v>502.43991265318323</v>
      </c>
      <c r="E337">
        <f t="shared" si="68"/>
        <v>-92.971968306086751</v>
      </c>
      <c r="F337">
        <f t="shared" si="69"/>
        <v>36287.327024952137</v>
      </c>
      <c r="G337">
        <f t="shared" si="70"/>
        <v>-13149.156121090669</v>
      </c>
      <c r="H337">
        <f t="shared" si="71"/>
        <v>52631.296400315405</v>
      </c>
      <c r="I337">
        <f t="shared" si="72"/>
        <v>54248.996925977066</v>
      </c>
      <c r="J337" s="42">
        <f t="shared" si="73"/>
        <v>510.96932659176946</v>
      </c>
      <c r="K337">
        <f t="shared" si="74"/>
        <v>20.46576834025786</v>
      </c>
      <c r="L337">
        <f t="shared" si="75"/>
        <v>36.277486907674358</v>
      </c>
      <c r="M337" s="42">
        <f t="shared" si="76"/>
        <v>66.083400659821933</v>
      </c>
      <c r="N337" s="6">
        <f t="shared" si="77"/>
        <v>8.7028073051431135E-7</v>
      </c>
      <c r="O337" s="4">
        <f>SUM($N$54:N337)*0.1+$O$30</f>
        <v>-6.9568917693640407E-6</v>
      </c>
      <c r="P337" s="4">
        <f>SUM($O$235:O337)</f>
        <v>-1.1628360115414802E-3</v>
      </c>
      <c r="Q337" s="6">
        <f t="shared" si="78"/>
        <v>-3.4834176929205459E-6</v>
      </c>
      <c r="R337" s="4">
        <f>SUM($Q$54:Q337)*0.1+$O$8</f>
        <v>4.2522850005226541E-5</v>
      </c>
      <c r="S337" s="4">
        <f>SUM($R$235:R337)</f>
        <v>5.992029232109398E-3</v>
      </c>
      <c r="T337">
        <f t="shared" si="79"/>
        <v>4.3088178374789065E-5</v>
      </c>
      <c r="U337">
        <f t="shared" si="80"/>
        <v>6.1038186332976214E-3</v>
      </c>
      <c r="X337" s="1"/>
    </row>
    <row r="338" spans="1:24" x14ac:dyDescent="0.25">
      <c r="A338" s="8"/>
      <c r="B338">
        <f t="shared" si="65"/>
        <v>28.400000000000134</v>
      </c>
      <c r="C338">
        <f t="shared" si="66"/>
        <v>-349.17496710046828</v>
      </c>
      <c r="D338">
        <f t="shared" si="67"/>
        <v>502.43991265318323</v>
      </c>
      <c r="E338">
        <f t="shared" si="68"/>
        <v>-92.971968306086751</v>
      </c>
      <c r="F338">
        <f t="shared" si="69"/>
        <v>36287.327024952137</v>
      </c>
      <c r="G338">
        <f t="shared" si="70"/>
        <v>-13158.453317921276</v>
      </c>
      <c r="H338">
        <f t="shared" si="71"/>
        <v>52817.255256853619</v>
      </c>
      <c r="I338">
        <f t="shared" si="72"/>
        <v>54431.675948729935</v>
      </c>
      <c r="J338" s="42">
        <f t="shared" si="73"/>
        <v>510.96932659176946</v>
      </c>
      <c r="K338">
        <f t="shared" si="74"/>
        <v>20.53468512715046</v>
      </c>
      <c r="L338">
        <f t="shared" si="75"/>
        <v>36.277486907674358</v>
      </c>
      <c r="M338" s="42">
        <f t="shared" si="76"/>
        <v>66.104776395360943</v>
      </c>
      <c r="N338" s="6">
        <f t="shared" si="77"/>
        <v>8.7089606819643808E-7</v>
      </c>
      <c r="O338" s="4">
        <f>SUM($N$54:N338)*0.1+$O$30</f>
        <v>-6.8698021625443981E-6</v>
      </c>
      <c r="P338" s="4">
        <f>SUM($O$235:O338)</f>
        <v>-1.1697058137040246E-3</v>
      </c>
      <c r="Q338" s="6">
        <f t="shared" si="78"/>
        <v>-3.4957254340427387E-6</v>
      </c>
      <c r="R338" s="4">
        <f>SUM($Q$54:Q338)*0.1+$O$8</f>
        <v>4.2173277461822267E-5</v>
      </c>
      <c r="S338" s="4">
        <f>SUM($R$235:R338)</f>
        <v>6.0342025095712201E-3</v>
      </c>
      <c r="T338">
        <f t="shared" si="79"/>
        <v>4.2729141269446848E-5</v>
      </c>
      <c r="U338">
        <f t="shared" si="80"/>
        <v>6.1465284199398772E-3</v>
      </c>
      <c r="X338" s="1"/>
    </row>
    <row r="339" spans="1:24" x14ac:dyDescent="0.25">
      <c r="A339" s="8"/>
      <c r="B339">
        <f t="shared" si="65"/>
        <v>28.500000000000135</v>
      </c>
      <c r="C339">
        <f t="shared" si="66"/>
        <v>-349.17496710046828</v>
      </c>
      <c r="D339">
        <f t="shared" si="67"/>
        <v>502.43991265318323</v>
      </c>
      <c r="E339">
        <f t="shared" si="68"/>
        <v>-92.971968306086751</v>
      </c>
      <c r="F339">
        <f t="shared" si="69"/>
        <v>36287.327024952137</v>
      </c>
      <c r="G339">
        <f t="shared" si="70"/>
        <v>-13167.750514751886</v>
      </c>
      <c r="H339">
        <f t="shared" si="71"/>
        <v>53003.214113391841</v>
      </c>
      <c r="I339">
        <f t="shared" si="72"/>
        <v>54614.37869250925</v>
      </c>
      <c r="J339" s="42">
        <f t="shared" si="73"/>
        <v>510.96932659176946</v>
      </c>
      <c r="K339">
        <f t="shared" si="74"/>
        <v>20.603610862946443</v>
      </c>
      <c r="L339">
        <f t="shared" si="75"/>
        <v>36.277486907674358</v>
      </c>
      <c r="M339" s="42">
        <f t="shared" si="76"/>
        <v>66.126219834504212</v>
      </c>
      <c r="N339" s="6">
        <f t="shared" si="77"/>
        <v>8.7151140587856514E-7</v>
      </c>
      <c r="O339" s="4">
        <f>SUM($N$54:N339)*0.1+$O$30</f>
        <v>-6.782651021956542E-6</v>
      </c>
      <c r="P339" s="4">
        <f>SUM($O$235:O339)</f>
        <v>-1.1764884647259811E-3</v>
      </c>
      <c r="Q339" s="6">
        <f t="shared" si="78"/>
        <v>-3.5080331751649324E-6</v>
      </c>
      <c r="R339" s="4">
        <f>SUM($Q$54:Q339)*0.1+$O$8</f>
        <v>4.1822474144305775E-5</v>
      </c>
      <c r="S339" s="4">
        <f>SUM($R$235:R339)</f>
        <v>6.0760249837155259E-3</v>
      </c>
      <c r="T339">
        <f t="shared" si="79"/>
        <v>4.2368900132488374E-5</v>
      </c>
      <c r="U339">
        <f t="shared" si="80"/>
        <v>6.1888775000292712E-3</v>
      </c>
      <c r="X339" s="1"/>
    </row>
    <row r="340" spans="1:24" x14ac:dyDescent="0.25">
      <c r="A340" s="8"/>
      <c r="B340">
        <f t="shared" si="65"/>
        <v>28.600000000000136</v>
      </c>
      <c r="C340">
        <f t="shared" si="66"/>
        <v>-349.17496710046828</v>
      </c>
      <c r="D340">
        <f t="shared" si="67"/>
        <v>502.43991265318323</v>
      </c>
      <c r="E340">
        <f t="shared" si="68"/>
        <v>-92.971968306086751</v>
      </c>
      <c r="F340">
        <f t="shared" si="69"/>
        <v>36287.327024952137</v>
      </c>
      <c r="G340">
        <f t="shared" si="70"/>
        <v>-13177.047711582494</v>
      </c>
      <c r="H340">
        <f t="shared" si="71"/>
        <v>53189.172969930063</v>
      </c>
      <c r="I340">
        <f t="shared" si="72"/>
        <v>54797.104920045364</v>
      </c>
      <c r="J340" s="42">
        <f t="shared" si="73"/>
        <v>510.96932659176946</v>
      </c>
      <c r="K340">
        <f t="shared" si="74"/>
        <v>20.672545458134373</v>
      </c>
      <c r="L340">
        <f t="shared" si="75"/>
        <v>36.277486907674358</v>
      </c>
      <c r="M340" s="42">
        <f t="shared" si="76"/>
        <v>66.147730911408331</v>
      </c>
      <c r="N340" s="6">
        <f t="shared" si="77"/>
        <v>8.7212674356069209E-7</v>
      </c>
      <c r="O340" s="4">
        <f>SUM($N$54:N340)*0.1+$O$30</f>
        <v>-6.6954383476004724E-6</v>
      </c>
      <c r="P340" s="4">
        <f>SUM($O$235:O340)</f>
        <v>-1.1831839030735816E-3</v>
      </c>
      <c r="Q340" s="6">
        <f t="shared" si="78"/>
        <v>-3.5203409162871257E-6</v>
      </c>
      <c r="R340" s="4">
        <f>SUM($Q$54:Q340)*0.1+$O$8</f>
        <v>4.1470440052677065E-5</v>
      </c>
      <c r="S340" s="4">
        <f>SUM($R$235:R340)</f>
        <v>6.1174954237682025E-3</v>
      </c>
      <c r="T340">
        <f t="shared" si="79"/>
        <v>4.2007455205346601E-5</v>
      </c>
      <c r="U340">
        <f t="shared" si="80"/>
        <v>6.230864659765716E-3</v>
      </c>
      <c r="X340" s="1"/>
    </row>
    <row r="341" spans="1:24" x14ac:dyDescent="0.25">
      <c r="A341" s="8"/>
      <c r="B341">
        <f t="shared" si="65"/>
        <v>28.700000000000138</v>
      </c>
      <c r="C341">
        <f t="shared" si="66"/>
        <v>-349.17496710046828</v>
      </c>
      <c r="D341">
        <f t="shared" si="67"/>
        <v>502.43991265318323</v>
      </c>
      <c r="E341">
        <f t="shared" si="68"/>
        <v>-92.971968306086751</v>
      </c>
      <c r="F341">
        <f t="shared" si="69"/>
        <v>36287.327024952137</v>
      </c>
      <c r="G341">
        <f t="shared" si="70"/>
        <v>-13186.344908413106</v>
      </c>
      <c r="H341">
        <f t="shared" si="71"/>
        <v>53375.131826468278</v>
      </c>
      <c r="I341">
        <f t="shared" si="72"/>
        <v>54979.854397192605</v>
      </c>
      <c r="J341" s="42">
        <f t="shared" si="73"/>
        <v>510.96932659176946</v>
      </c>
      <c r="K341">
        <f t="shared" si="74"/>
        <v>20.741488824381346</v>
      </c>
      <c r="L341">
        <f t="shared" si="75"/>
        <v>36.277486907674358</v>
      </c>
      <c r="M341" s="42">
        <f t="shared" si="76"/>
        <v>66.169309560107919</v>
      </c>
      <c r="N341" s="6">
        <f t="shared" si="77"/>
        <v>8.7274208124281925E-7</v>
      </c>
      <c r="O341" s="4">
        <f>SUM($N$54:N341)*0.1+$O$30</f>
        <v>-6.6081641394761894E-6</v>
      </c>
      <c r="P341" s="4">
        <f>SUM($O$235:O341)</f>
        <v>-1.1897920672130579E-3</v>
      </c>
      <c r="Q341" s="6">
        <f t="shared" si="78"/>
        <v>-3.532648657409319E-6</v>
      </c>
      <c r="R341" s="4">
        <f>SUM($Q$54:Q341)*0.1+$O$8</f>
        <v>4.1117175186936131E-5</v>
      </c>
      <c r="S341" s="4">
        <f>SUM($R$235:R341)</f>
        <v>6.1586125989551389E-3</v>
      </c>
      <c r="T341">
        <f t="shared" si="79"/>
        <v>4.1644806742827554E-5</v>
      </c>
      <c r="U341">
        <f t="shared" si="80"/>
        <v>6.2724886852996466E-3</v>
      </c>
      <c r="X341" s="1"/>
    </row>
    <row r="342" spans="1:24" x14ac:dyDescent="0.25">
      <c r="A342" s="8"/>
      <c r="B342">
        <f t="shared" si="65"/>
        <v>28.800000000000139</v>
      </c>
      <c r="C342">
        <f t="shared" si="66"/>
        <v>-349.17496710046828</v>
      </c>
      <c r="D342">
        <f t="shared" si="67"/>
        <v>502.43991265318323</v>
      </c>
      <c r="E342">
        <f t="shared" si="68"/>
        <v>-92.971968306086751</v>
      </c>
      <c r="F342">
        <f t="shared" si="69"/>
        <v>36287.327024952137</v>
      </c>
      <c r="G342">
        <f t="shared" si="70"/>
        <v>-13195.642105243711</v>
      </c>
      <c r="H342">
        <f t="shared" si="71"/>
        <v>53561.0906830065</v>
      </c>
      <c r="I342">
        <f t="shared" si="72"/>
        <v>55162.626892878536</v>
      </c>
      <c r="J342" s="42">
        <f t="shared" si="73"/>
        <v>510.96932659176946</v>
      </c>
      <c r="K342">
        <f t="shared" si="74"/>
        <v>20.810440874513869</v>
      </c>
      <c r="L342">
        <f t="shared" si="75"/>
        <v>36.277486907674358</v>
      </c>
      <c r="M342" s="42">
        <f t="shared" si="76"/>
        <v>66.190955714516548</v>
      </c>
      <c r="N342" s="6">
        <f t="shared" si="77"/>
        <v>8.7335741892494599E-7</v>
      </c>
      <c r="O342" s="4">
        <f>SUM($N$54:N342)*0.1+$O$30</f>
        <v>-6.5208283975836962E-6</v>
      </c>
      <c r="P342" s="4">
        <f>SUM($O$235:O342)</f>
        <v>-1.1963128956106416E-3</v>
      </c>
      <c r="Q342" s="6">
        <f t="shared" si="78"/>
        <v>-3.5449563985315123E-6</v>
      </c>
      <c r="R342" s="4">
        <f>SUM($Q$54:Q342)*0.1+$O$8</f>
        <v>4.0762679547082979E-5</v>
      </c>
      <c r="S342" s="4">
        <f>SUM($R$235:R342)</f>
        <v>6.1993752785022222E-3</v>
      </c>
      <c r="T342">
        <f t="shared" si="79"/>
        <v>4.1280955013770103E-5</v>
      </c>
      <c r="U342">
        <f t="shared" si="80"/>
        <v>6.3137483627326192E-3</v>
      </c>
      <c r="X342" s="1"/>
    </row>
    <row r="343" spans="1:24" x14ac:dyDescent="0.25">
      <c r="A343" s="8"/>
      <c r="B343">
        <f t="shared" si="65"/>
        <v>28.900000000000141</v>
      </c>
      <c r="C343">
        <f t="shared" si="66"/>
        <v>-349.17496710046828</v>
      </c>
      <c r="D343">
        <f t="shared" si="67"/>
        <v>502.43991265318323</v>
      </c>
      <c r="E343">
        <f t="shared" si="68"/>
        <v>-92.971968306086751</v>
      </c>
      <c r="F343">
        <f t="shared" si="69"/>
        <v>36287.327024952137</v>
      </c>
      <c r="G343">
        <f t="shared" si="70"/>
        <v>-13204.939302074321</v>
      </c>
      <c r="H343">
        <f t="shared" si="71"/>
        <v>53747.049539544714</v>
      </c>
      <c r="I343">
        <f t="shared" si="72"/>
        <v>55345.422179054163</v>
      </c>
      <c r="J343" s="42">
        <f t="shared" si="73"/>
        <v>510.96932659176946</v>
      </c>
      <c r="K343">
        <f t="shared" si="74"/>
        <v>20.879401522499052</v>
      </c>
      <c r="L343">
        <f t="shared" si="75"/>
        <v>36.277486907674358</v>
      </c>
      <c r="M343" s="42">
        <f t="shared" si="76"/>
        <v>66.212669308427593</v>
      </c>
      <c r="N343" s="6">
        <f t="shared" si="77"/>
        <v>8.7397275660707304E-7</v>
      </c>
      <c r="O343" s="4">
        <f>SUM($N$54:N343)*0.1+$O$30</f>
        <v>-6.4334311219229896E-6</v>
      </c>
      <c r="P343" s="4">
        <f>SUM($O$235:O343)</f>
        <v>-1.2027463267325646E-3</v>
      </c>
      <c r="Q343" s="6">
        <f t="shared" si="78"/>
        <v>-3.5572641396537051E-6</v>
      </c>
      <c r="R343" s="4">
        <f>SUM($Q$54:Q343)*0.1+$O$8</f>
        <v>4.040695313311761E-5</v>
      </c>
      <c r="S343" s="4">
        <f>SUM($R$235:R343)</f>
        <v>6.2397822316353395E-3</v>
      </c>
      <c r="T343">
        <f t="shared" si="79"/>
        <v>4.0915900301746881E-5</v>
      </c>
      <c r="U343">
        <f t="shared" si="80"/>
        <v>6.3546424781179296E-3</v>
      </c>
      <c r="X343" s="1"/>
    </row>
    <row r="344" spans="1:24" x14ac:dyDescent="0.25">
      <c r="A344" s="8"/>
      <c r="B344">
        <f t="shared" si="65"/>
        <v>29.000000000000142</v>
      </c>
      <c r="C344">
        <f t="shared" si="66"/>
        <v>-349.17496710046828</v>
      </c>
      <c r="D344">
        <f t="shared" si="67"/>
        <v>502.43991265318323</v>
      </c>
      <c r="E344">
        <f t="shared" si="68"/>
        <v>-92.971968306086751</v>
      </c>
      <c r="F344">
        <f t="shared" si="69"/>
        <v>36287.327024952137</v>
      </c>
      <c r="G344">
        <f t="shared" si="70"/>
        <v>-13214.236498904931</v>
      </c>
      <c r="H344">
        <f t="shared" si="71"/>
        <v>53933.008396082929</v>
      </c>
      <c r="I344">
        <f t="shared" si="72"/>
        <v>55528.240030645153</v>
      </c>
      <c r="J344" s="42">
        <f t="shared" si="73"/>
        <v>510.96932659176946</v>
      </c>
      <c r="K344">
        <f t="shared" si="74"/>
        <v>20.948370683426216</v>
      </c>
      <c r="L344">
        <f t="shared" si="75"/>
        <v>36.277486907674358</v>
      </c>
      <c r="M344" s="42">
        <f t="shared" si="76"/>
        <v>66.234450275515115</v>
      </c>
      <c r="N344" s="6">
        <f t="shared" si="77"/>
        <v>8.745880942892001E-7</v>
      </c>
      <c r="O344" s="4">
        <f>SUM($N$54:N344)*0.1+$O$30</f>
        <v>-6.3459723124940695E-6</v>
      </c>
      <c r="P344" s="4">
        <f>SUM($O$235:O344)</f>
        <v>-1.2090922990450586E-3</v>
      </c>
      <c r="Q344" s="6">
        <f t="shared" si="78"/>
        <v>-3.5695718807758984E-6</v>
      </c>
      <c r="R344" s="4">
        <f>SUM($Q$54:Q344)*0.1+$O$8</f>
        <v>4.0049995945040017E-5</v>
      </c>
      <c r="S344" s="4">
        <f>SUM($R$235:R344)</f>
        <v>6.2798322275803798E-3</v>
      </c>
      <c r="T344">
        <f t="shared" si="79"/>
        <v>4.0549642905809455E-5</v>
      </c>
      <c r="U344">
        <f t="shared" si="80"/>
        <v>6.3951698174612394E-3</v>
      </c>
      <c r="X344" s="1"/>
    </row>
    <row r="345" spans="1:24" x14ac:dyDescent="0.25">
      <c r="A345" s="8"/>
      <c r="B345">
        <f t="shared" si="65"/>
        <v>29.100000000000144</v>
      </c>
      <c r="C345">
        <f t="shared" si="66"/>
        <v>-349.17496710046828</v>
      </c>
      <c r="D345">
        <f t="shared" si="67"/>
        <v>502.43991265318323</v>
      </c>
      <c r="E345">
        <f t="shared" si="68"/>
        <v>-92.971968306086751</v>
      </c>
      <c r="F345">
        <f t="shared" si="69"/>
        <v>36287.327024952137</v>
      </c>
      <c r="G345">
        <f t="shared" si="70"/>
        <v>-13223.533695735538</v>
      </c>
      <c r="H345">
        <f t="shared" si="71"/>
        <v>54118.967252621151</v>
      </c>
      <c r="I345">
        <f t="shared" si="72"/>
        <v>55711.080225503916</v>
      </c>
      <c r="J345" s="42">
        <f t="shared" si="73"/>
        <v>510.96932659176946</v>
      </c>
      <c r="K345">
        <f t="shared" si="74"/>
        <v>21.01734827348881</v>
      </c>
      <c r="L345">
        <f t="shared" si="75"/>
        <v>36.277486907674358</v>
      </c>
      <c r="M345" s="42">
        <f t="shared" si="76"/>
        <v>66.256298549334744</v>
      </c>
      <c r="N345" s="6">
        <f t="shared" si="77"/>
        <v>8.7520343197132694E-7</v>
      </c>
      <c r="O345" s="4">
        <f>SUM($N$54:N345)*0.1+$O$30</f>
        <v>-6.2584519692969359E-6</v>
      </c>
      <c r="P345" s="4">
        <f>SUM($O$235:O345)</f>
        <v>-1.2153507510143555E-3</v>
      </c>
      <c r="Q345" s="6">
        <f t="shared" si="78"/>
        <v>-3.5818796218980917E-6</v>
      </c>
      <c r="R345" s="4">
        <f>SUM($Q$54:Q345)*0.1+$O$8</f>
        <v>3.9691807982850205E-5</v>
      </c>
      <c r="S345" s="4">
        <f>SUM($R$235:R345)</f>
        <v>6.3195240355632303E-3</v>
      </c>
      <c r="T345">
        <f t="shared" si="79"/>
        <v>4.0182183141281013E-5</v>
      </c>
      <c r="U345">
        <f t="shared" si="80"/>
        <v>6.4353291667211968E-3</v>
      </c>
      <c r="X345" s="1"/>
    </row>
    <row r="346" spans="1:24" x14ac:dyDescent="0.25">
      <c r="A346" s="8"/>
      <c r="B346">
        <f t="shared" si="65"/>
        <v>29.200000000000145</v>
      </c>
      <c r="C346">
        <f t="shared" si="66"/>
        <v>-349.17496710046828</v>
      </c>
      <c r="D346">
        <f t="shared" si="67"/>
        <v>502.43991265318323</v>
      </c>
      <c r="E346">
        <f t="shared" si="68"/>
        <v>-92.971968306086751</v>
      </c>
      <c r="F346">
        <f t="shared" si="69"/>
        <v>36287.327024952137</v>
      </c>
      <c r="G346">
        <f t="shared" si="70"/>
        <v>-13232.830892566148</v>
      </c>
      <c r="H346">
        <f t="shared" si="71"/>
        <v>54304.926109159365</v>
      </c>
      <c r="I346">
        <f t="shared" si="72"/>
        <v>55893.942544362639</v>
      </c>
      <c r="J346" s="42">
        <f t="shared" si="73"/>
        <v>510.96932659176946</v>
      </c>
      <c r="K346">
        <f t="shared" si="74"/>
        <v>21.086334209966704</v>
      </c>
      <c r="L346">
        <f t="shared" si="75"/>
        <v>36.277486907674358</v>
      </c>
      <c r="M346" s="42">
        <f t="shared" si="76"/>
        <v>66.278214063324498</v>
      </c>
      <c r="N346" s="6">
        <f t="shared" si="77"/>
        <v>8.7581876965345399E-7</v>
      </c>
      <c r="O346" s="4">
        <f>SUM($N$54:N346)*0.1+$O$30</f>
        <v>-6.1708700923315922E-6</v>
      </c>
      <c r="P346" s="4">
        <f>SUM($O$235:O346)</f>
        <v>-1.2215216211066871E-3</v>
      </c>
      <c r="Q346" s="6">
        <f t="shared" si="78"/>
        <v>-3.594187363020285E-6</v>
      </c>
      <c r="R346" s="4">
        <f>SUM($Q$54:Q346)*0.1+$O$8</f>
        <v>3.9332389246548177E-5</v>
      </c>
      <c r="S346" s="4">
        <f>SUM($R$235:R346)</f>
        <v>6.358856424809778E-3</v>
      </c>
      <c r="T346">
        <f t="shared" si="79"/>
        <v>3.981352134059999E-5</v>
      </c>
      <c r="U346">
        <f t="shared" si="80"/>
        <v>6.4751193118100696E-3</v>
      </c>
      <c r="X346" s="1"/>
    </row>
    <row r="347" spans="1:24" x14ac:dyDescent="0.25">
      <c r="A347" s="8"/>
      <c r="B347">
        <f t="shared" si="65"/>
        <v>29.300000000000146</v>
      </c>
      <c r="C347">
        <f t="shared" si="66"/>
        <v>-349.17496710046828</v>
      </c>
      <c r="D347">
        <f t="shared" si="67"/>
        <v>502.43991265318323</v>
      </c>
      <c r="E347">
        <f t="shared" si="68"/>
        <v>-92.971968306086751</v>
      </c>
      <c r="F347">
        <f t="shared" si="69"/>
        <v>36287.327024952137</v>
      </c>
      <c r="G347">
        <f t="shared" si="70"/>
        <v>-13242.128089396756</v>
      </c>
      <c r="H347">
        <f t="shared" si="71"/>
        <v>54490.884965697587</v>
      </c>
      <c r="I347">
        <f t="shared" si="72"/>
        <v>56076.826770787215</v>
      </c>
      <c r="J347" s="42">
        <f t="shared" si="73"/>
        <v>510.96932659176946</v>
      </c>
      <c r="K347">
        <f t="shared" si="74"/>
        <v>21.155328411208799</v>
      </c>
      <c r="L347">
        <f t="shared" si="75"/>
        <v>36.277486907674358</v>
      </c>
      <c r="M347" s="42">
        <f t="shared" si="76"/>
        <v>66.300196750805739</v>
      </c>
      <c r="N347" s="6">
        <f t="shared" si="77"/>
        <v>8.7643410733558094E-7</v>
      </c>
      <c r="O347" s="4">
        <f>SUM($N$54:N347)*0.1+$O$30</f>
        <v>-6.0832266815980317E-6</v>
      </c>
      <c r="P347" s="4">
        <f>SUM($O$235:O347)</f>
        <v>-1.2276048477882851E-3</v>
      </c>
      <c r="Q347" s="6">
        <f t="shared" si="78"/>
        <v>-3.6064951041424783E-6</v>
      </c>
      <c r="R347" s="4">
        <f>SUM($Q$54:Q347)*0.1+$O$8</f>
        <v>3.8971739736133937E-5</v>
      </c>
      <c r="S347" s="4">
        <f>SUM($R$235:R347)</f>
        <v>6.397828164545912E-3</v>
      </c>
      <c r="T347">
        <f t="shared" si="79"/>
        <v>3.9443657854218679E-5</v>
      </c>
      <c r="U347">
        <f t="shared" si="80"/>
        <v>6.5145390385943818E-3</v>
      </c>
      <c r="X347" s="1"/>
    </row>
    <row r="348" spans="1:24" x14ac:dyDescent="0.25">
      <c r="A348" s="8"/>
      <c r="B348">
        <f t="shared" si="65"/>
        <v>29.400000000000148</v>
      </c>
      <c r="C348">
        <f t="shared" si="66"/>
        <v>-349.17496710046828</v>
      </c>
      <c r="D348">
        <f t="shared" si="67"/>
        <v>502.43991265318323</v>
      </c>
      <c r="E348">
        <f t="shared" si="68"/>
        <v>-92.971968306086751</v>
      </c>
      <c r="F348">
        <f t="shared" si="69"/>
        <v>36287.327024952137</v>
      </c>
      <c r="G348">
        <f t="shared" si="70"/>
        <v>-13251.425286227368</v>
      </c>
      <c r="H348">
        <f t="shared" si="71"/>
        <v>54676.843822235809</v>
      </c>
      <c r="I348">
        <f t="shared" si="72"/>
        <v>56259.732691132049</v>
      </c>
      <c r="J348" s="42">
        <f t="shared" si="73"/>
        <v>510.96932659176946</v>
      </c>
      <c r="K348">
        <f t="shared" si="74"/>
        <v>21.224330796615977</v>
      </c>
      <c r="L348">
        <f t="shared" si="75"/>
        <v>36.277486907674358</v>
      </c>
      <c r="M348" s="42">
        <f t="shared" si="76"/>
        <v>66.322246544983955</v>
      </c>
      <c r="N348" s="6">
        <f t="shared" si="77"/>
        <v>8.770494450177081E-7</v>
      </c>
      <c r="O348" s="4">
        <f>SUM($N$54:N348)*0.1+$O$30</f>
        <v>-5.9955217370962644E-6</v>
      </c>
      <c r="P348" s="4">
        <f>SUM($O$235:O348)</f>
        <v>-1.2336003695253813E-3</v>
      </c>
      <c r="Q348" s="6">
        <f t="shared" si="78"/>
        <v>-3.6188028452646716E-6</v>
      </c>
      <c r="R348" s="4">
        <f>SUM($Q$54:Q348)*0.1+$O$8</f>
        <v>3.8609859451607466E-5</v>
      </c>
      <c r="S348" s="4">
        <f>SUM($R$235:R348)</f>
        <v>6.4364380239975193E-3</v>
      </c>
      <c r="T348">
        <f t="shared" si="79"/>
        <v>3.9072593051560783E-5</v>
      </c>
      <c r="U348">
        <f t="shared" si="80"/>
        <v>6.5535871328955605E-3</v>
      </c>
      <c r="X348" s="1"/>
    </row>
    <row r="349" spans="1:24" x14ac:dyDescent="0.25">
      <c r="A349" s="8"/>
      <c r="B349">
        <f t="shared" si="65"/>
        <v>29.500000000000149</v>
      </c>
      <c r="C349">
        <f t="shared" si="66"/>
        <v>-349.17496710046828</v>
      </c>
      <c r="D349">
        <f t="shared" si="67"/>
        <v>502.43991265318323</v>
      </c>
      <c r="E349">
        <f t="shared" si="68"/>
        <v>-92.971968306086751</v>
      </c>
      <c r="F349">
        <f t="shared" si="69"/>
        <v>36287.327024952137</v>
      </c>
      <c r="G349">
        <f t="shared" si="70"/>
        <v>-13260.722483057973</v>
      </c>
      <c r="H349">
        <f t="shared" si="71"/>
        <v>54862.802678774024</v>
      </c>
      <c r="I349">
        <f t="shared" si="72"/>
        <v>56442.660094495666</v>
      </c>
      <c r="J349" s="42">
        <f t="shared" si="73"/>
        <v>510.96932659176946</v>
      </c>
      <c r="K349">
        <f t="shared" si="74"/>
        <v>21.293341286624354</v>
      </c>
      <c r="L349">
        <f t="shared" si="75"/>
        <v>36.277486907674358</v>
      </c>
      <c r="M349" s="42">
        <f t="shared" si="76"/>
        <v>66.344363378949652</v>
      </c>
      <c r="N349" s="6">
        <f t="shared" si="77"/>
        <v>8.7766478269983474E-7</v>
      </c>
      <c r="O349" s="4">
        <f>SUM($N$54:N349)*0.1+$O$30</f>
        <v>-5.9077552588262769E-6</v>
      </c>
      <c r="P349" s="4">
        <f>SUM($O$235:O349)</f>
        <v>-1.2395081247842075E-3</v>
      </c>
      <c r="Q349" s="6">
        <f t="shared" si="78"/>
        <v>-3.6311105863868649E-6</v>
      </c>
      <c r="R349" s="4">
        <f>SUM($Q$54:Q349)*0.1+$O$8</f>
        <v>3.8246748392968778E-5</v>
      </c>
      <c r="S349" s="4">
        <f>SUM($R$235:R349)</f>
        <v>6.474684772390488E-3</v>
      </c>
      <c r="T349">
        <f t="shared" si="79"/>
        <v>3.870032732204276E-5</v>
      </c>
      <c r="U349">
        <f t="shared" si="80"/>
        <v>6.5922623804905807E-3</v>
      </c>
      <c r="X349" s="1"/>
    </row>
    <row r="350" spans="1:24" x14ac:dyDescent="0.25">
      <c r="A350" s="8"/>
      <c r="B350">
        <f t="shared" si="65"/>
        <v>29.600000000000151</v>
      </c>
      <c r="C350">
        <f t="shared" si="66"/>
        <v>-349.17496710046828</v>
      </c>
      <c r="D350">
        <f t="shared" si="67"/>
        <v>502.43991265318323</v>
      </c>
      <c r="E350">
        <f t="shared" si="68"/>
        <v>-92.971968306086751</v>
      </c>
      <c r="F350">
        <f t="shared" si="69"/>
        <v>36287.327024952137</v>
      </c>
      <c r="G350">
        <f t="shared" si="70"/>
        <v>-13270.019679888583</v>
      </c>
      <c r="H350">
        <f t="shared" si="71"/>
        <v>55048.761535312246</v>
      </c>
      <c r="I350">
        <f t="shared" si="72"/>
        <v>56625.608772677253</v>
      </c>
      <c r="J350" s="42">
        <f t="shared" si="73"/>
        <v>510.96932659176946</v>
      </c>
      <c r="K350">
        <f t="shared" si="74"/>
        <v>21.362359802688896</v>
      </c>
      <c r="L350">
        <f t="shared" si="75"/>
        <v>36.277486907674358</v>
      </c>
      <c r="M350" s="42">
        <f t="shared" si="76"/>
        <v>66.366547185679266</v>
      </c>
      <c r="N350" s="6">
        <f t="shared" si="77"/>
        <v>8.7828012038196179E-7</v>
      </c>
      <c r="O350" s="4">
        <f>SUM($N$54:N350)*0.1+$O$30</f>
        <v>-5.8199272467880827E-6</v>
      </c>
      <c r="P350" s="4">
        <f>SUM($O$235:O350)</f>
        <v>-1.2453280520309956E-3</v>
      </c>
      <c r="Q350" s="6">
        <f t="shared" si="78"/>
        <v>-3.6434183275090581E-6</v>
      </c>
      <c r="R350" s="4">
        <f>SUM($Q$54:Q350)*0.1+$O$8</f>
        <v>3.7882406560217872E-5</v>
      </c>
      <c r="S350" s="4">
        <f>SUM($R$235:R350)</f>
        <v>6.5125671789507062E-3</v>
      </c>
      <c r="T350">
        <f t="shared" si="79"/>
        <v>3.8326861076163597E-5</v>
      </c>
      <c r="U350">
        <f t="shared" si="80"/>
        <v>6.6305635671126233E-3</v>
      </c>
      <c r="X350" s="1"/>
    </row>
    <row r="351" spans="1:24" x14ac:dyDescent="0.25">
      <c r="A351" s="8"/>
      <c r="B351">
        <f t="shared" si="65"/>
        <v>29.700000000000152</v>
      </c>
      <c r="C351">
        <f t="shared" si="66"/>
        <v>-349.17496710046828</v>
      </c>
      <c r="D351">
        <f t="shared" si="67"/>
        <v>502.43991265318323</v>
      </c>
      <c r="E351">
        <f t="shared" si="68"/>
        <v>-92.971968306086751</v>
      </c>
      <c r="F351">
        <f t="shared" si="69"/>
        <v>36287.327024952137</v>
      </c>
      <c r="G351">
        <f t="shared" si="70"/>
        <v>-13279.316876719193</v>
      </c>
      <c r="H351">
        <f t="shared" si="71"/>
        <v>55234.720391850467</v>
      </c>
      <c r="I351">
        <f t="shared" si="72"/>
        <v>56808.578520133924</v>
      </c>
      <c r="J351" s="42">
        <f t="shared" si="73"/>
        <v>510.96932659176946</v>
      </c>
      <c r="K351">
        <f t="shared" si="74"/>
        <v>21.431386267267278</v>
      </c>
      <c r="L351">
        <f t="shared" si="75"/>
        <v>36.277486907674358</v>
      </c>
      <c r="M351" s="42">
        <f t="shared" si="76"/>
        <v>66.388797898035975</v>
      </c>
      <c r="N351" s="6">
        <f t="shared" si="77"/>
        <v>8.7889545806408885E-7</v>
      </c>
      <c r="O351" s="4">
        <f>SUM($N$54:N351)*0.1+$O$30</f>
        <v>-5.7320377009816717E-6</v>
      </c>
      <c r="P351" s="4">
        <f>SUM($O$235:O351)</f>
        <v>-1.2510600897319773E-3</v>
      </c>
      <c r="Q351" s="6">
        <f t="shared" si="78"/>
        <v>-3.6557260686312518E-6</v>
      </c>
      <c r="R351" s="4">
        <f>SUM($Q$54:Q351)*0.1+$O$8</f>
        <v>3.7516833953354742E-5</v>
      </c>
      <c r="S351" s="4">
        <f>SUM($R$235:R351)</f>
        <v>6.5500840129040609E-3</v>
      </c>
      <c r="T351">
        <f t="shared" si="79"/>
        <v>3.7952194746668687E-5</v>
      </c>
      <c r="U351">
        <f t="shared" si="80"/>
        <v>6.6684894784517397E-3</v>
      </c>
      <c r="X351" s="1"/>
    </row>
    <row r="352" spans="1:24" x14ac:dyDescent="0.25">
      <c r="A352" s="8"/>
      <c r="B352">
        <f t="shared" si="65"/>
        <v>29.800000000000153</v>
      </c>
      <c r="C352">
        <f t="shared" si="66"/>
        <v>-349.17496710046828</v>
      </c>
      <c r="D352">
        <f t="shared" si="67"/>
        <v>502.43991265318323</v>
      </c>
      <c r="E352">
        <f t="shared" si="68"/>
        <v>-92.971968306086751</v>
      </c>
      <c r="F352">
        <f t="shared" si="69"/>
        <v>36287.327024952137</v>
      </c>
      <c r="G352">
        <f t="shared" si="70"/>
        <v>-13288.614073549797</v>
      </c>
      <c r="H352">
        <f t="shared" si="71"/>
        <v>55420.679248388682</v>
      </c>
      <c r="I352">
        <f t="shared" si="72"/>
        <v>56991.569133938799</v>
      </c>
      <c r="J352" s="42">
        <f t="shared" si="73"/>
        <v>510.96932659176946</v>
      </c>
      <c r="K352">
        <f t="shared" si="74"/>
        <v>21.500420603804084</v>
      </c>
      <c r="L352">
        <f t="shared" si="75"/>
        <v>36.277486907674358</v>
      </c>
      <c r="M352" s="42">
        <f t="shared" si="76"/>
        <v>66.411115448770602</v>
      </c>
      <c r="N352" s="6">
        <f t="shared" si="77"/>
        <v>8.7951079574621558E-7</v>
      </c>
      <c r="O352" s="4">
        <f>SUM($N$54:N352)*0.1+$O$30</f>
        <v>-5.6440866214070505E-6</v>
      </c>
      <c r="P352" s="4">
        <f>SUM($O$235:O352)</f>
        <v>-1.2567041763533844E-3</v>
      </c>
      <c r="Q352" s="6">
        <f t="shared" si="78"/>
        <v>-3.6680338097534447E-6</v>
      </c>
      <c r="R352" s="4">
        <f>SUM($Q$54:Q352)*0.1+$O$8</f>
        <v>3.7150030572379394E-5</v>
      </c>
      <c r="S352" s="4">
        <f>SUM($R$235:R352)</f>
        <v>6.5872340434764403E-3</v>
      </c>
      <c r="T352">
        <f t="shared" si="79"/>
        <v>3.7576328789793576E-5</v>
      </c>
      <c r="U352">
        <f t="shared" si="80"/>
        <v>6.7060389001555171E-3</v>
      </c>
      <c r="X352" s="1"/>
    </row>
    <row r="353" spans="1:24" x14ac:dyDescent="0.25">
      <c r="A353" s="8"/>
      <c r="B353">
        <f t="shared" si="65"/>
        <v>29.900000000000155</v>
      </c>
      <c r="C353">
        <f t="shared" si="66"/>
        <v>-349.17496710046828</v>
      </c>
      <c r="D353">
        <f t="shared" si="67"/>
        <v>502.43991265318323</v>
      </c>
      <c r="E353">
        <f t="shared" si="68"/>
        <v>-92.971968306086751</v>
      </c>
      <c r="F353">
        <f t="shared" si="69"/>
        <v>36287.327024952137</v>
      </c>
      <c r="G353">
        <f t="shared" si="70"/>
        <v>-13297.911270380409</v>
      </c>
      <c r="H353">
        <f t="shared" si="71"/>
        <v>55606.638104926904</v>
      </c>
      <c r="I353">
        <f t="shared" si="72"/>
        <v>57174.580413739975</v>
      </c>
      <c r="J353" s="42">
        <f t="shared" si="73"/>
        <v>510.96932659176946</v>
      </c>
      <c r="K353">
        <f t="shared" si="74"/>
        <v>21.56946273671533</v>
      </c>
      <c r="L353">
        <f t="shared" si="75"/>
        <v>36.277486907674358</v>
      </c>
      <c r="M353" s="42">
        <f t="shared" si="76"/>
        <v>66.433499770522445</v>
      </c>
      <c r="N353" s="6">
        <f t="shared" si="77"/>
        <v>8.8012613342834274E-7</v>
      </c>
      <c r="O353" s="4">
        <f>SUM($N$54:N353)*0.1+$O$30</f>
        <v>-5.5560740080642193E-6</v>
      </c>
      <c r="P353" s="4">
        <f>SUM($O$235:O353)</f>
        <v>-1.2622602503614487E-3</v>
      </c>
      <c r="Q353" s="6">
        <f t="shared" si="78"/>
        <v>-3.6803415508756384E-6</v>
      </c>
      <c r="R353" s="4">
        <f>SUM($Q$54:Q353)*0.1+$O$8</f>
        <v>3.6781996417291835E-5</v>
      </c>
      <c r="S353" s="4">
        <f>SUM($R$235:R353)</f>
        <v>6.6240160398937323E-3</v>
      </c>
      <c r="T353">
        <f t="shared" si="79"/>
        <v>3.7199263686594072E-5</v>
      </c>
      <c r="U353">
        <f t="shared" si="80"/>
        <v>6.7432106178297582E-3</v>
      </c>
      <c r="X353" s="1"/>
    </row>
    <row r="354" spans="1:24" x14ac:dyDescent="0.25">
      <c r="A354" s="8"/>
      <c r="B354">
        <f t="shared" si="65"/>
        <v>30.000000000000156</v>
      </c>
      <c r="C354">
        <f t="shared" si="66"/>
        <v>-349.17496710046828</v>
      </c>
      <c r="D354">
        <f t="shared" si="67"/>
        <v>502.43991265318323</v>
      </c>
      <c r="E354">
        <f t="shared" si="68"/>
        <v>-92.971968306086751</v>
      </c>
      <c r="F354">
        <f t="shared" si="69"/>
        <v>36287.327024952137</v>
      </c>
      <c r="G354">
        <f t="shared" si="70"/>
        <v>-13307.208467211018</v>
      </c>
      <c r="H354">
        <f t="shared" si="71"/>
        <v>55792.596961465126</v>
      </c>
      <c r="I354">
        <f t="shared" si="72"/>
        <v>57357.612161720092</v>
      </c>
      <c r="J354" s="42">
        <f t="shared" si="73"/>
        <v>510.96932659176946</v>
      </c>
      <c r="K354">
        <f t="shared" si="74"/>
        <v>21.638512591373193</v>
      </c>
      <c r="L354">
        <f t="shared" si="75"/>
        <v>36.277486907674358</v>
      </c>
      <c r="M354" s="42">
        <f t="shared" si="76"/>
        <v>66.455950795820158</v>
      </c>
      <c r="N354" s="6">
        <f t="shared" si="77"/>
        <v>8.8074147111046969E-7</v>
      </c>
      <c r="O354" s="4">
        <f>SUM($N$54:N354)*0.1+$O$30</f>
        <v>-5.4679998609531712E-6</v>
      </c>
      <c r="P354" s="4">
        <f>SUM($O$235:O354)</f>
        <v>-1.2677282502224019E-3</v>
      </c>
      <c r="Q354" s="6">
        <f t="shared" si="78"/>
        <v>-3.6926492919978317E-6</v>
      </c>
      <c r="R354" s="4">
        <f>SUM($Q$54:Q354)*0.1+$O$8</f>
        <v>3.6412731488092052E-5</v>
      </c>
      <c r="S354" s="4">
        <f>SUM($R$235:R354)</f>
        <v>6.6604287713818242E-3</v>
      </c>
      <c r="T354">
        <f t="shared" si="79"/>
        <v>3.6820999944369714E-5</v>
      </c>
      <c r="U354">
        <f t="shared" si="80"/>
        <v>6.7800034170391651E-3</v>
      </c>
      <c r="X354" s="1"/>
    </row>
    <row r="355" spans="1:24" x14ac:dyDescent="0.25">
      <c r="A355" s="8"/>
      <c r="B355">
        <f t="shared" si="65"/>
        <v>30.100000000000158</v>
      </c>
      <c r="C355">
        <f t="shared" si="66"/>
        <v>-349.17496710046828</v>
      </c>
      <c r="D355">
        <f t="shared" si="67"/>
        <v>502.43991265318323</v>
      </c>
      <c r="E355">
        <f t="shared" si="68"/>
        <v>-92.971968306086751</v>
      </c>
      <c r="F355">
        <f t="shared" si="69"/>
        <v>36287.327024952137</v>
      </c>
      <c r="G355">
        <f t="shared" si="70"/>
        <v>-13316.505664041628</v>
      </c>
      <c r="H355">
        <f t="shared" si="71"/>
        <v>55978.55581800334</v>
      </c>
      <c r="I355">
        <f t="shared" si="72"/>
        <v>57540.664182556742</v>
      </c>
      <c r="J355" s="42">
        <f t="shared" si="73"/>
        <v>510.96932659176946</v>
      </c>
      <c r="K355">
        <f t="shared" si="74"/>
        <v>21.707570094091089</v>
      </c>
      <c r="L355">
        <f t="shared" si="75"/>
        <v>36.277486907674358</v>
      </c>
      <c r="M355" s="42">
        <f t="shared" si="76"/>
        <v>66.478468457082641</v>
      </c>
      <c r="N355" s="6">
        <f t="shared" si="77"/>
        <v>8.8135680879259675E-7</v>
      </c>
      <c r="O355" s="4">
        <f>SUM($N$54:N355)*0.1+$O$30</f>
        <v>-5.3798641800739096E-6</v>
      </c>
      <c r="P355" s="4">
        <f>SUM($O$235:O355)</f>
        <v>-1.2731081144024758E-3</v>
      </c>
      <c r="Q355" s="6">
        <f t="shared" si="78"/>
        <v>-3.7049570331200246E-6</v>
      </c>
      <c r="R355" s="4">
        <f>SUM($Q$54:Q355)*0.1+$O$8</f>
        <v>3.6042235784780052E-5</v>
      </c>
      <c r="S355" s="4">
        <f>SUM($R$235:R355)</f>
        <v>6.696471007166604E-3</v>
      </c>
      <c r="T355">
        <f t="shared" si="79"/>
        <v>3.6441538098188477E-5</v>
      </c>
      <c r="U355">
        <f t="shared" si="80"/>
        <v>6.8164160833080259E-3</v>
      </c>
      <c r="X355" s="1"/>
    </row>
    <row r="356" spans="1:24" x14ac:dyDescent="0.25">
      <c r="A356" s="8"/>
      <c r="B356">
        <f t="shared" si="65"/>
        <v>30.200000000000159</v>
      </c>
      <c r="C356">
        <f t="shared" si="66"/>
        <v>-349.17496710046828</v>
      </c>
      <c r="D356">
        <f t="shared" si="67"/>
        <v>502.43991265318323</v>
      </c>
      <c r="E356">
        <f t="shared" si="68"/>
        <v>-92.971968306086751</v>
      </c>
      <c r="F356">
        <f t="shared" si="69"/>
        <v>36287.327024952137</v>
      </c>
      <c r="G356">
        <f t="shared" si="70"/>
        <v>-13325.802860872234</v>
      </c>
      <c r="H356">
        <f t="shared" si="71"/>
        <v>56164.514674541562</v>
      </c>
      <c r="I356">
        <f t="shared" si="72"/>
        <v>57723.736283383674</v>
      </c>
      <c r="J356" s="42">
        <f t="shared" si="73"/>
        <v>510.96932659176946</v>
      </c>
      <c r="K356">
        <f t="shared" si="74"/>
        <v>21.776635172109042</v>
      </c>
      <c r="L356">
        <f t="shared" si="75"/>
        <v>36.277486907674358</v>
      </c>
      <c r="M356" s="42">
        <f t="shared" si="76"/>
        <v>66.501052686619857</v>
      </c>
      <c r="N356" s="6">
        <f t="shared" si="77"/>
        <v>8.8197214647472359E-7</v>
      </c>
      <c r="O356" s="4">
        <f>SUM($N$54:N356)*0.1+$O$30</f>
        <v>-5.2916669654264379E-6</v>
      </c>
      <c r="P356" s="4">
        <f>SUM($O$235:O356)</f>
        <v>-1.2783997813679022E-3</v>
      </c>
      <c r="Q356" s="6">
        <f t="shared" si="78"/>
        <v>-3.7172647742422183E-6</v>
      </c>
      <c r="R356" s="4">
        <f>SUM($Q$54:Q356)*0.1+$O$8</f>
        <v>3.5670509307355827E-5</v>
      </c>
      <c r="S356" s="4">
        <f>SUM($R$235:R356)</f>
        <v>6.7321415164739596E-3</v>
      </c>
      <c r="T356">
        <f t="shared" si="79"/>
        <v>3.6060878712520916E-5</v>
      </c>
      <c r="U356">
        <f t="shared" si="80"/>
        <v>6.8524474021209245E-3</v>
      </c>
      <c r="X356" s="1"/>
    </row>
    <row r="357" spans="1:24" x14ac:dyDescent="0.25">
      <c r="A357" s="8"/>
      <c r="B357">
        <f t="shared" si="65"/>
        <v>30.300000000000161</v>
      </c>
      <c r="C357">
        <f t="shared" si="66"/>
        <v>-349.17496710046828</v>
      </c>
      <c r="D357">
        <f t="shared" si="67"/>
        <v>502.43991265318323</v>
      </c>
      <c r="E357">
        <f t="shared" si="68"/>
        <v>-92.971968306086751</v>
      </c>
      <c r="F357">
        <f t="shared" si="69"/>
        <v>36287.327024952137</v>
      </c>
      <c r="G357">
        <f t="shared" si="70"/>
        <v>-13335.100057702844</v>
      </c>
      <c r="H357">
        <f t="shared" si="71"/>
        <v>56350.473531079777</v>
      </c>
      <c r="I357">
        <f t="shared" si="72"/>
        <v>57906.828273752559</v>
      </c>
      <c r="J357" s="42">
        <f t="shared" si="73"/>
        <v>510.96932659176946</v>
      </c>
      <c r="K357">
        <f t="shared" si="74"/>
        <v>21.845707753579248</v>
      </c>
      <c r="L357">
        <f t="shared" si="75"/>
        <v>36.277486907674358</v>
      </c>
      <c r="M357" s="42">
        <f t="shared" si="76"/>
        <v>66.523703416633722</v>
      </c>
      <c r="N357" s="6">
        <f t="shared" si="77"/>
        <v>8.8258748415685065E-7</v>
      </c>
      <c r="O357" s="4">
        <f>SUM($N$54:N357)*0.1+$O$30</f>
        <v>-5.2034082170107527E-6</v>
      </c>
      <c r="P357" s="4">
        <f>SUM($O$235:O357)</f>
        <v>-1.283603189584913E-3</v>
      </c>
      <c r="Q357" s="6">
        <f t="shared" si="78"/>
        <v>-3.7295725153644111E-6</v>
      </c>
      <c r="R357" s="4">
        <f>SUM($Q$54:Q357)*0.1+$O$8</f>
        <v>3.5297552055819391E-5</v>
      </c>
      <c r="S357" s="4">
        <f>SUM($R$235:R357)</f>
        <v>6.7674390685297792E-3</v>
      </c>
      <c r="T357">
        <f t="shared" si="79"/>
        <v>3.5679022382993267E-5</v>
      </c>
      <c r="U357">
        <f t="shared" si="80"/>
        <v>6.8880961589234341E-3</v>
      </c>
      <c r="X357" s="1"/>
    </row>
    <row r="358" spans="1:24" x14ac:dyDescent="0.25">
      <c r="A358" s="8"/>
      <c r="B358">
        <f t="shared" si="65"/>
        <v>30.400000000000162</v>
      </c>
      <c r="C358">
        <f t="shared" si="66"/>
        <v>-349.17496710046828</v>
      </c>
      <c r="D358">
        <f t="shared" si="67"/>
        <v>502.43991265318323</v>
      </c>
      <c r="E358">
        <f t="shared" si="68"/>
        <v>-92.971968306086751</v>
      </c>
      <c r="F358">
        <f t="shared" si="69"/>
        <v>36287.327024952137</v>
      </c>
      <c r="G358">
        <f t="shared" si="70"/>
        <v>-13344.397254533455</v>
      </c>
      <c r="H358">
        <f t="shared" si="71"/>
        <v>56536.432387617991</v>
      </c>
      <c r="I358">
        <f t="shared" si="72"/>
        <v>58089.939965595593</v>
      </c>
      <c r="J358" s="42">
        <f t="shared" si="73"/>
        <v>510.96932659176946</v>
      </c>
      <c r="K358">
        <f t="shared" si="74"/>
        <v>21.91478776755196</v>
      </c>
      <c r="L358">
        <f t="shared" si="75"/>
        <v>36.277486907674358</v>
      </c>
      <c r="M358" s="42">
        <f t="shared" si="76"/>
        <v>66.546420579218974</v>
      </c>
      <c r="N358" s="6">
        <f t="shared" si="77"/>
        <v>8.832028218389777E-7</v>
      </c>
      <c r="O358" s="4">
        <f>SUM($N$54:N358)*0.1+$O$30</f>
        <v>-5.1150879348268575E-6</v>
      </c>
      <c r="P358" s="4">
        <f>SUM($O$235:O358)</f>
        <v>-1.2887182775197399E-3</v>
      </c>
      <c r="Q358" s="6">
        <f t="shared" si="78"/>
        <v>-3.741880256486604E-6</v>
      </c>
      <c r="R358" s="4">
        <f>SUM($Q$54:Q358)*0.1+$O$8</f>
        <v>3.4923364030170724E-5</v>
      </c>
      <c r="S358" s="4">
        <f>SUM($R$235:R358)</f>
        <v>6.8023624325599498E-3</v>
      </c>
      <c r="T358">
        <f t="shared" si="79"/>
        <v>3.5295969738269462E-5</v>
      </c>
      <c r="U358">
        <f t="shared" si="80"/>
        <v>6.9233611391228446E-3</v>
      </c>
      <c r="X358" s="1"/>
    </row>
    <row r="359" spans="1:24" x14ac:dyDescent="0.25">
      <c r="A359" s="8"/>
      <c r="B359">
        <f t="shared" si="65"/>
        <v>30.500000000000163</v>
      </c>
      <c r="C359">
        <f t="shared" si="66"/>
        <v>-349.17496710046828</v>
      </c>
      <c r="D359">
        <f t="shared" si="67"/>
        <v>502.43991265318323</v>
      </c>
      <c r="E359">
        <f t="shared" si="68"/>
        <v>-92.971968306086751</v>
      </c>
      <c r="F359">
        <f t="shared" si="69"/>
        <v>36287.327024952137</v>
      </c>
      <c r="G359">
        <f t="shared" si="70"/>
        <v>-13353.694451364063</v>
      </c>
      <c r="H359">
        <f t="shared" si="71"/>
        <v>56722.391244156213</v>
      </c>
      <c r="I359">
        <f t="shared" si="72"/>
        <v>58273.071173188742</v>
      </c>
      <c r="J359" s="42">
        <f t="shared" si="73"/>
        <v>510.96932659176946</v>
      </c>
      <c r="K359">
        <f t="shared" si="74"/>
        <v>21.983875143961651</v>
      </c>
      <c r="L359">
        <f t="shared" si="75"/>
        <v>36.277486907674358</v>
      </c>
      <c r="M359" s="42">
        <f t="shared" si="76"/>
        <v>66.569204106363998</v>
      </c>
      <c r="N359" s="6">
        <f t="shared" si="77"/>
        <v>8.8381815952110454E-7</v>
      </c>
      <c r="O359" s="4">
        <f>SUM($N$54:N359)*0.1+$O$30</f>
        <v>-5.0267061188747454E-6</v>
      </c>
      <c r="P359" s="4">
        <f>SUM($O$235:O359)</f>
        <v>-1.2937449836386147E-3</v>
      </c>
      <c r="Q359" s="6">
        <f t="shared" si="78"/>
        <v>-3.7541879976087977E-6</v>
      </c>
      <c r="R359" s="4">
        <f>SUM($Q$54:Q359)*0.1+$O$8</f>
        <v>3.4547945230409839E-5</v>
      </c>
      <c r="S359" s="4">
        <f>SUM($R$235:R359)</f>
        <v>6.8369103777903596E-3</v>
      </c>
      <c r="T359">
        <f t="shared" si="79"/>
        <v>3.4911721442073445E-5</v>
      </c>
      <c r="U359">
        <f t="shared" si="80"/>
        <v>6.9582411280888793E-3</v>
      </c>
      <c r="X359" s="1"/>
    </row>
    <row r="360" spans="1:24" x14ac:dyDescent="0.25">
      <c r="A360" s="8"/>
      <c r="B360">
        <f t="shared" si="65"/>
        <v>30.600000000000165</v>
      </c>
      <c r="C360">
        <f t="shared" si="66"/>
        <v>-349.17496710046828</v>
      </c>
      <c r="D360">
        <f t="shared" si="67"/>
        <v>502.43991265318323</v>
      </c>
      <c r="E360">
        <f t="shared" si="68"/>
        <v>-92.971968306086751</v>
      </c>
      <c r="F360">
        <f t="shared" si="69"/>
        <v>36287.327024952137</v>
      </c>
      <c r="G360">
        <f t="shared" si="70"/>
        <v>-13362.991648194671</v>
      </c>
      <c r="H360">
        <f t="shared" si="71"/>
        <v>56908.350100694428</v>
      </c>
      <c r="I360">
        <f t="shared" si="72"/>
        <v>58456.221713115599</v>
      </c>
      <c r="J360" s="42">
        <f t="shared" si="73"/>
        <v>510.96932659176946</v>
      </c>
      <c r="K360">
        <f t="shared" si="74"/>
        <v>22.052969813613345</v>
      </c>
      <c r="L360">
        <f t="shared" si="75"/>
        <v>36.277486907674358</v>
      </c>
      <c r="M360" s="42">
        <f t="shared" si="76"/>
        <v>66.592053929951689</v>
      </c>
      <c r="N360" s="6">
        <f t="shared" si="77"/>
        <v>8.8443349720323149E-7</v>
      </c>
      <c r="O360" s="4">
        <f>SUM($N$54:N360)*0.1+$O$30</f>
        <v>-4.9382627691544198E-6</v>
      </c>
      <c r="P360" s="4">
        <f>SUM($O$235:O360)</f>
        <v>-1.2986832464077691E-3</v>
      </c>
      <c r="Q360" s="6">
        <f t="shared" si="78"/>
        <v>-3.7664957387309906E-6</v>
      </c>
      <c r="R360" s="4">
        <f>SUM($Q$54:Q360)*0.1+$O$8</f>
        <v>3.4171295656536744E-5</v>
      </c>
      <c r="S360" s="4">
        <f>SUM($R$235:R360)</f>
        <v>6.8710816734468966E-3</v>
      </c>
      <c r="T360">
        <f t="shared" si="79"/>
        <v>3.4526278195363943E-5</v>
      </c>
      <c r="U360">
        <f t="shared" si="80"/>
        <v>6.9927349111544353E-3</v>
      </c>
      <c r="X360" s="1"/>
    </row>
    <row r="361" spans="1:24" x14ac:dyDescent="0.25">
      <c r="A361" s="8"/>
      <c r="B361">
        <f t="shared" si="65"/>
        <v>30.700000000000166</v>
      </c>
      <c r="C361">
        <f t="shared" si="66"/>
        <v>-349.17496710046828</v>
      </c>
      <c r="D361">
        <f t="shared" si="67"/>
        <v>502.43991265318323</v>
      </c>
      <c r="E361">
        <f t="shared" si="68"/>
        <v>-92.971968306086751</v>
      </c>
      <c r="F361">
        <f t="shared" si="69"/>
        <v>36287.327024952137</v>
      </c>
      <c r="G361">
        <f t="shared" si="70"/>
        <v>-13372.288845025279</v>
      </c>
      <c r="H361">
        <f t="shared" si="71"/>
        <v>57094.30895723265</v>
      </c>
      <c r="I361">
        <f t="shared" si="72"/>
        <v>58639.391404232054</v>
      </c>
      <c r="J361" s="42">
        <f t="shared" si="73"/>
        <v>510.96932659176946</v>
      </c>
      <c r="K361">
        <f t="shared" si="74"/>
        <v>22.122071708169315</v>
      </c>
      <c r="L361">
        <f t="shared" si="75"/>
        <v>36.277486907674358</v>
      </c>
      <c r="M361" s="42">
        <f t="shared" si="76"/>
        <v>66.614969981760396</v>
      </c>
      <c r="N361" s="6">
        <f t="shared" si="77"/>
        <v>8.8504883488535844E-7</v>
      </c>
      <c r="O361" s="4">
        <f>SUM($N$54:N361)*0.1+$O$30</f>
        <v>-4.8497578856658841E-6</v>
      </c>
      <c r="P361" s="4">
        <f>SUM($O$235:O361)</f>
        <v>-1.3035330042934349E-3</v>
      </c>
      <c r="Q361" s="6">
        <f t="shared" si="78"/>
        <v>-3.7788034798531843E-6</v>
      </c>
      <c r="R361" s="4">
        <f>SUM($Q$54:Q361)*0.1+$O$8</f>
        <v>3.3793415308551431E-5</v>
      </c>
      <c r="S361" s="4">
        <f>SUM($R$235:R361)</f>
        <v>6.9048750887554479E-3</v>
      </c>
      <c r="T361">
        <f t="shared" si="79"/>
        <v>3.4139640738675279E-5</v>
      </c>
      <c r="U361">
        <f t="shared" si="80"/>
        <v>7.0268412736163195E-3</v>
      </c>
      <c r="X361" s="1"/>
    </row>
    <row r="362" spans="1:24" x14ac:dyDescent="0.25">
      <c r="A362" s="8"/>
      <c r="B362">
        <f t="shared" si="65"/>
        <v>30.800000000000168</v>
      </c>
      <c r="C362">
        <f t="shared" si="66"/>
        <v>-349.17496710046828</v>
      </c>
      <c r="D362">
        <f t="shared" si="67"/>
        <v>502.43991265318323</v>
      </c>
      <c r="E362">
        <f t="shared" si="68"/>
        <v>-92.971968306086751</v>
      </c>
      <c r="F362">
        <f t="shared" si="69"/>
        <v>36287.327024952137</v>
      </c>
      <c r="G362">
        <f t="shared" si="70"/>
        <v>-13381.58604185589</v>
      </c>
      <c r="H362">
        <f t="shared" si="71"/>
        <v>57280.267813770872</v>
      </c>
      <c r="I362">
        <f t="shared" si="72"/>
        <v>58822.58006763141</v>
      </c>
      <c r="J362" s="42">
        <f t="shared" si="73"/>
        <v>510.96932659176946</v>
      </c>
      <c r="K362">
        <f t="shared" si="74"/>
        <v>22.191180760135904</v>
      </c>
      <c r="L362">
        <f t="shared" si="75"/>
        <v>36.277486907674358</v>
      </c>
      <c r="M362" s="42">
        <f t="shared" si="76"/>
        <v>66.637952193464656</v>
      </c>
      <c r="N362" s="6">
        <f t="shared" si="77"/>
        <v>8.856641725674855E-7</v>
      </c>
      <c r="O362" s="4">
        <f>SUM($N$54:N362)*0.1+$O$30</f>
        <v>-4.7611914684091383E-6</v>
      </c>
      <c r="P362" s="4">
        <f>SUM($O$235:O362)</f>
        <v>-1.308294195761844E-3</v>
      </c>
      <c r="Q362" s="6">
        <f t="shared" si="78"/>
        <v>-3.7911112209753775E-6</v>
      </c>
      <c r="R362" s="4">
        <f>SUM($Q$54:Q362)*0.1+$O$8</f>
        <v>3.3414304186453887E-5</v>
      </c>
      <c r="S362" s="4">
        <f>SUM($R$235:R362)</f>
        <v>6.9382893929419015E-3</v>
      </c>
      <c r="T362">
        <f t="shared" si="79"/>
        <v>3.3751809854639231E-5</v>
      </c>
      <c r="U362">
        <f t="shared" si="80"/>
        <v>7.060559000736006E-3</v>
      </c>
      <c r="X362" s="1"/>
    </row>
    <row r="363" spans="1:24" x14ac:dyDescent="0.25">
      <c r="A363" s="8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502.43991265318323</v>
      </c>
      <c r="E363">
        <f t="shared" si="68"/>
        <v>-92.971968306086751</v>
      </c>
      <c r="F363">
        <f t="shared" si="69"/>
        <v>36287.327024952137</v>
      </c>
      <c r="G363">
        <f t="shared" si="70"/>
        <v>-13390.883238686496</v>
      </c>
      <c r="H363">
        <f t="shared" si="71"/>
        <v>57466.226670309086</v>
      </c>
      <c r="I363">
        <f t="shared" si="72"/>
        <v>59005.787526610293</v>
      </c>
      <c r="J363" s="42">
        <f t="shared" si="73"/>
        <v>510.96932659176946</v>
      </c>
      <c r="K363">
        <f t="shared" si="74"/>
        <v>22.260296902850676</v>
      </c>
      <c r="L363">
        <f t="shared" si="75"/>
        <v>36.277486907674358</v>
      </c>
      <c r="M363" s="42">
        <f t="shared" si="76"/>
        <v>66.661000496636092</v>
      </c>
      <c r="N363" s="6">
        <f t="shared" si="77"/>
        <v>8.8627951024961234E-7</v>
      </c>
      <c r="O363" s="4">
        <f>SUM($N$54:N363)*0.1+$O$30</f>
        <v>-4.6725635173841791E-6</v>
      </c>
      <c r="P363" s="4">
        <f>SUM($O$235:O363)</f>
        <v>-1.3129667592792283E-3</v>
      </c>
      <c r="Q363" s="6">
        <f t="shared" si="78"/>
        <v>-3.8034189620975704E-6</v>
      </c>
      <c r="R363" s="4">
        <f>SUM($Q$54:Q363)*0.1+$O$8</f>
        <v>3.3033962290244132E-5</v>
      </c>
      <c r="S363" s="4">
        <f>SUM($R$235:R363)</f>
        <v>6.9713233552321455E-3</v>
      </c>
      <c r="T363">
        <f t="shared" si="79"/>
        <v>3.3362786370704424E-5</v>
      </c>
      <c r="U363">
        <f t="shared" si="80"/>
        <v>7.0938868777403958E-3</v>
      </c>
      <c r="X363" s="1"/>
    </row>
    <row r="364" spans="1:24" x14ac:dyDescent="0.25">
      <c r="A364" s="8"/>
      <c r="B364">
        <f t="shared" si="81"/>
        <v>31.000000000000171</v>
      </c>
      <c r="C364">
        <f t="shared" si="66"/>
        <v>-349.17496710046828</v>
      </c>
      <c r="D364">
        <f t="shared" si="67"/>
        <v>502.43991265318323</v>
      </c>
      <c r="E364">
        <f t="shared" si="68"/>
        <v>-92.971968306086751</v>
      </c>
      <c r="F364">
        <f t="shared" si="69"/>
        <v>36287.327024952137</v>
      </c>
      <c r="G364">
        <f t="shared" si="70"/>
        <v>-13400.180435517104</v>
      </c>
      <c r="H364">
        <f t="shared" si="71"/>
        <v>57652.185526847308</v>
      </c>
      <c r="I364">
        <f t="shared" si="72"/>
        <v>59189.013606635119</v>
      </c>
      <c r="J364" s="42">
        <f t="shared" si="73"/>
        <v>510.96932659176946</v>
      </c>
      <c r="K364">
        <f t="shared" si="74"/>
        <v>22.329420070469762</v>
      </c>
      <c r="L364">
        <f t="shared" si="75"/>
        <v>36.277486907674358</v>
      </c>
      <c r="M364" s="42">
        <f t="shared" si="76"/>
        <v>66.684114822744348</v>
      </c>
      <c r="N364" s="6">
        <f t="shared" si="77"/>
        <v>8.8689484793173929E-7</v>
      </c>
      <c r="O364" s="4">
        <f>SUM($N$54:N364)*0.1+$O$30</f>
        <v>-4.5838740325910029E-6</v>
      </c>
      <c r="P364" s="4">
        <f>SUM($O$235:O364)</f>
        <v>-1.3175506333118192E-3</v>
      </c>
      <c r="Q364" s="6">
        <f t="shared" si="78"/>
        <v>-3.8157267032197641E-6</v>
      </c>
      <c r="R364" s="4">
        <f>SUM($Q$54:Q364)*0.1+$O$8</f>
        <v>3.2652389619922153E-5</v>
      </c>
      <c r="S364" s="4">
        <f>SUM($R$235:R364)</f>
        <v>7.003975744852068E-3</v>
      </c>
      <c r="T364">
        <f t="shared" si="79"/>
        <v>3.297257116207139E-5</v>
      </c>
      <c r="U364">
        <f t="shared" si="80"/>
        <v>7.1268236898225888E-3</v>
      </c>
      <c r="X364" s="1"/>
    </row>
    <row r="365" spans="1:24" x14ac:dyDescent="0.25">
      <c r="A365" s="8"/>
      <c r="B365">
        <f t="shared" si="81"/>
        <v>31.100000000000172</v>
      </c>
      <c r="C365">
        <f t="shared" si="66"/>
        <v>-349.17496710046828</v>
      </c>
      <c r="D365">
        <f t="shared" si="67"/>
        <v>502.43991265318323</v>
      </c>
      <c r="E365">
        <f t="shared" si="68"/>
        <v>-92.971968306086751</v>
      </c>
      <c r="F365">
        <f t="shared" si="69"/>
        <v>36287.327024952137</v>
      </c>
      <c r="G365">
        <f t="shared" si="70"/>
        <v>-13409.477632347716</v>
      </c>
      <c r="H365">
        <f t="shared" si="71"/>
        <v>57838.14438338553</v>
      </c>
      <c r="I365">
        <f t="shared" si="72"/>
        <v>59372.258135309159</v>
      </c>
      <c r="J365" s="42">
        <f t="shared" si="73"/>
        <v>510.96932659176946</v>
      </c>
      <c r="K365">
        <f t="shared" si="74"/>
        <v>22.398550197955437</v>
      </c>
      <c r="L365">
        <f t="shared" si="75"/>
        <v>36.277486907674358</v>
      </c>
      <c r="M365" s="42">
        <f t="shared" si="76"/>
        <v>66.707295103157819</v>
      </c>
      <c r="N365" s="6">
        <f t="shared" si="77"/>
        <v>8.8751018561386645E-7</v>
      </c>
      <c r="O365" s="4">
        <f>SUM($N$54:N365)*0.1+$O$30</f>
        <v>-4.4951230140296167E-6</v>
      </c>
      <c r="P365" s="4">
        <f>SUM($O$235:O365)</f>
        <v>-1.3220457563258489E-3</v>
      </c>
      <c r="Q365" s="6">
        <f t="shared" si="78"/>
        <v>-3.8280344443419578E-6</v>
      </c>
      <c r="R365" s="4">
        <f>SUM($Q$54:Q365)*0.1+$O$8</f>
        <v>3.2269586175487956E-5</v>
      </c>
      <c r="S365" s="4">
        <f>SUM($R$235:R365)</f>
        <v>7.0362453310275561E-3</v>
      </c>
      <c r="T365">
        <f t="shared" si="79"/>
        <v>3.2581165154863667E-5</v>
      </c>
      <c r="U365">
        <f t="shared" si="80"/>
        <v>7.1593682221426681E-3</v>
      </c>
      <c r="X365" s="1"/>
    </row>
    <row r="366" spans="1:24" x14ac:dyDescent="0.25">
      <c r="A366" s="8"/>
      <c r="B366">
        <f t="shared" si="81"/>
        <v>31.200000000000173</v>
      </c>
      <c r="C366">
        <f t="shared" si="66"/>
        <v>-349.17496710046828</v>
      </c>
      <c r="D366">
        <f t="shared" si="67"/>
        <v>502.43991265318323</v>
      </c>
      <c r="E366">
        <f t="shared" si="68"/>
        <v>-92.971968306086751</v>
      </c>
      <c r="F366">
        <f t="shared" si="69"/>
        <v>36287.327024952137</v>
      </c>
      <c r="G366">
        <f t="shared" si="70"/>
        <v>-13418.774829178325</v>
      </c>
      <c r="H366">
        <f t="shared" si="71"/>
        <v>58024.103239923745</v>
      </c>
      <c r="I366">
        <f t="shared" si="72"/>
        <v>59555.520942340176</v>
      </c>
      <c r="J366" s="42">
        <f t="shared" si="73"/>
        <v>510.96932659176946</v>
      </c>
      <c r="K366">
        <f t="shared" si="74"/>
        <v>22.467687221063898</v>
      </c>
      <c r="L366">
        <f t="shared" si="75"/>
        <v>36.277486907674358</v>
      </c>
      <c r="M366" s="42">
        <f t="shared" si="76"/>
        <v>66.730541269144609</v>
      </c>
      <c r="N366" s="6">
        <f t="shared" si="77"/>
        <v>8.881255232959934E-7</v>
      </c>
      <c r="O366" s="4">
        <f>SUM($N$54:N366)*0.1+$O$30</f>
        <v>-4.406310461700017E-6</v>
      </c>
      <c r="P366" s="4">
        <f>SUM($O$235:O366)</f>
        <v>-1.3264520667875489E-3</v>
      </c>
      <c r="Q366" s="6">
        <f t="shared" si="78"/>
        <v>-3.8403421854641507E-6</v>
      </c>
      <c r="R366" s="4">
        <f>SUM($Q$54:Q366)*0.1+$O$8</f>
        <v>3.1885551956941535E-5</v>
      </c>
      <c r="S366" s="4">
        <f>SUM($R$235:R366)</f>
        <v>7.0681308829844977E-3</v>
      </c>
      <c r="T366">
        <f t="shared" si="79"/>
        <v>3.2188569329557115E-5</v>
      </c>
      <c r="U366">
        <f t="shared" si="80"/>
        <v>7.1915192598284942E-3</v>
      </c>
      <c r="X366" s="1"/>
    </row>
    <row r="367" spans="1:24" x14ac:dyDescent="0.25">
      <c r="A367" s="8"/>
      <c r="B367">
        <f t="shared" si="81"/>
        <v>31.300000000000175</v>
      </c>
      <c r="C367">
        <f t="shared" si="66"/>
        <v>-349.17496710046828</v>
      </c>
      <c r="D367">
        <f t="shared" si="67"/>
        <v>502.43991265318323</v>
      </c>
      <c r="E367">
        <f t="shared" si="68"/>
        <v>-92.971968306086751</v>
      </c>
      <c r="F367">
        <f t="shared" si="69"/>
        <v>36287.327024952137</v>
      </c>
      <c r="G367">
        <f t="shared" si="70"/>
        <v>-13428.072026008931</v>
      </c>
      <c r="H367">
        <f t="shared" si="71"/>
        <v>58210.062096461967</v>
      </c>
      <c r="I367">
        <f t="shared" si="72"/>
        <v>59738.80185950872</v>
      </c>
      <c r="J367" s="42">
        <f t="shared" si="73"/>
        <v>510.96932659176946</v>
      </c>
      <c r="K367">
        <f t="shared" si="74"/>
        <v>22.536831076333325</v>
      </c>
      <c r="L367">
        <f t="shared" si="75"/>
        <v>36.277486907674358</v>
      </c>
      <c r="M367" s="42">
        <f t="shared" si="76"/>
        <v>66.753853251873309</v>
      </c>
      <c r="N367" s="6">
        <f t="shared" si="77"/>
        <v>8.8874086097812024E-7</v>
      </c>
      <c r="O367" s="4">
        <f>SUM($N$54:N367)*0.1+$O$30</f>
        <v>-4.3174363756022039E-6</v>
      </c>
      <c r="P367" s="4">
        <f>SUM($O$235:O367)</f>
        <v>-1.3307695031631512E-3</v>
      </c>
      <c r="Q367" s="6">
        <f t="shared" si="78"/>
        <v>-3.8526499265863444E-6</v>
      </c>
      <c r="R367" s="4">
        <f>SUM($Q$54:Q367)*0.1+$O$8</f>
        <v>3.1500286964282903E-5</v>
      </c>
      <c r="S367" s="4">
        <f>SUM($R$235:R367)</f>
        <v>7.0996311699487802E-3</v>
      </c>
      <c r="T367">
        <f t="shared" si="79"/>
        <v>3.1794784724692576E-5</v>
      </c>
      <c r="U367">
        <f t="shared" si="80"/>
        <v>7.223275587976509E-3</v>
      </c>
      <c r="X367" s="1"/>
    </row>
    <row r="368" spans="1:24" x14ac:dyDescent="0.25">
      <c r="A368" s="8"/>
      <c r="B368">
        <f t="shared" si="81"/>
        <v>31.400000000000176</v>
      </c>
      <c r="C368">
        <f t="shared" si="66"/>
        <v>-349.17496710046828</v>
      </c>
      <c r="D368">
        <f t="shared" si="67"/>
        <v>502.43991265318323</v>
      </c>
      <c r="E368">
        <f t="shared" si="68"/>
        <v>-92.971968306086751</v>
      </c>
      <c r="F368">
        <f t="shared" si="69"/>
        <v>36287.327024952137</v>
      </c>
      <c r="G368">
        <f t="shared" si="70"/>
        <v>-13437.369222839541</v>
      </c>
      <c r="H368">
        <f t="shared" si="71"/>
        <v>58396.020953000188</v>
      </c>
      <c r="I368">
        <f t="shared" si="72"/>
        <v>59922.100720636889</v>
      </c>
      <c r="J368" s="42">
        <f t="shared" si="73"/>
        <v>510.96932659176946</v>
      </c>
      <c r="K368">
        <f t="shared" si="74"/>
        <v>22.605981701072082</v>
      </c>
      <c r="L368">
        <f t="shared" si="75"/>
        <v>36.277486907674358</v>
      </c>
      <c r="M368" s="42">
        <f t="shared" si="76"/>
        <v>66.777230982413911</v>
      </c>
      <c r="N368" s="6">
        <f t="shared" si="77"/>
        <v>8.893561986602473E-7</v>
      </c>
      <c r="O368" s="4">
        <f>SUM($N$54:N368)*0.1+$O$30</f>
        <v>-4.2285007557361806E-6</v>
      </c>
      <c r="P368" s="4">
        <f>SUM($O$235:O368)</f>
        <v>-1.3349980039188874E-3</v>
      </c>
      <c r="Q368" s="6">
        <f t="shared" si="78"/>
        <v>-3.8649576677085373E-6</v>
      </c>
      <c r="R368" s="4">
        <f>SUM($Q$54:Q368)*0.1+$O$8</f>
        <v>3.1113791197512053E-5</v>
      </c>
      <c r="S368" s="4">
        <f>SUM($R$235:R368)</f>
        <v>7.1307449611462924E-3</v>
      </c>
      <c r="T368">
        <f t="shared" si="79"/>
        <v>3.139981244089907E-5</v>
      </c>
      <c r="U368">
        <f t="shared" si="80"/>
        <v>7.2546359916525549E-3</v>
      </c>
      <c r="X368" s="1"/>
    </row>
    <row r="369" spans="1:24" x14ac:dyDescent="0.25">
      <c r="A369" s="8"/>
      <c r="B369">
        <f t="shared" si="81"/>
        <v>31.500000000000178</v>
      </c>
      <c r="C369">
        <f t="shared" si="66"/>
        <v>-349.17496710046828</v>
      </c>
      <c r="D369">
        <f t="shared" si="67"/>
        <v>502.43991265318323</v>
      </c>
      <c r="E369">
        <f t="shared" si="68"/>
        <v>-92.971968306086751</v>
      </c>
      <c r="F369">
        <f t="shared" si="69"/>
        <v>36287.327024952137</v>
      </c>
      <c r="G369">
        <f t="shared" si="70"/>
        <v>-13446.666419670149</v>
      </c>
      <c r="H369">
        <f t="shared" si="71"/>
        <v>58581.979809538403</v>
      </c>
      <c r="I369">
        <f t="shared" si="72"/>
        <v>60105.417361557767</v>
      </c>
      <c r="J369" s="42">
        <f t="shared" si="73"/>
        <v>510.96932659176946</v>
      </c>
      <c r="K369">
        <f t="shared" si="74"/>
        <v>22.675139033347186</v>
      </c>
      <c r="L369">
        <f t="shared" si="75"/>
        <v>36.277486907674358</v>
      </c>
      <c r="M369" s="42">
        <f t="shared" si="76"/>
        <v>66.800674391738582</v>
      </c>
      <c r="N369" s="6">
        <f t="shared" si="77"/>
        <v>8.8997153634237414E-7</v>
      </c>
      <c r="O369" s="4">
        <f>SUM($N$54:N369)*0.1+$O$30</f>
        <v>-4.1395036021019405E-6</v>
      </c>
      <c r="P369" s="4">
        <f>SUM($O$235:O369)</f>
        <v>-1.3391375075209892E-3</v>
      </c>
      <c r="Q369" s="6">
        <f t="shared" si="78"/>
        <v>-3.8772654088307301E-6</v>
      </c>
      <c r="R369" s="4">
        <f>SUM($Q$54:Q369)*0.1+$O$8</f>
        <v>3.0726064656628972E-5</v>
      </c>
      <c r="S369" s="4">
        <f>SUM($R$235:R369)</f>
        <v>7.1614710258029214E-3</v>
      </c>
      <c r="T369">
        <f t="shared" si="79"/>
        <v>3.1003653645258634E-5</v>
      </c>
      <c r="U369">
        <f t="shared" si="80"/>
        <v>7.2855992558927014E-3</v>
      </c>
      <c r="X369" s="1"/>
    </row>
    <row r="370" spans="1:24" x14ac:dyDescent="0.25">
      <c r="A370" s="8"/>
      <c r="B370">
        <f t="shared" si="81"/>
        <v>31.600000000000179</v>
      </c>
      <c r="C370">
        <f t="shared" si="66"/>
        <v>-349.17496710046828</v>
      </c>
      <c r="D370">
        <f t="shared" si="67"/>
        <v>502.43991265318323</v>
      </c>
      <c r="E370">
        <f t="shared" si="68"/>
        <v>-92.971968306086751</v>
      </c>
      <c r="F370">
        <f t="shared" si="69"/>
        <v>36287.327024952137</v>
      </c>
      <c r="G370">
        <f t="shared" si="70"/>
        <v>-13455.963616500758</v>
      </c>
      <c r="H370">
        <f t="shared" si="71"/>
        <v>58767.938666076625</v>
      </c>
      <c r="I370">
        <f t="shared" si="72"/>
        <v>60288.751620085284</v>
      </c>
      <c r="J370" s="42">
        <f t="shared" si="73"/>
        <v>510.96932659176946</v>
      </c>
      <c r="K370">
        <f t="shared" si="74"/>
        <v>22.744303011972946</v>
      </c>
      <c r="L370">
        <f t="shared" si="75"/>
        <v>36.277486907674358</v>
      </c>
      <c r="M370" s="42">
        <f t="shared" si="76"/>
        <v>66.824183410722611</v>
      </c>
      <c r="N370" s="6">
        <f t="shared" si="77"/>
        <v>8.9058687402450109E-7</v>
      </c>
      <c r="O370" s="4">
        <f>SUM($N$54:N370)*0.1+$O$30</f>
        <v>-4.0504449146994903E-6</v>
      </c>
      <c r="P370" s="4">
        <f>SUM($O$235:O370)</f>
        <v>-1.3431879524356887E-3</v>
      </c>
      <c r="Q370" s="6">
        <f t="shared" si="78"/>
        <v>-3.8895731499529238E-6</v>
      </c>
      <c r="R370" s="4">
        <f>SUM($Q$54:Q370)*0.1+$O$8</f>
        <v>3.0337107341633687E-5</v>
      </c>
      <c r="S370" s="4">
        <f>SUM($R$235:R370)</f>
        <v>7.1918081331445553E-3</v>
      </c>
      <c r="T370">
        <f t="shared" si="79"/>
        <v>3.060630957604689E-5</v>
      </c>
      <c r="U370">
        <f t="shared" si="80"/>
        <v>7.316164165704085E-3</v>
      </c>
      <c r="X370" s="1"/>
    </row>
    <row r="371" spans="1:24" x14ac:dyDescent="0.25">
      <c r="A371" s="8"/>
      <c r="B371">
        <f t="shared" si="81"/>
        <v>31.70000000000018</v>
      </c>
      <c r="C371">
        <f t="shared" si="66"/>
        <v>-349.17496710046828</v>
      </c>
      <c r="D371">
        <f t="shared" si="67"/>
        <v>502.43991265318323</v>
      </c>
      <c r="E371">
        <f t="shared" si="68"/>
        <v>-92.971968306086751</v>
      </c>
      <c r="F371">
        <f t="shared" si="69"/>
        <v>36287.327024952137</v>
      </c>
      <c r="G371">
        <f t="shared" si="70"/>
        <v>-13465.260813331366</v>
      </c>
      <c r="H371">
        <f t="shared" si="71"/>
        <v>58953.897522614832</v>
      </c>
      <c r="I371">
        <f t="shared" si="72"/>
        <v>60472.10333598467</v>
      </c>
      <c r="J371" s="42">
        <f t="shared" si="73"/>
        <v>510.96932659176946</v>
      </c>
      <c r="K371">
        <f t="shared" si="74"/>
        <v>22.813473576499803</v>
      </c>
      <c r="L371">
        <f t="shared" si="75"/>
        <v>36.277486907674358</v>
      </c>
      <c r="M371" s="42">
        <f t="shared" si="76"/>
        <v>66.847757970145182</v>
      </c>
      <c r="N371" s="6">
        <f t="shared" si="77"/>
        <v>8.9120221170662804E-7</v>
      </c>
      <c r="O371" s="4">
        <f>SUM($N$54:N371)*0.1+$O$30</f>
        <v>-3.96132469352883E-6</v>
      </c>
      <c r="P371" s="4">
        <f>SUM($O$235:O371)</f>
        <v>-1.3471492771292175E-3</v>
      </c>
      <c r="Q371" s="6">
        <f t="shared" si="78"/>
        <v>-3.9018808910751167E-6</v>
      </c>
      <c r="R371" s="4">
        <f>SUM($Q$54:Q371)*0.1+$O$8</f>
        <v>2.9946919252526178E-5</v>
      </c>
      <c r="S371" s="4">
        <f>SUM($R$235:R371)</f>
        <v>7.2217550523970813E-3</v>
      </c>
      <c r="T371">
        <f t="shared" si="79"/>
        <v>3.0207781547887362E-5</v>
      </c>
      <c r="U371">
        <f t="shared" si="80"/>
        <v>7.3463295060657704E-3</v>
      </c>
      <c r="X371" s="1"/>
    </row>
    <row r="372" spans="1:24" x14ac:dyDescent="0.25">
      <c r="A372" s="8"/>
      <c r="B372">
        <f t="shared" si="81"/>
        <v>31.800000000000182</v>
      </c>
      <c r="C372">
        <f t="shared" si="66"/>
        <v>-349.17496710046828</v>
      </c>
      <c r="D372">
        <f t="shared" si="67"/>
        <v>502.43991265318323</v>
      </c>
      <c r="E372">
        <f t="shared" si="68"/>
        <v>-92.971968306086751</v>
      </c>
      <c r="F372">
        <f t="shared" si="69"/>
        <v>36287.327024952137</v>
      </c>
      <c r="G372">
        <f t="shared" si="70"/>
        <v>-13474.558010161976</v>
      </c>
      <c r="H372">
        <f t="shared" si="71"/>
        <v>59139.856379153054</v>
      </c>
      <c r="I372">
        <f t="shared" si="72"/>
        <v>60655.472350943492</v>
      </c>
      <c r="J372" s="42">
        <f t="shared" si="73"/>
        <v>510.96932659176946</v>
      </c>
      <c r="K372">
        <f t="shared" si="74"/>
        <v>22.882650667203421</v>
      </c>
      <c r="L372">
        <f t="shared" si="75"/>
        <v>36.277486907674358</v>
      </c>
      <c r="M372" s="42">
        <f t="shared" si="76"/>
        <v>66.871398000690249</v>
      </c>
      <c r="N372" s="6">
        <f t="shared" si="77"/>
        <v>8.9181754938875509E-7</v>
      </c>
      <c r="O372" s="4">
        <f>SUM($N$54:N372)*0.1+$O$30</f>
        <v>-3.8721429385899528E-6</v>
      </c>
      <c r="P372" s="4">
        <f>SUM($O$235:O372)</f>
        <v>-1.3510214200678076E-3</v>
      </c>
      <c r="Q372" s="6">
        <f t="shared" si="78"/>
        <v>-3.9141886321973104E-6</v>
      </c>
      <c r="R372" s="4">
        <f>SUM($Q$54:Q372)*0.1+$O$8</f>
        <v>2.9555500389306444E-5</v>
      </c>
      <c r="S372" s="4">
        <f>SUM($R$235:R372)</f>
        <v>7.2513105527863874E-3</v>
      </c>
      <c r="T372">
        <f t="shared" si="79"/>
        <v>2.9808070957362629E-5</v>
      </c>
      <c r="U372">
        <f t="shared" si="80"/>
        <v>7.3760940619296105E-3</v>
      </c>
      <c r="X372" s="1"/>
    </row>
    <row r="373" spans="1:24" x14ac:dyDescent="0.25">
      <c r="A373" s="8"/>
      <c r="B373">
        <f t="shared" si="81"/>
        <v>31.900000000000183</v>
      </c>
      <c r="C373">
        <f t="shared" si="66"/>
        <v>-349.17496710046828</v>
      </c>
      <c r="D373">
        <f t="shared" si="67"/>
        <v>502.43991265318323</v>
      </c>
      <c r="E373">
        <f t="shared" si="68"/>
        <v>-92.971968306086751</v>
      </c>
      <c r="F373">
        <f t="shared" si="69"/>
        <v>36287.327024952137</v>
      </c>
      <c r="G373">
        <f t="shared" si="70"/>
        <v>-13483.855206992586</v>
      </c>
      <c r="H373">
        <f t="shared" si="71"/>
        <v>59325.815235691276</v>
      </c>
      <c r="I373">
        <f t="shared" si="72"/>
        <v>60838.858508543046</v>
      </c>
      <c r="J373" s="42">
        <f t="shared" si="73"/>
        <v>510.96932659176946</v>
      </c>
      <c r="K373">
        <f t="shared" si="74"/>
        <v>22.951834225073874</v>
      </c>
      <c r="L373">
        <f t="shared" si="75"/>
        <v>36.277486907674358</v>
      </c>
      <c r="M373" s="42">
        <f t="shared" si="76"/>
        <v>66.895103432947366</v>
      </c>
      <c r="N373" s="6">
        <f t="shared" si="77"/>
        <v>8.9243288707088215E-7</v>
      </c>
      <c r="O373" s="4">
        <f>SUM($N$54:N373)*0.1+$O$30</f>
        <v>-3.7828996498828655E-6</v>
      </c>
      <c r="P373" s="4">
        <f>SUM($O$235:O373)</f>
        <v>-1.3548043197176905E-3</v>
      </c>
      <c r="Q373" s="6">
        <f t="shared" si="78"/>
        <v>-3.9264963733195032E-6</v>
      </c>
      <c r="R373" s="4">
        <f>SUM($Q$54:Q373)*0.1+$O$8</f>
        <v>2.9162850751974487E-5</v>
      </c>
      <c r="S373" s="4">
        <f>SUM($R$235:R373)</f>
        <v>7.2804734035383616E-3</v>
      </c>
      <c r="T373">
        <f t="shared" si="79"/>
        <v>2.9407179289129768E-5</v>
      </c>
      <c r="U373">
        <f t="shared" si="80"/>
        <v>7.4054566182211326E-3</v>
      </c>
      <c r="X373" s="1"/>
    </row>
    <row r="374" spans="1:24" x14ac:dyDescent="0.25">
      <c r="A374" s="8"/>
      <c r="B374">
        <f t="shared" si="81"/>
        <v>32.000000000000185</v>
      </c>
      <c r="C374">
        <f t="shared" si="66"/>
        <v>-349.17496710046828</v>
      </c>
      <c r="D374">
        <f t="shared" si="67"/>
        <v>502.43991265318323</v>
      </c>
      <c r="E374">
        <f t="shared" si="68"/>
        <v>-92.971968306086751</v>
      </c>
      <c r="F374">
        <f t="shared" si="69"/>
        <v>36287.327024952137</v>
      </c>
      <c r="G374">
        <f t="shared" si="70"/>
        <v>-13493.152403823193</v>
      </c>
      <c r="H374">
        <f t="shared" si="71"/>
        <v>59511.774092229491</v>
      </c>
      <c r="I374">
        <f t="shared" si="72"/>
        <v>61022.261654230388</v>
      </c>
      <c r="J374" s="42">
        <f t="shared" si="73"/>
        <v>510.96932659176946</v>
      </c>
      <c r="K374">
        <f t="shared" si="74"/>
        <v>23.021024191805118</v>
      </c>
      <c r="L374">
        <f t="shared" si="75"/>
        <v>36.277486907674358</v>
      </c>
      <c r="M374" s="42">
        <f t="shared" si="76"/>
        <v>66.918874197412578</v>
      </c>
      <c r="N374" s="6">
        <f t="shared" si="77"/>
        <v>8.9304822475300899E-7</v>
      </c>
      <c r="O374" s="4">
        <f>SUM($N$54:N374)*0.1+$O$30</f>
        <v>-3.6935948274075648E-6</v>
      </c>
      <c r="P374" s="4">
        <f>SUM($O$235:O374)</f>
        <v>-1.358497914545098E-3</v>
      </c>
      <c r="Q374" s="6">
        <f t="shared" si="78"/>
        <v>-3.9388041144416961E-6</v>
      </c>
      <c r="R374" s="4">
        <f>SUM($Q$54:Q374)*0.1+$O$8</f>
        <v>2.8768970340530318E-5</v>
      </c>
      <c r="S374" s="4">
        <f>SUM($R$235:R374)</f>
        <v>7.3092423738788919E-3</v>
      </c>
      <c r="T374">
        <f t="shared" si="79"/>
        <v>2.9005108122593941E-5</v>
      </c>
      <c r="U374">
        <f t="shared" si="80"/>
        <v>7.4344159598404309E-3</v>
      </c>
      <c r="X374" s="1"/>
    </row>
    <row r="375" spans="1:24" x14ac:dyDescent="0.25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502.43991265318323</v>
      </c>
      <c r="E375">
        <f t="shared" ref="E375:E438" si="84">IF(B375&lt;$B$41,$B$14,IF(AND($B$41&lt;=B375,B375&lt;$B$41+$G$8),$B$14+$B$17,$B$14+$B$17+$B$11))</f>
        <v>-92.971968306086751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-13502.449600653803</v>
      </c>
      <c r="H375">
        <f t="shared" ref="H375:H438" si="87">IF(B375&lt;$B$41,-$B$13*B375,IF(AND($B$41&lt;=B375,B375&lt;=$B$41+$G$8),-$B$13*B375+(-B375+B362)*B337,-$B$13*B375+(-B375+$B$41)*$B$16+(-B375+$B$41+$G$8)*$B$10))</f>
        <v>59697.732948767713</v>
      </c>
      <c r="I375">
        <f t="shared" ref="I375:I438" si="88">SQRT(SUMSQ(H375,G375))</f>
        <v>61205.681635290872</v>
      </c>
      <c r="J375" s="42">
        <f t="shared" ref="J375:J438" si="89">SQRT(SUMSQ(D375:E375))</f>
        <v>510.96932659176946</v>
      </c>
      <c r="K375">
        <f t="shared" ref="K375:K438" si="90">32*I375/(PI()*$G$13^3)</f>
        <v>23.090220509784611</v>
      </c>
      <c r="L375">
        <f t="shared" ref="L375:L438" si="91">16*F375/(PI()*$G$13^3)*$G$23</f>
        <v>36.277486907674358</v>
      </c>
      <c r="M375" s="42">
        <f t="shared" ref="M375:M438" si="92">SQRT(K375^2+3*L375^2)</f>
        <v>66.942710224489204</v>
      </c>
      <c r="N375" s="6">
        <f t="shared" ref="N375:N438" si="93">-G375/($G$15*$B$42)</f>
        <v>8.9366356243513605E-7</v>
      </c>
      <c r="O375" s="4">
        <f>SUM($N$54:N375)*0.1+$O$30</f>
        <v>-3.6042284711640506E-6</v>
      </c>
      <c r="P375" s="4">
        <f>SUM($O$235:O375)</f>
        <v>-1.362102143016262E-3</v>
      </c>
      <c r="Q375" s="6">
        <f t="shared" ref="Q375:Q438" si="94">-H375/($B$42*$G$15)</f>
        <v>-3.9511118555638898E-6</v>
      </c>
      <c r="R375" s="4">
        <f>SUM($Q$54:Q375)*0.1+$O$8</f>
        <v>2.8373859154973938E-5</v>
      </c>
      <c r="S375" s="4">
        <f>SUM($R$235:R375)</f>
        <v>7.3376162330338656E-3</v>
      </c>
      <c r="T375">
        <f t="shared" ref="T375:T438" si="95">SQRT(SUMSQ(O375,R375))</f>
        <v>2.8601859139200164E-5</v>
      </c>
      <c r="U375">
        <f t="shared" ref="U375:U438" si="96">SQRT(S375^2+P375^2)</f>
        <v>7.4629708716630796E-3</v>
      </c>
      <c r="X375" s="1"/>
    </row>
    <row r="376" spans="1:24" x14ac:dyDescent="0.25">
      <c r="A376" s="8"/>
      <c r="B376">
        <f t="shared" si="81"/>
        <v>32.200000000000188</v>
      </c>
      <c r="C376">
        <f t="shared" si="82"/>
        <v>-349.17496710046828</v>
      </c>
      <c r="D376">
        <f t="shared" si="83"/>
        <v>502.43991265318323</v>
      </c>
      <c r="E376">
        <f t="shared" si="84"/>
        <v>-92.971968306086751</v>
      </c>
      <c r="F376">
        <f t="shared" si="85"/>
        <v>36287.327024952137</v>
      </c>
      <c r="G376">
        <f t="shared" si="86"/>
        <v>-13511.746797484413</v>
      </c>
      <c r="H376">
        <f t="shared" si="87"/>
        <v>59883.691805305934</v>
      </c>
      <c r="I376">
        <f t="shared" si="88"/>
        <v>61389.118300820999</v>
      </c>
      <c r="J376" s="42">
        <f t="shared" si="89"/>
        <v>510.96932659176946</v>
      </c>
      <c r="K376">
        <f t="shared" si="90"/>
        <v>23.159423122083073</v>
      </c>
      <c r="L376">
        <f t="shared" si="91"/>
        <v>36.277486907674358</v>
      </c>
      <c r="M376" s="42">
        <f t="shared" si="92"/>
        <v>66.966611444488734</v>
      </c>
      <c r="N376" s="6">
        <f t="shared" si="93"/>
        <v>8.942789001172631E-7</v>
      </c>
      <c r="O376" s="4">
        <f>SUM($N$54:N376)*0.1+$O$30</f>
        <v>-3.5148005811523229E-6</v>
      </c>
      <c r="P376" s="4">
        <f>SUM($O$235:O376)</f>
        <v>-1.3656169435974144E-3</v>
      </c>
      <c r="Q376" s="6">
        <f t="shared" si="94"/>
        <v>-3.9634195966860835E-6</v>
      </c>
      <c r="R376" s="4">
        <f>SUM($Q$54:Q376)*0.1+$O$8</f>
        <v>2.7977517195305321E-5</v>
      </c>
      <c r="S376" s="4">
        <f>SUM($R$235:R376)</f>
        <v>7.3655937502291706E-3</v>
      </c>
      <c r="T376">
        <f t="shared" si="95"/>
        <v>2.8197434130411112E-5</v>
      </c>
      <c r="U376">
        <f t="shared" si="96"/>
        <v>7.4911201385410558E-3</v>
      </c>
      <c r="X376" s="1"/>
    </row>
    <row r="377" spans="1:24" x14ac:dyDescent="0.25">
      <c r="A377" s="8"/>
      <c r="B377">
        <f t="shared" si="81"/>
        <v>32.300000000000189</v>
      </c>
      <c r="C377">
        <f t="shared" si="82"/>
        <v>-349.17496710046828</v>
      </c>
      <c r="D377">
        <f t="shared" si="83"/>
        <v>502.43991265318323</v>
      </c>
      <c r="E377">
        <f t="shared" si="84"/>
        <v>-92.971968306086751</v>
      </c>
      <c r="F377">
        <f t="shared" si="85"/>
        <v>36287.327024952137</v>
      </c>
      <c r="G377">
        <f t="shared" si="86"/>
        <v>-13521.043994315021</v>
      </c>
      <c r="H377">
        <f t="shared" si="87"/>
        <v>60069.650661844149</v>
      </c>
      <c r="I377">
        <f t="shared" si="88"/>
        <v>61572.571501701917</v>
      </c>
      <c r="J377" s="42">
        <f t="shared" si="89"/>
        <v>510.96932659176946</v>
      </c>
      <c r="K377">
        <f t="shared" si="90"/>
        <v>23.228631972444504</v>
      </c>
      <c r="L377">
        <f t="shared" si="91"/>
        <v>36.277486907674358</v>
      </c>
      <c r="M377" s="42">
        <f t="shared" si="92"/>
        <v>66.990577787631636</v>
      </c>
      <c r="N377" s="6">
        <f t="shared" si="93"/>
        <v>8.9489423779939005E-7</v>
      </c>
      <c r="O377" s="4">
        <f>SUM($N$54:N377)*0.1+$O$30</f>
        <v>-3.4253111573723851E-6</v>
      </c>
      <c r="P377" s="4">
        <f>SUM($O$235:O377)</f>
        <v>-1.3690422547547869E-3</v>
      </c>
      <c r="Q377" s="6">
        <f t="shared" si="94"/>
        <v>-3.9757273378082764E-6</v>
      </c>
      <c r="R377" s="4">
        <f>SUM($Q$54:Q377)*0.1+$O$8</f>
        <v>2.7579944461524492E-5</v>
      </c>
      <c r="S377" s="4">
        <f>SUM($R$235:R377)</f>
        <v>7.393173694690695E-3</v>
      </c>
      <c r="T377">
        <f t="shared" si="95"/>
        <v>2.7791835006447401E-5</v>
      </c>
      <c r="U377">
        <f t="shared" si="96"/>
        <v>7.5188625453036801E-3</v>
      </c>
      <c r="X377" s="1"/>
    </row>
    <row r="378" spans="1:24" x14ac:dyDescent="0.25">
      <c r="A378" s="8"/>
      <c r="B378">
        <f t="shared" si="81"/>
        <v>32.40000000000019</v>
      </c>
      <c r="C378">
        <f t="shared" si="82"/>
        <v>-349.17496710046828</v>
      </c>
      <c r="D378">
        <f t="shared" si="83"/>
        <v>502.43991265318323</v>
      </c>
      <c r="E378">
        <f t="shared" si="84"/>
        <v>-92.971968306086751</v>
      </c>
      <c r="F378">
        <f t="shared" si="85"/>
        <v>36287.327024952137</v>
      </c>
      <c r="G378">
        <f t="shared" si="86"/>
        <v>-13530.341191145628</v>
      </c>
      <c r="H378">
        <f t="shared" si="87"/>
        <v>60255.609518382371</v>
      </c>
      <c r="I378">
        <f t="shared" si="88"/>
        <v>61756.041090573352</v>
      </c>
      <c r="J378" s="42">
        <f t="shared" si="89"/>
        <v>510.96932659176946</v>
      </c>
      <c r="K378">
        <f t="shared" si="90"/>
        <v>23.297847005276331</v>
      </c>
      <c r="L378">
        <f t="shared" si="91"/>
        <v>36.277486907674358</v>
      </c>
      <c r="M378" s="42">
        <f t="shared" si="92"/>
        <v>67.014609184048197</v>
      </c>
      <c r="N378" s="6">
        <f t="shared" si="93"/>
        <v>8.9550957548151689E-7</v>
      </c>
      <c r="O378" s="4">
        <f>SUM($N$54:N378)*0.1+$O$30</f>
        <v>-3.3357601998242338E-6</v>
      </c>
      <c r="P378" s="4">
        <f>SUM($O$235:O378)</f>
        <v>-1.3723780149546112E-3</v>
      </c>
      <c r="Q378" s="6">
        <f t="shared" si="94"/>
        <v>-3.9880350789304701E-6</v>
      </c>
      <c r="R378" s="4">
        <f>SUM($Q$54:Q378)*0.1+$O$8</f>
        <v>2.7181140953631453E-5</v>
      </c>
      <c r="S378" s="4">
        <f>SUM($R$235:R378)</f>
        <v>7.4203548356443268E-3</v>
      </c>
      <c r="T378">
        <f t="shared" si="95"/>
        <v>2.7385063805876232E-5</v>
      </c>
      <c r="U378">
        <f t="shared" si="96"/>
        <v>7.546196876758577E-3</v>
      </c>
      <c r="X378" s="1"/>
    </row>
    <row r="379" spans="1:24" x14ac:dyDescent="0.25">
      <c r="A379" s="8"/>
      <c r="B379">
        <f t="shared" si="81"/>
        <v>32.500000000000192</v>
      </c>
      <c r="C379">
        <f t="shared" si="82"/>
        <v>-349.17496710046828</v>
      </c>
      <c r="D379">
        <f t="shared" si="83"/>
        <v>502.43991265318323</v>
      </c>
      <c r="E379">
        <f t="shared" si="84"/>
        <v>-92.971968306086751</v>
      </c>
      <c r="F379">
        <f t="shared" si="85"/>
        <v>36287.327024952137</v>
      </c>
      <c r="G379">
        <f t="shared" si="86"/>
        <v>-13539.638387976238</v>
      </c>
      <c r="H379">
        <f t="shared" si="87"/>
        <v>60441.568374920593</v>
      </c>
      <c r="I379">
        <f t="shared" si="88"/>
        <v>61939.526921807861</v>
      </c>
      <c r="J379" s="42">
        <f t="shared" si="89"/>
        <v>510.96932659176946</v>
      </c>
      <c r="K379">
        <f t="shared" si="90"/>
        <v>23.367068165639704</v>
      </c>
      <c r="L379">
        <f t="shared" si="91"/>
        <v>36.277486907674358</v>
      </c>
      <c r="M379" s="42">
        <f t="shared" si="92"/>
        <v>67.038705563779388</v>
      </c>
      <c r="N379" s="6">
        <f t="shared" si="93"/>
        <v>8.9612491316364395E-7</v>
      </c>
      <c r="O379" s="4">
        <f>SUM($N$54:N379)*0.1+$O$30</f>
        <v>-3.2461477085078691E-6</v>
      </c>
      <c r="P379" s="4">
        <f>SUM($O$235:O379)</f>
        <v>-1.3756241626631191E-3</v>
      </c>
      <c r="Q379" s="6">
        <f t="shared" si="94"/>
        <v>-4.0003428200526638E-6</v>
      </c>
      <c r="R379" s="4">
        <f>SUM($Q$54:Q379)*0.1+$O$8</f>
        <v>2.6781106671626176E-5</v>
      </c>
      <c r="S379" s="4">
        <f>SUM($R$235:R379)</f>
        <v>7.4471359423159533E-3</v>
      </c>
      <c r="T379">
        <f t="shared" si="95"/>
        <v>2.6977122706146238E-5</v>
      </c>
      <c r="U379">
        <f t="shared" si="96"/>
        <v>7.5731219176926453E-3</v>
      </c>
      <c r="X379" s="1"/>
    </row>
    <row r="380" spans="1:24" x14ac:dyDescent="0.25">
      <c r="A380" s="8"/>
      <c r="B380">
        <f t="shared" si="81"/>
        <v>32.600000000000193</v>
      </c>
      <c r="C380">
        <f t="shared" si="82"/>
        <v>-349.17496710046828</v>
      </c>
      <c r="D380">
        <f t="shared" si="83"/>
        <v>502.43991265318323</v>
      </c>
      <c r="E380">
        <f t="shared" si="84"/>
        <v>-92.971968306086751</v>
      </c>
      <c r="F380">
        <f t="shared" si="85"/>
        <v>36287.327024952137</v>
      </c>
      <c r="G380">
        <f t="shared" si="86"/>
        <v>-13548.935584806848</v>
      </c>
      <c r="H380">
        <f t="shared" si="87"/>
        <v>60627.527231458807</v>
      </c>
      <c r="I380">
        <f t="shared" si="88"/>
        <v>62123.028851485702</v>
      </c>
      <c r="J380" s="42">
        <f t="shared" si="89"/>
        <v>510.96932659176946</v>
      </c>
      <c r="K380">
        <f t="shared" si="90"/>
        <v>23.436295399240009</v>
      </c>
      <c r="L380">
        <f t="shared" si="91"/>
        <v>36.277486907674358</v>
      </c>
      <c r="M380" s="42">
        <f t="shared" si="92"/>
        <v>67.062866856777703</v>
      </c>
      <c r="N380" s="6">
        <f t="shared" si="93"/>
        <v>8.96740250845771E-7</v>
      </c>
      <c r="O380" s="4">
        <f>SUM($N$54:N380)*0.1+$O$30</f>
        <v>-3.1564736834232909E-6</v>
      </c>
      <c r="P380" s="4">
        <f>SUM($O$235:O380)</f>
        <v>-1.3787806363465423E-3</v>
      </c>
      <c r="Q380" s="6">
        <f t="shared" si="94"/>
        <v>-4.0126505611748567E-6</v>
      </c>
      <c r="R380" s="4">
        <f>SUM($Q$54:Q380)*0.1+$O$8</f>
        <v>2.6379841615508688E-5</v>
      </c>
      <c r="S380" s="4">
        <f>SUM($R$235:R380)</f>
        <v>7.4735157839314623E-3</v>
      </c>
      <c r="T380">
        <f t="shared" si="95"/>
        <v>2.6568014035178991E-5</v>
      </c>
      <c r="U380">
        <f t="shared" si="96"/>
        <v>7.5996364528730506E-3</v>
      </c>
      <c r="X380" s="1"/>
    </row>
    <row r="381" spans="1:24" x14ac:dyDescent="0.25">
      <c r="A381" s="8"/>
      <c r="B381">
        <f t="shared" si="81"/>
        <v>32.700000000000195</v>
      </c>
      <c r="C381">
        <f t="shared" si="82"/>
        <v>-349.17496710046828</v>
      </c>
      <c r="D381">
        <f t="shared" si="83"/>
        <v>502.43991265318323</v>
      </c>
      <c r="E381">
        <f t="shared" si="84"/>
        <v>-92.971968306086751</v>
      </c>
      <c r="F381">
        <f t="shared" si="85"/>
        <v>36287.327024952137</v>
      </c>
      <c r="G381">
        <f t="shared" si="86"/>
        <v>-13558.232781637455</v>
      </c>
      <c r="H381">
        <f t="shared" si="87"/>
        <v>60813.486087997029</v>
      </c>
      <c r="I381">
        <f t="shared" si="88"/>
        <v>62306.546737370038</v>
      </c>
      <c r="J381" s="42">
        <f t="shared" si="89"/>
        <v>510.96932659176946</v>
      </c>
      <c r="K381">
        <f t="shared" si="90"/>
        <v>23.505528652417532</v>
      </c>
      <c r="L381">
        <f t="shared" si="91"/>
        <v>36.277486907674358</v>
      </c>
      <c r="M381" s="42">
        <f t="shared" si="92"/>
        <v>67.087092992907927</v>
      </c>
      <c r="N381" s="6">
        <f t="shared" si="93"/>
        <v>8.9735558852789774E-7</v>
      </c>
      <c r="O381" s="4">
        <f>SUM($N$54:N381)*0.1+$O$30</f>
        <v>-3.0667381245705025E-6</v>
      </c>
      <c r="P381" s="4">
        <f>SUM($O$235:O381)</f>
        <v>-1.3818473744711128E-3</v>
      </c>
      <c r="Q381" s="6">
        <f t="shared" si="94"/>
        <v>-4.0249583022970495E-6</v>
      </c>
      <c r="R381" s="4">
        <f>SUM($Q$54:Q381)*0.1+$O$8</f>
        <v>2.597734578527899E-5</v>
      </c>
      <c r="S381" s="4">
        <f>SUM($R$235:R381)</f>
        <v>7.4994931297167411E-3</v>
      </c>
      <c r="T381">
        <f t="shared" si="95"/>
        <v>2.6157740284142404E-5</v>
      </c>
      <c r="U381">
        <f t="shared" si="96"/>
        <v>7.6257392670482319E-3</v>
      </c>
      <c r="X381" s="1"/>
    </row>
    <row r="382" spans="1:24" x14ac:dyDescent="0.25">
      <c r="A382" s="8"/>
      <c r="B382">
        <f t="shared" si="81"/>
        <v>32.800000000000196</v>
      </c>
      <c r="C382">
        <f t="shared" si="82"/>
        <v>-349.17496710046828</v>
      </c>
      <c r="D382">
        <f t="shared" si="83"/>
        <v>502.43991265318323</v>
      </c>
      <c r="E382">
        <f t="shared" si="84"/>
        <v>-92.971968306086751</v>
      </c>
      <c r="F382">
        <f t="shared" si="85"/>
        <v>36287.327024952137</v>
      </c>
      <c r="G382">
        <f t="shared" si="86"/>
        <v>-13567.529978468065</v>
      </c>
      <c r="H382">
        <f t="shared" si="87"/>
        <v>60999.444944535251</v>
      </c>
      <c r="I382">
        <f t="shared" si="88"/>
        <v>62490.080438882593</v>
      </c>
      <c r="J382" s="42">
        <f t="shared" si="89"/>
        <v>510.96932659176946</v>
      </c>
      <c r="K382">
        <f t="shared" si="90"/>
        <v>23.574767872138242</v>
      </c>
      <c r="L382">
        <f t="shared" si="91"/>
        <v>36.277486907674358</v>
      </c>
      <c r="M382" s="42">
        <f t="shared" si="92"/>
        <v>67.111383901948074</v>
      </c>
      <c r="N382" s="6">
        <f t="shared" si="93"/>
        <v>8.9797092621002479E-7</v>
      </c>
      <c r="O382" s="4">
        <f>SUM($N$54:N382)*0.1+$O$30</f>
        <v>-2.9769410319495008E-6</v>
      </c>
      <c r="P382" s="4">
        <f>SUM($O$235:O382)</f>
        <v>-1.3848243155030623E-3</v>
      </c>
      <c r="Q382" s="6">
        <f t="shared" si="94"/>
        <v>-4.0372660434192432E-6</v>
      </c>
      <c r="R382" s="4">
        <f>SUM($Q$54:Q382)*0.1+$O$8</f>
        <v>2.5573619180937067E-5</v>
      </c>
      <c r="S382" s="4">
        <f>SUM($R$235:R382)</f>
        <v>7.5250667488976778E-3</v>
      </c>
      <c r="T382">
        <f t="shared" si="95"/>
        <v>2.5746304121549111E-5</v>
      </c>
      <c r="U382">
        <f t="shared" si="96"/>
        <v>7.6514291449489352E-3</v>
      </c>
      <c r="X382" s="1"/>
    </row>
    <row r="383" spans="1:24" x14ac:dyDescent="0.25">
      <c r="A383" s="8"/>
      <c r="B383">
        <f t="shared" si="81"/>
        <v>32.900000000000198</v>
      </c>
      <c r="C383">
        <f t="shared" si="82"/>
        <v>-349.17496710046828</v>
      </c>
      <c r="D383">
        <f t="shared" si="83"/>
        <v>502.43991265318323</v>
      </c>
      <c r="E383">
        <f t="shared" si="84"/>
        <v>-92.971968306086751</v>
      </c>
      <c r="F383">
        <f t="shared" si="85"/>
        <v>36287.327024952137</v>
      </c>
      <c r="G383">
        <f t="shared" si="86"/>
        <v>-13576.827175298673</v>
      </c>
      <c r="H383">
        <f t="shared" si="87"/>
        <v>61185.403801073466</v>
      </c>
      <c r="I383">
        <f t="shared" si="88"/>
        <v>62673.629817079724</v>
      </c>
      <c r="J383" s="42">
        <f t="shared" si="89"/>
        <v>510.96932659176946</v>
      </c>
      <c r="K383">
        <f t="shared" si="90"/>
        <v>23.644013005984803</v>
      </c>
      <c r="L383">
        <f t="shared" si="91"/>
        <v>36.277486907674358</v>
      </c>
      <c r="M383" s="42">
        <f t="shared" si="92"/>
        <v>67.135739513590167</v>
      </c>
      <c r="N383" s="6">
        <f t="shared" si="93"/>
        <v>8.9858626389215174E-7</v>
      </c>
      <c r="O383" s="4">
        <f>SUM($N$54:N383)*0.1+$O$30</f>
        <v>-2.8870824055602821E-6</v>
      </c>
      <c r="P383" s="4">
        <f>SUM($O$235:O383)</f>
        <v>-1.3877113979086225E-3</v>
      </c>
      <c r="Q383" s="6">
        <f t="shared" si="94"/>
        <v>-4.0495737845414361E-6</v>
      </c>
      <c r="R383" s="4">
        <f>SUM($Q$54:Q383)*0.1+$O$8</f>
        <v>2.5168661802482919E-5</v>
      </c>
      <c r="S383" s="4">
        <f>SUM($R$235:R383)</f>
        <v>7.5502354107001603E-3</v>
      </c>
      <c r="T383">
        <f t="shared" si="95"/>
        <v>2.5333708408842525E-5</v>
      </c>
      <c r="U383">
        <f t="shared" si="96"/>
        <v>7.6767048712892512E-3</v>
      </c>
      <c r="X383" s="1"/>
    </row>
    <row r="384" spans="1:24" x14ac:dyDescent="0.25">
      <c r="A384" s="8"/>
      <c r="B384">
        <f t="shared" si="81"/>
        <v>33.000000000000199</v>
      </c>
      <c r="C384">
        <f t="shared" si="82"/>
        <v>-349.17496710046828</v>
      </c>
      <c r="D384">
        <f t="shared" si="83"/>
        <v>502.43991265318323</v>
      </c>
      <c r="E384">
        <f t="shared" si="84"/>
        <v>-92.971968306086751</v>
      </c>
      <c r="F384">
        <f t="shared" si="85"/>
        <v>36287.327024952137</v>
      </c>
      <c r="G384">
        <f t="shared" si="86"/>
        <v>-13586.124372129283</v>
      </c>
      <c r="H384">
        <f t="shared" si="87"/>
        <v>61371.362657611688</v>
      </c>
      <c r="I384">
        <f t="shared" si="88"/>
        <v>62857.194734628902</v>
      </c>
      <c r="J384" s="42">
        <f t="shared" si="89"/>
        <v>510.96932659176946</v>
      </c>
      <c r="K384">
        <f t="shared" si="90"/>
        <v>23.713264002147664</v>
      </c>
      <c r="L384">
        <f t="shared" si="91"/>
        <v>36.277486907674358</v>
      </c>
      <c r="M384" s="42">
        <f t="shared" si="92"/>
        <v>67.160159757441065</v>
      </c>
      <c r="N384" s="6">
        <f t="shared" si="93"/>
        <v>8.992016015742788E-7</v>
      </c>
      <c r="O384" s="4">
        <f>SUM($N$54:N384)*0.1+$O$30</f>
        <v>-2.7971622454028567E-6</v>
      </c>
      <c r="P384" s="4">
        <f>SUM($O$235:O384)</f>
        <v>-1.3905085601540253E-3</v>
      </c>
      <c r="Q384" s="6">
        <f t="shared" si="94"/>
        <v>-4.0618815256636298E-6</v>
      </c>
      <c r="R384" s="4">
        <f>SUM($Q$54:Q384)*0.1+$O$8</f>
        <v>2.4762473649916547E-5</v>
      </c>
      <c r="S384" s="4">
        <f>SUM($R$235:R384)</f>
        <v>7.5749978843500767E-3</v>
      </c>
      <c r="T384">
        <f t="shared" si="95"/>
        <v>2.4919956217656532E-5</v>
      </c>
      <c r="U384">
        <f t="shared" si="96"/>
        <v>7.7015652307676884E-3</v>
      </c>
      <c r="X384" s="1"/>
    </row>
    <row r="385" spans="1:24" x14ac:dyDescent="0.25">
      <c r="A385" s="8"/>
      <c r="B385">
        <f t="shared" si="81"/>
        <v>33.1000000000002</v>
      </c>
      <c r="C385">
        <f t="shared" si="82"/>
        <v>-349.17496710046828</v>
      </c>
      <c r="D385">
        <f t="shared" si="83"/>
        <v>502.43991265318323</v>
      </c>
      <c r="E385">
        <f t="shared" si="84"/>
        <v>-92.971968306086751</v>
      </c>
      <c r="F385">
        <f t="shared" si="85"/>
        <v>36287.327024952137</v>
      </c>
      <c r="G385">
        <f t="shared" si="86"/>
        <v>-13595.42156895989</v>
      </c>
      <c r="H385">
        <f t="shared" si="87"/>
        <v>61557.321514149895</v>
      </c>
      <c r="I385">
        <f t="shared" si="88"/>
        <v>63040.775055785605</v>
      </c>
      <c r="J385" s="42">
        <f t="shared" si="89"/>
        <v>510.96932659176946</v>
      </c>
      <c r="K385">
        <f t="shared" si="90"/>
        <v>23.782520809416376</v>
      </c>
      <c r="L385">
        <f t="shared" si="91"/>
        <v>36.277486907674358</v>
      </c>
      <c r="M385" s="42">
        <f t="shared" si="92"/>
        <v>67.184644563023298</v>
      </c>
      <c r="N385" s="6">
        <f t="shared" si="93"/>
        <v>8.9981693925640564E-7</v>
      </c>
      <c r="O385" s="4">
        <f>SUM($N$54:N385)*0.1+$O$30</f>
        <v>-2.7071805514772145E-6</v>
      </c>
      <c r="P385" s="4">
        <f>SUM($O$235:O385)</f>
        <v>-1.3932157407055025E-3</v>
      </c>
      <c r="Q385" s="6">
        <f t="shared" si="94"/>
        <v>-4.0741892667858227E-6</v>
      </c>
      <c r="R385" s="4">
        <f>SUM($Q$54:Q385)*0.1+$O$8</f>
        <v>2.4355054723237978E-5</v>
      </c>
      <c r="S385" s="4">
        <f>SUM($R$235:R385)</f>
        <v>7.599352939073315E-3</v>
      </c>
      <c r="T385">
        <f t="shared" si="95"/>
        <v>2.4505050848961997E-5</v>
      </c>
      <c r="U385">
        <f t="shared" si="96"/>
        <v>7.7260090080682542E-3</v>
      </c>
      <c r="X385" s="1"/>
    </row>
    <row r="386" spans="1:24" x14ac:dyDescent="0.25">
      <c r="A386" s="8"/>
      <c r="B386">
        <f t="shared" si="81"/>
        <v>33.200000000000202</v>
      </c>
      <c r="C386">
        <f t="shared" si="82"/>
        <v>-349.17496710046828</v>
      </c>
      <c r="D386">
        <f t="shared" si="83"/>
        <v>502.43991265318323</v>
      </c>
      <c r="E386">
        <f t="shared" si="84"/>
        <v>-92.971968306086751</v>
      </c>
      <c r="F386">
        <f t="shared" si="85"/>
        <v>36287.327024952137</v>
      </c>
      <c r="G386">
        <f t="shared" si="86"/>
        <v>-13604.7187657905</v>
      </c>
      <c r="H386">
        <f t="shared" si="87"/>
        <v>61743.280370688117</v>
      </c>
      <c r="I386">
        <f t="shared" si="88"/>
        <v>63224.370646370633</v>
      </c>
      <c r="J386" s="42">
        <f t="shared" si="89"/>
        <v>510.96932659176946</v>
      </c>
      <c r="K386">
        <f t="shared" si="90"/>
        <v>23.851783377171003</v>
      </c>
      <c r="L386">
        <f t="shared" si="91"/>
        <v>36.277486907674358</v>
      </c>
      <c r="M386" s="42">
        <f t="shared" si="92"/>
        <v>67.209193859775951</v>
      </c>
      <c r="N386" s="6">
        <f t="shared" si="93"/>
        <v>9.004322769385327E-7</v>
      </c>
      <c r="O386" s="4">
        <f>SUM($N$54:N386)*0.1+$O$30</f>
        <v>-2.6171373237833622E-6</v>
      </c>
      <c r="P386" s="4">
        <f>SUM($O$235:O386)</f>
        <v>-1.3958328780292858E-3</v>
      </c>
      <c r="Q386" s="6">
        <f t="shared" si="94"/>
        <v>-4.0864970079080155E-6</v>
      </c>
      <c r="R386" s="4">
        <f>SUM($Q$54:Q386)*0.1+$O$8</f>
        <v>2.3946405022447171E-5</v>
      </c>
      <c r="S386" s="4">
        <f>SUM($R$235:R386)</f>
        <v>7.6232993440957623E-3</v>
      </c>
      <c r="T386">
        <f t="shared" si="95"/>
        <v>2.4088995854344426E-5</v>
      </c>
      <c r="U386">
        <f t="shared" si="96"/>
        <v>7.7500349878615645E-3</v>
      </c>
      <c r="X386" s="1"/>
    </row>
    <row r="387" spans="1:24" x14ac:dyDescent="0.25">
      <c r="A387" s="8"/>
      <c r="B387">
        <f t="shared" si="81"/>
        <v>33.300000000000203</v>
      </c>
      <c r="C387">
        <f t="shared" si="82"/>
        <v>-349.17496710046828</v>
      </c>
      <c r="D387">
        <f t="shared" si="83"/>
        <v>502.43991265318323</v>
      </c>
      <c r="E387">
        <f t="shared" si="84"/>
        <v>-92.971968306086751</v>
      </c>
      <c r="F387">
        <f t="shared" si="85"/>
        <v>36287.327024952137</v>
      </c>
      <c r="G387">
        <f t="shared" si="86"/>
        <v>-13614.01596262111</v>
      </c>
      <c r="H387">
        <f t="shared" si="87"/>
        <v>61929.239227226339</v>
      </c>
      <c r="I387">
        <f t="shared" si="88"/>
        <v>63407.981373747672</v>
      </c>
      <c r="J387" s="42">
        <f t="shared" si="89"/>
        <v>510.96932659176946</v>
      </c>
      <c r="K387">
        <f t="shared" si="90"/>
        <v>23.921051655373677</v>
      </c>
      <c r="L387">
        <f t="shared" si="91"/>
        <v>36.277486907674358</v>
      </c>
      <c r="M387" s="42">
        <f t="shared" si="92"/>
        <v>67.233807577055387</v>
      </c>
      <c r="N387" s="6">
        <f t="shared" si="93"/>
        <v>9.0104761462065975E-7</v>
      </c>
      <c r="O387" s="4">
        <f>SUM($N$54:N387)*0.1+$O$30</f>
        <v>-2.5270325623212964E-6</v>
      </c>
      <c r="P387" s="4">
        <f>SUM($O$235:O387)</f>
        <v>-1.3983599105916072E-3</v>
      </c>
      <c r="Q387" s="6">
        <f t="shared" si="94"/>
        <v>-4.0988047490302092E-6</v>
      </c>
      <c r="R387" s="4">
        <f>SUM($Q$54:Q387)*0.1+$O$8</f>
        <v>2.353652454754414E-5</v>
      </c>
      <c r="S387" s="4">
        <f>SUM($R$235:R387)</f>
        <v>7.6468358686433069E-3</v>
      </c>
      <c r="T387">
        <f t="shared" si="95"/>
        <v>2.3671795059694565E-5</v>
      </c>
      <c r="U387">
        <f t="shared" si="96"/>
        <v>7.7736419548059717E-3</v>
      </c>
      <c r="X387" s="1"/>
    </row>
    <row r="388" spans="1:24" x14ac:dyDescent="0.25">
      <c r="A388" s="8"/>
      <c r="B388">
        <f t="shared" si="81"/>
        <v>33.400000000000205</v>
      </c>
      <c r="C388">
        <f t="shared" si="82"/>
        <v>-349.17496710046828</v>
      </c>
      <c r="D388">
        <f t="shared" si="83"/>
        <v>502.43991265318323</v>
      </c>
      <c r="E388">
        <f t="shared" si="84"/>
        <v>-92.971968306086751</v>
      </c>
      <c r="F388">
        <f t="shared" si="85"/>
        <v>36287.327024952137</v>
      </c>
      <c r="G388">
        <f t="shared" si="86"/>
        <v>-13623.31315945172</v>
      </c>
      <c r="H388">
        <f t="shared" si="87"/>
        <v>62115.198083764553</v>
      </c>
      <c r="I388">
        <f t="shared" si="88"/>
        <v>63591.607106801428</v>
      </c>
      <c r="J388" s="42">
        <f t="shared" si="89"/>
        <v>510.96932659176946</v>
      </c>
      <c r="K388">
        <f t="shared" si="90"/>
        <v>23.990325594560353</v>
      </c>
      <c r="L388">
        <f t="shared" si="91"/>
        <v>36.277486907674358</v>
      </c>
      <c r="M388" s="42">
        <f t="shared" si="92"/>
        <v>67.258485644136172</v>
      </c>
      <c r="N388" s="6">
        <f t="shared" si="93"/>
        <v>9.0166295230278681E-7</v>
      </c>
      <c r="O388" s="4">
        <f>SUM($N$54:N388)*0.1+$O$30</f>
        <v>-2.4368662670910171E-6</v>
      </c>
      <c r="P388" s="4">
        <f>SUM($O$235:O388)</f>
        <v>-1.4007967768586982E-3</v>
      </c>
      <c r="Q388" s="6">
        <f t="shared" si="94"/>
        <v>-4.1111124901524021E-6</v>
      </c>
      <c r="R388" s="4">
        <f>SUM($Q$54:Q388)*0.1+$O$8</f>
        <v>2.3125413298528898E-5</v>
      </c>
      <c r="S388" s="4">
        <f>SUM($R$235:R388)</f>
        <v>7.6699612819418356E-3</v>
      </c>
      <c r="T388">
        <f t="shared" si="95"/>
        <v>2.3253452591636006E-5</v>
      </c>
      <c r="U388">
        <f t="shared" si="96"/>
        <v>7.7968286935487154E-3</v>
      </c>
      <c r="X388" s="1"/>
    </row>
    <row r="389" spans="1:24" x14ac:dyDescent="0.25">
      <c r="A389" s="8"/>
      <c r="B389">
        <f t="shared" si="81"/>
        <v>33.500000000000206</v>
      </c>
      <c r="C389">
        <f t="shared" si="82"/>
        <v>-349.17496710046828</v>
      </c>
      <c r="D389">
        <f t="shared" si="83"/>
        <v>502.43991265318323</v>
      </c>
      <c r="E389">
        <f t="shared" si="84"/>
        <v>-92.971968306086751</v>
      </c>
      <c r="F389">
        <f t="shared" si="85"/>
        <v>36287.327024952137</v>
      </c>
      <c r="G389">
        <f t="shared" si="86"/>
        <v>-13632.610356282325</v>
      </c>
      <c r="H389">
        <f t="shared" si="87"/>
        <v>62301.156940302775</v>
      </c>
      <c r="I389">
        <f t="shared" si="88"/>
        <v>63775.247715916026</v>
      </c>
      <c r="J389" s="42">
        <f t="shared" si="89"/>
        <v>510.96932659176946</v>
      </c>
      <c r="K389">
        <f t="shared" si="90"/>
        <v>24.059605145832638</v>
      </c>
      <c r="L389">
        <f t="shared" si="91"/>
        <v>36.277486907674358</v>
      </c>
      <c r="M389" s="42">
        <f t="shared" si="92"/>
        <v>67.28322799021187</v>
      </c>
      <c r="N389" s="6">
        <f t="shared" si="93"/>
        <v>9.0227828998491344E-7</v>
      </c>
      <c r="O389" s="4">
        <f>SUM($N$54:N389)*0.1+$O$30</f>
        <v>-2.3466384380925244E-6</v>
      </c>
      <c r="P389" s="4">
        <f>SUM($O$235:O389)</f>
        <v>-1.4031434152967908E-3</v>
      </c>
      <c r="Q389" s="6">
        <f t="shared" si="94"/>
        <v>-4.1234202312745958E-6</v>
      </c>
      <c r="R389" s="4">
        <f>SUM($Q$54:Q389)*0.1+$O$8</f>
        <v>2.2713071275401445E-5</v>
      </c>
      <c r="S389" s="4">
        <f>SUM($R$235:R389)</f>
        <v>7.6926743532172367E-3</v>
      </c>
      <c r="T389">
        <f t="shared" si="95"/>
        <v>2.2833972907065461E-5</v>
      </c>
      <c r="U389">
        <f t="shared" si="96"/>
        <v>7.8195939887270981E-3</v>
      </c>
      <c r="X389" s="1"/>
    </row>
    <row r="390" spans="1:24" x14ac:dyDescent="0.25">
      <c r="A390" s="8"/>
      <c r="B390">
        <f t="shared" si="81"/>
        <v>33.600000000000207</v>
      </c>
      <c r="C390">
        <f t="shared" si="82"/>
        <v>-349.17496710046828</v>
      </c>
      <c r="D390">
        <f t="shared" si="83"/>
        <v>502.43991265318323</v>
      </c>
      <c r="E390">
        <f t="shared" si="84"/>
        <v>-92.971968306086751</v>
      </c>
      <c r="F390">
        <f t="shared" si="85"/>
        <v>36287.327024952137</v>
      </c>
      <c r="G390">
        <f t="shared" si="86"/>
        <v>-13641.907553112935</v>
      </c>
      <c r="H390">
        <f t="shared" si="87"/>
        <v>62487.115796840997</v>
      </c>
      <c r="I390">
        <f t="shared" si="88"/>
        <v>63958.90307295377</v>
      </c>
      <c r="J390" s="42">
        <f t="shared" si="89"/>
        <v>510.96932659176946</v>
      </c>
      <c r="K390">
        <f t="shared" si="90"/>
        <v>24.128890260849793</v>
      </c>
      <c r="L390">
        <f t="shared" si="91"/>
        <v>36.277486907674358</v>
      </c>
      <c r="M390" s="42">
        <f t="shared" si="92"/>
        <v>67.308034544395852</v>
      </c>
      <c r="N390" s="6">
        <f t="shared" si="93"/>
        <v>9.0289362766704049E-7</v>
      </c>
      <c r="O390" s="4">
        <f>SUM($N$54:N390)*0.1+$O$30</f>
        <v>-2.2563490753258215E-6</v>
      </c>
      <c r="P390" s="4">
        <f>SUM($O$235:O390)</f>
        <v>-1.4053997643721167E-3</v>
      </c>
      <c r="Q390" s="6">
        <f t="shared" si="94"/>
        <v>-4.1357279723967895E-6</v>
      </c>
      <c r="R390" s="4">
        <f>SUM($Q$54:Q390)*0.1+$O$8</f>
        <v>2.2299498478161768E-5</v>
      </c>
      <c r="S390" s="4">
        <f>SUM($R$235:R390)</f>
        <v>7.7149738516953982E-3</v>
      </c>
      <c r="T390">
        <f t="shared" si="95"/>
        <v>2.2413360826240733E-5</v>
      </c>
      <c r="U390">
        <f t="shared" si="96"/>
        <v>7.8419366249696844E-3</v>
      </c>
      <c r="X390" s="1"/>
    </row>
    <row r="391" spans="1:24" x14ac:dyDescent="0.25">
      <c r="A391" s="8"/>
      <c r="B391">
        <f t="shared" si="81"/>
        <v>33.700000000000209</v>
      </c>
      <c r="C391">
        <f t="shared" si="82"/>
        <v>-349.17496710046828</v>
      </c>
      <c r="D391">
        <f t="shared" si="83"/>
        <v>502.43991265318323</v>
      </c>
      <c r="E391">
        <f t="shared" si="84"/>
        <v>-92.971968306086751</v>
      </c>
      <c r="F391">
        <f t="shared" si="85"/>
        <v>36287.327024952137</v>
      </c>
      <c r="G391">
        <f t="shared" si="86"/>
        <v>-13651.204749943545</v>
      </c>
      <c r="H391">
        <f t="shared" si="87"/>
        <v>62673.074653379212</v>
      </c>
      <c r="I391">
        <f t="shared" si="88"/>
        <v>64142.573051234271</v>
      </c>
      <c r="J391" s="42">
        <f t="shared" si="89"/>
        <v>510.96932659176946</v>
      </c>
      <c r="K391">
        <f t="shared" si="90"/>
        <v>24.198180891820872</v>
      </c>
      <c r="L391">
        <f t="shared" si="91"/>
        <v>36.277486907674358</v>
      </c>
      <c r="M391" s="42">
        <f t="shared" si="92"/>
        <v>67.332905235722137</v>
      </c>
      <c r="N391" s="6">
        <f t="shared" si="93"/>
        <v>9.0350896534916755E-7</v>
      </c>
      <c r="O391" s="4">
        <f>SUM($N$54:N391)*0.1+$O$30</f>
        <v>-2.1659981787909052E-6</v>
      </c>
      <c r="P391" s="4">
        <f>SUM($O$235:O391)</f>
        <v>-1.4075657625509076E-3</v>
      </c>
      <c r="Q391" s="6">
        <f t="shared" si="94"/>
        <v>-4.1480357135189824E-6</v>
      </c>
      <c r="R391" s="4">
        <f>SUM($Q$54:Q391)*0.1+$O$8</f>
        <v>2.1884694906809866E-5</v>
      </c>
      <c r="S391" s="4">
        <f>SUM($R$235:R391)</f>
        <v>7.736858546602208E-3</v>
      </c>
      <c r="T391">
        <f t="shared" si="95"/>
        <v>2.1991621569922377E-5</v>
      </c>
      <c r="U391">
        <f t="shared" si="96"/>
        <v>7.8638553868975204E-3</v>
      </c>
      <c r="X391" s="1"/>
    </row>
    <row r="392" spans="1:24" x14ac:dyDescent="0.25">
      <c r="A392" s="8"/>
      <c r="B392">
        <f t="shared" si="81"/>
        <v>33.80000000000021</v>
      </c>
      <c r="C392">
        <f t="shared" si="82"/>
        <v>-349.17496710046828</v>
      </c>
      <c r="D392">
        <f t="shared" si="83"/>
        <v>502.43991265318323</v>
      </c>
      <c r="E392">
        <f t="shared" si="84"/>
        <v>-92.971968306086751</v>
      </c>
      <c r="F392">
        <f t="shared" si="85"/>
        <v>36287.327024952137</v>
      </c>
      <c r="G392">
        <f t="shared" si="86"/>
        <v>-13660.501946774151</v>
      </c>
      <c r="H392">
        <f t="shared" si="87"/>
        <v>62859.033509917434</v>
      </c>
      <c r="I392">
        <f t="shared" si="88"/>
        <v>64326.257525513975</v>
      </c>
      <c r="J392" s="42">
        <f t="shared" si="89"/>
        <v>510.96932659176946</v>
      </c>
      <c r="K392">
        <f t="shared" si="90"/>
        <v>24.267476991496963</v>
      </c>
      <c r="L392">
        <f t="shared" si="91"/>
        <v>36.277486907674358</v>
      </c>
      <c r="M392" s="42">
        <f t="shared" si="92"/>
        <v>67.357839993146214</v>
      </c>
      <c r="N392" s="6">
        <f t="shared" si="93"/>
        <v>9.0412430303129439E-7</v>
      </c>
      <c r="O392" s="4">
        <f>SUM($N$54:N392)*0.1+$O$30</f>
        <v>-2.0755857484877754E-6</v>
      </c>
      <c r="P392" s="4">
        <f>SUM($O$235:O392)</f>
        <v>-1.4096413482993953E-3</v>
      </c>
      <c r="Q392" s="6">
        <f t="shared" si="94"/>
        <v>-4.1603434546411761E-6</v>
      </c>
      <c r="R392" s="4">
        <f>SUM($Q$54:Q392)*0.1+$O$8</f>
        <v>2.1468660561345753E-5</v>
      </c>
      <c r="S392" s="4">
        <f>SUM($R$235:R392)</f>
        <v>7.7583272071635534E-3</v>
      </c>
      <c r="T392">
        <f t="shared" si="95"/>
        <v>2.1568760801158886E-5</v>
      </c>
      <c r="U392">
        <f t="shared" si="96"/>
        <v>7.8853490591253832E-3</v>
      </c>
      <c r="X392" s="1"/>
    </row>
    <row r="393" spans="1:24" x14ac:dyDescent="0.25">
      <c r="A393" s="8"/>
      <c r="B393">
        <f t="shared" si="81"/>
        <v>33.900000000000212</v>
      </c>
      <c r="C393">
        <f t="shared" si="82"/>
        <v>-349.17496710046828</v>
      </c>
      <c r="D393">
        <f t="shared" si="83"/>
        <v>502.43991265318323</v>
      </c>
      <c r="E393">
        <f t="shared" si="84"/>
        <v>-92.971968306086751</v>
      </c>
      <c r="F393">
        <f t="shared" si="85"/>
        <v>36287.327024952137</v>
      </c>
      <c r="G393">
        <f t="shared" si="86"/>
        <v>-13669.799143604761</v>
      </c>
      <c r="H393">
        <f t="shared" si="87"/>
        <v>63044.992366455655</v>
      </c>
      <c r="I393">
        <f t="shared" si="88"/>
        <v>64509.956371965942</v>
      </c>
      <c r="J393" s="42">
        <f t="shared" si="89"/>
        <v>510.96932659176946</v>
      </c>
      <c r="K393">
        <f t="shared" si="90"/>
        <v>24.336778513163594</v>
      </c>
      <c r="L393">
        <f t="shared" si="91"/>
        <v>36.277486907674358</v>
      </c>
      <c r="M393" s="42">
        <f t="shared" si="92"/>
        <v>67.382838745545854</v>
      </c>
      <c r="N393" s="6">
        <f t="shared" si="93"/>
        <v>9.0473964071342145E-7</v>
      </c>
      <c r="O393" s="4">
        <f>SUM($N$54:N393)*0.1+$O$30</f>
        <v>-1.9851117844164321E-6</v>
      </c>
      <c r="P393" s="4">
        <f>SUM($O$235:O393)</f>
        <v>-1.4116264600838118E-3</v>
      </c>
      <c r="Q393" s="6">
        <f t="shared" si="94"/>
        <v>-4.1726511957633689E-6</v>
      </c>
      <c r="R393" s="4">
        <f>SUM($Q$54:Q393)*0.1+$O$8</f>
        <v>2.1051395441769416E-5</v>
      </c>
      <c r="S393" s="4">
        <f>SUM($R$235:R393)</f>
        <v>7.7793786026053233E-3</v>
      </c>
      <c r="T393">
        <f t="shared" si="95"/>
        <v>2.1144784672405136E-5</v>
      </c>
      <c r="U393">
        <f t="shared" si="96"/>
        <v>7.9064164262630573E-3</v>
      </c>
      <c r="X393" s="1"/>
    </row>
    <row r="394" spans="1:24" x14ac:dyDescent="0.25">
      <c r="A394" s="8"/>
      <c r="B394">
        <f t="shared" si="81"/>
        <v>34.000000000000213</v>
      </c>
      <c r="C394">
        <f t="shared" si="82"/>
        <v>-349.17496710046828</v>
      </c>
      <c r="D394">
        <f t="shared" si="83"/>
        <v>502.43991265318323</v>
      </c>
      <c r="E394">
        <f t="shared" si="84"/>
        <v>-92.971968306086751</v>
      </c>
      <c r="F394">
        <f t="shared" si="85"/>
        <v>36287.327024952137</v>
      </c>
      <c r="G394">
        <f t="shared" si="86"/>
        <v>-13679.096340435372</v>
      </c>
      <c r="H394">
        <f t="shared" si="87"/>
        <v>63230.95122299387</v>
      </c>
      <c r="I394">
        <f t="shared" si="88"/>
        <v>64693.669468160035</v>
      </c>
      <c r="J394" s="42">
        <f t="shared" si="89"/>
        <v>510.96932659176946</v>
      </c>
      <c r="K394">
        <f t="shared" si="90"/>
        <v>24.406085410633239</v>
      </c>
      <c r="L394">
        <f t="shared" si="91"/>
        <v>36.277486907674358</v>
      </c>
      <c r="M394" s="42">
        <f t="shared" si="92"/>
        <v>67.407901421721903</v>
      </c>
      <c r="N394" s="6">
        <f t="shared" si="93"/>
        <v>9.053549783955485E-7</v>
      </c>
      <c r="O394" s="4">
        <f>SUM($N$54:N394)*0.1+$O$30</f>
        <v>-1.8945762865768788E-6</v>
      </c>
      <c r="P394" s="4">
        <f>SUM($O$235:O394)</f>
        <v>-1.4135210363703887E-3</v>
      </c>
      <c r="Q394" s="6">
        <f t="shared" si="94"/>
        <v>-4.1849589368855626E-6</v>
      </c>
      <c r="R394" s="4">
        <f>SUM($Q$54:Q394)*0.1+$O$8</f>
        <v>2.0632899548080855E-5</v>
      </c>
      <c r="S394" s="4">
        <f>SUM($R$235:R394)</f>
        <v>7.8000115021534039E-3</v>
      </c>
      <c r="T394">
        <f t="shared" si="95"/>
        <v>2.0719699878783345E-5</v>
      </c>
      <c r="U394">
        <f t="shared" si="96"/>
        <v>7.9270562729166372E-3</v>
      </c>
      <c r="X394" s="1"/>
    </row>
    <row r="395" spans="1:24" x14ac:dyDescent="0.25">
      <c r="A395" s="8"/>
      <c r="B395">
        <f t="shared" si="81"/>
        <v>34.100000000000215</v>
      </c>
      <c r="C395">
        <f t="shared" si="82"/>
        <v>-349.17496710046828</v>
      </c>
      <c r="D395">
        <f t="shared" si="83"/>
        <v>502.43991265318323</v>
      </c>
      <c r="E395">
        <f t="shared" si="84"/>
        <v>-92.971968306086751</v>
      </c>
      <c r="F395">
        <f t="shared" si="85"/>
        <v>36287.327024952137</v>
      </c>
      <c r="G395">
        <f t="shared" si="86"/>
        <v>-13688.39353726598</v>
      </c>
      <c r="H395">
        <f t="shared" si="87"/>
        <v>63416.910079532092</v>
      </c>
      <c r="I395">
        <f t="shared" si="88"/>
        <v>64877.39669304344</v>
      </c>
      <c r="J395" s="42">
        <f t="shared" si="89"/>
        <v>510.96932659176946</v>
      </c>
      <c r="K395">
        <f t="shared" si="90"/>
        <v>24.475397638237979</v>
      </c>
      <c r="L395">
        <f t="shared" si="91"/>
        <v>36.277486907674358</v>
      </c>
      <c r="M395" s="42">
        <f t="shared" si="92"/>
        <v>67.433027950399193</v>
      </c>
      <c r="N395" s="6">
        <f t="shared" si="93"/>
        <v>9.0597031607767545E-7</v>
      </c>
      <c r="O395" s="4">
        <f>SUM($N$54:N395)*0.1+$O$30</f>
        <v>-1.8039792549691119E-6</v>
      </c>
      <c r="P395" s="4">
        <f>SUM($O$235:O395)</f>
        <v>-1.4153250156253578E-3</v>
      </c>
      <c r="Q395" s="6">
        <f t="shared" si="94"/>
        <v>-4.1972666780077555E-6</v>
      </c>
      <c r="R395" s="4">
        <f>SUM($Q$54:Q395)*0.1+$O$8</f>
        <v>2.0213172880280083E-5</v>
      </c>
      <c r="S395" s="4">
        <f>SUM($R$235:R395)</f>
        <v>7.8202246750336841E-3</v>
      </c>
      <c r="T395">
        <f t="shared" si="95"/>
        <v>2.0293513718438438E-5</v>
      </c>
      <c r="U395">
        <f t="shared" si="96"/>
        <v>7.9472673836898568E-3</v>
      </c>
      <c r="X395" s="1"/>
    </row>
    <row r="396" spans="1:24" x14ac:dyDescent="0.25">
      <c r="A396" s="8"/>
      <c r="B396">
        <f t="shared" si="81"/>
        <v>34.200000000000216</v>
      </c>
      <c r="C396">
        <f t="shared" si="82"/>
        <v>-349.17496710046828</v>
      </c>
      <c r="D396">
        <f t="shared" si="83"/>
        <v>502.43991265318323</v>
      </c>
      <c r="E396">
        <f t="shared" si="84"/>
        <v>-92.971968306086751</v>
      </c>
      <c r="F396">
        <f t="shared" si="85"/>
        <v>36287.327024952137</v>
      </c>
      <c r="G396">
        <f t="shared" si="86"/>
        <v>-13697.690734096586</v>
      </c>
      <c r="H396">
        <f t="shared" si="87"/>
        <v>63602.868936070307</v>
      </c>
      <c r="I396">
        <f t="shared" si="88"/>
        <v>65061.137926921423</v>
      </c>
      <c r="J396" s="42">
        <f t="shared" si="89"/>
        <v>510.96932659176946</v>
      </c>
      <c r="K396">
        <f t="shared" si="90"/>
        <v>24.544715150822242</v>
      </c>
      <c r="L396">
        <f t="shared" si="91"/>
        <v>36.277486907674358</v>
      </c>
      <c r="M396" s="42">
        <f t="shared" si="92"/>
        <v>67.458218260227241</v>
      </c>
      <c r="N396" s="6">
        <f t="shared" si="93"/>
        <v>9.0658565375980229E-7</v>
      </c>
      <c r="O396" s="4">
        <f>SUM($N$54:N396)*0.1+$O$30</f>
        <v>-1.7133206895931316E-6</v>
      </c>
      <c r="P396" s="4">
        <f>SUM($O$235:O396)</f>
        <v>-1.417038336314951E-3</v>
      </c>
      <c r="Q396" s="6">
        <f t="shared" si="94"/>
        <v>-4.2095744191299484E-6</v>
      </c>
      <c r="R396" s="4">
        <f>SUM($Q$54:Q396)*0.1+$O$8</f>
        <v>1.97922154383671E-5</v>
      </c>
      <c r="S396" s="4">
        <f>SUM($R$235:R396)</f>
        <v>7.840016890472052E-3</v>
      </c>
      <c r="T396">
        <f t="shared" si="95"/>
        <v>1.9866234161111785E-5</v>
      </c>
      <c r="U396">
        <f t="shared" si="96"/>
        <v>7.9670485431854437E-3</v>
      </c>
      <c r="X396" s="1"/>
    </row>
    <row r="397" spans="1:24" x14ac:dyDescent="0.25">
      <c r="A397" s="8"/>
      <c r="B397">
        <f t="shared" si="81"/>
        <v>34.300000000000217</v>
      </c>
      <c r="C397">
        <f t="shared" si="82"/>
        <v>-349.17496710046828</v>
      </c>
      <c r="D397">
        <f t="shared" si="83"/>
        <v>502.43991265318323</v>
      </c>
      <c r="E397">
        <f t="shared" si="84"/>
        <v>-92.971968306086751</v>
      </c>
      <c r="F397">
        <f t="shared" si="85"/>
        <v>36287.327024952137</v>
      </c>
      <c r="G397">
        <f t="shared" si="86"/>
        <v>-13706.987930927196</v>
      </c>
      <c r="H397">
        <f t="shared" si="87"/>
        <v>63788.827792608528</v>
      </c>
      <c r="I397">
        <f t="shared" si="88"/>
        <v>65244.893051438514</v>
      </c>
      <c r="J397" s="42">
        <f t="shared" si="89"/>
        <v>510.96932659176946</v>
      </c>
      <c r="K397">
        <f t="shared" si="90"/>
        <v>24.614037903735692</v>
      </c>
      <c r="L397">
        <f t="shared" si="91"/>
        <v>36.277486907674358</v>
      </c>
      <c r="M397" s="42">
        <f t="shared" si="92"/>
        <v>67.483472279781154</v>
      </c>
      <c r="N397" s="6">
        <f t="shared" si="93"/>
        <v>9.0720099144192935E-7</v>
      </c>
      <c r="O397" s="4">
        <f>SUM($N$54:N397)*0.1+$O$30</f>
        <v>-1.6226005904489378E-6</v>
      </c>
      <c r="P397" s="4">
        <f>SUM($O$235:O397)</f>
        <v>-1.4186609369053998E-3</v>
      </c>
      <c r="Q397" s="6">
        <f t="shared" si="94"/>
        <v>-4.2218821602521421E-6</v>
      </c>
      <c r="R397" s="4">
        <f>SUM($Q$54:Q397)*0.1+$O$8</f>
        <v>1.9370027222341879E-5</v>
      </c>
      <c r="S397" s="4">
        <f>SUM($R$235:R397)</f>
        <v>7.8593869176943939E-3</v>
      </c>
      <c r="T397">
        <f t="shared" si="95"/>
        <v>1.943786992626483E-5</v>
      </c>
      <c r="U397">
        <f t="shared" si="96"/>
        <v>7.9863985360065191E-3</v>
      </c>
      <c r="X397" s="1"/>
    </row>
    <row r="398" spans="1:24" x14ac:dyDescent="0.25">
      <c r="A398" s="8"/>
      <c r="B398">
        <f t="shared" si="81"/>
        <v>34.400000000000219</v>
      </c>
      <c r="C398">
        <f t="shared" si="82"/>
        <v>-349.17496710046828</v>
      </c>
      <c r="D398">
        <f t="shared" si="83"/>
        <v>502.43991265318323</v>
      </c>
      <c r="E398">
        <f t="shared" si="84"/>
        <v>-92.971968306086751</v>
      </c>
      <c r="F398">
        <f t="shared" si="85"/>
        <v>36287.327024952137</v>
      </c>
      <c r="G398">
        <f t="shared" si="86"/>
        <v>-13716.285127757807</v>
      </c>
      <c r="H398">
        <f t="shared" si="87"/>
        <v>63974.78664914675</v>
      </c>
      <c r="I398">
        <f t="shared" si="88"/>
        <v>65428.661949559959</v>
      </c>
      <c r="J398" s="42">
        <f t="shared" si="89"/>
        <v>510.96932659176946</v>
      </c>
      <c r="K398">
        <f t="shared" si="90"/>
        <v>24.683365852826249</v>
      </c>
      <c r="L398">
        <f t="shared" si="91"/>
        <v>36.277486907674358</v>
      </c>
      <c r="M398" s="42">
        <f t="shared" si="92"/>
        <v>67.508789937562369</v>
      </c>
      <c r="N398" s="6">
        <f t="shared" si="93"/>
        <v>9.078163291240564E-7</v>
      </c>
      <c r="O398" s="4">
        <f>SUM($N$54:N398)*0.1+$O$30</f>
        <v>-1.5318189575365339E-6</v>
      </c>
      <c r="P398" s="4">
        <f>SUM($O$235:O398)</f>
        <v>-1.4201927558629363E-3</v>
      </c>
      <c r="Q398" s="6">
        <f t="shared" si="94"/>
        <v>-4.2341899013743358E-6</v>
      </c>
      <c r="R398" s="4">
        <f>SUM($Q$54:Q398)*0.1+$O$8</f>
        <v>1.8946608232204448E-5</v>
      </c>
      <c r="S398" s="4">
        <f>SUM($R$235:R398)</f>
        <v>7.8783335259265987E-3</v>
      </c>
      <c r="T398">
        <f t="shared" si="95"/>
        <v>1.9008430572335678E-5</v>
      </c>
      <c r="U398">
        <f t="shared" si="96"/>
        <v>8.0053161467580156E-3</v>
      </c>
      <c r="X398" s="1"/>
    </row>
    <row r="399" spans="1:24" x14ac:dyDescent="0.25">
      <c r="A399" s="8"/>
      <c r="B399">
        <f t="shared" si="81"/>
        <v>34.50000000000022</v>
      </c>
      <c r="C399">
        <f t="shared" si="82"/>
        <v>-349.17496710046828</v>
      </c>
      <c r="D399">
        <f t="shared" si="83"/>
        <v>502.43991265318323</v>
      </c>
      <c r="E399">
        <f t="shared" si="84"/>
        <v>-92.971968306086751</v>
      </c>
      <c r="F399">
        <f t="shared" si="85"/>
        <v>36287.327024952137</v>
      </c>
      <c r="G399">
        <f t="shared" si="86"/>
        <v>-13725.582324588413</v>
      </c>
      <c r="H399">
        <f t="shared" si="87"/>
        <v>64160.745505684958</v>
      </c>
      <c r="I399">
        <f t="shared" si="88"/>
        <v>65612.444505553416</v>
      </c>
      <c r="J399" s="42">
        <f t="shared" si="89"/>
        <v>510.96932659176946</v>
      </c>
      <c r="K399">
        <f t="shared" si="90"/>
        <v>24.752698954433175</v>
      </c>
      <c r="L399">
        <f t="shared" si="91"/>
        <v>36.277486907674358</v>
      </c>
      <c r="M399" s="42">
        <f t="shared" si="92"/>
        <v>67.534171161999552</v>
      </c>
      <c r="N399" s="6">
        <f t="shared" si="93"/>
        <v>9.0843166680618325E-7</v>
      </c>
      <c r="O399" s="4">
        <f>SUM($N$54:N399)*0.1+$O$30</f>
        <v>-1.4409757908559131E-6</v>
      </c>
      <c r="P399" s="4">
        <f>SUM($O$235:O399)</f>
        <v>-1.4216337316537923E-3</v>
      </c>
      <c r="Q399" s="6">
        <f t="shared" si="94"/>
        <v>-4.2464976424965278E-6</v>
      </c>
      <c r="R399" s="4">
        <f>SUM($Q$54:Q399)*0.1+$O$8</f>
        <v>1.8521958467954792E-5</v>
      </c>
      <c r="S399" s="4">
        <f>SUM($R$235:R399)</f>
        <v>7.8968554843945535E-3</v>
      </c>
      <c r="T399">
        <f t="shared" si="95"/>
        <v>1.8577926599017314E-5</v>
      </c>
      <c r="U399">
        <f t="shared" si="96"/>
        <v>8.0238001600481199E-3</v>
      </c>
      <c r="X399" s="1"/>
    </row>
    <row r="400" spans="1:24" x14ac:dyDescent="0.25">
      <c r="A400" s="8"/>
      <c r="B400">
        <f t="shared" si="81"/>
        <v>34.600000000000222</v>
      </c>
      <c r="C400">
        <f t="shared" si="82"/>
        <v>-349.17496710046828</v>
      </c>
      <c r="D400">
        <f t="shared" si="83"/>
        <v>502.43991265318323</v>
      </c>
      <c r="E400">
        <f t="shared" si="84"/>
        <v>-92.971968306086751</v>
      </c>
      <c r="F400">
        <f t="shared" si="85"/>
        <v>36287.327024952137</v>
      </c>
      <c r="G400">
        <f t="shared" si="86"/>
        <v>-13734.879521419023</v>
      </c>
      <c r="H400">
        <f t="shared" si="87"/>
        <v>64346.704362223179</v>
      </c>
      <c r="I400">
        <f t="shared" si="88"/>
        <v>65796.240604971099</v>
      </c>
      <c r="J400" s="42">
        <f t="shared" si="89"/>
        <v>510.96932659176946</v>
      </c>
      <c r="K400">
        <f t="shared" si="90"/>
        <v>24.822037165380333</v>
      </c>
      <c r="L400">
        <f t="shared" si="91"/>
        <v>36.277486907674358</v>
      </c>
      <c r="M400" s="42">
        <f t="shared" si="92"/>
        <v>67.559615881449304</v>
      </c>
      <c r="N400" s="6">
        <f t="shared" si="93"/>
        <v>9.090470044883103E-7</v>
      </c>
      <c r="O400" s="4">
        <f>SUM($N$54:N400)*0.1+$O$30</f>
        <v>-1.3500710904070857E-6</v>
      </c>
      <c r="P400" s="4">
        <f>SUM($O$235:O400)</f>
        <v>-1.4229838027441993E-3</v>
      </c>
      <c r="Q400" s="6">
        <f t="shared" si="94"/>
        <v>-4.2588053836187215E-6</v>
      </c>
      <c r="R400" s="4">
        <f>SUM($Q$54:Q400)*0.1+$O$8</f>
        <v>1.8096077929592925E-5</v>
      </c>
      <c r="S400" s="4">
        <f>SUM($R$235:R400)</f>
        <v>7.9149515623241472E-3</v>
      </c>
      <c r="T400">
        <f t="shared" si="95"/>
        <v>1.8146369564820758E-5</v>
      </c>
      <c r="U400">
        <f t="shared" si="96"/>
        <v>8.0418493604897754E-3</v>
      </c>
      <c r="X400" s="1"/>
    </row>
    <row r="401" spans="1:24" x14ac:dyDescent="0.25">
      <c r="A401" s="8"/>
      <c r="B401">
        <f t="shared" si="81"/>
        <v>34.700000000000223</v>
      </c>
      <c r="C401">
        <f t="shared" si="82"/>
        <v>-349.17496710046828</v>
      </c>
      <c r="D401">
        <f t="shared" si="83"/>
        <v>502.43991265318323</v>
      </c>
      <c r="E401">
        <f t="shared" si="84"/>
        <v>-92.971968306086751</v>
      </c>
      <c r="F401">
        <f t="shared" si="85"/>
        <v>36287.327024952137</v>
      </c>
      <c r="G401">
        <f t="shared" si="86"/>
        <v>-13744.176718249631</v>
      </c>
      <c r="H401">
        <f t="shared" si="87"/>
        <v>64532.663218761401</v>
      </c>
      <c r="I401">
        <f t="shared" si="88"/>
        <v>65980.050134632023</v>
      </c>
      <c r="J401" s="42">
        <f t="shared" si="89"/>
        <v>510.96932659176946</v>
      </c>
      <c r="K401">
        <f t="shared" si="90"/>
        <v>24.89138044296951</v>
      </c>
      <c r="L401">
        <f t="shared" si="91"/>
        <v>36.277486907674358</v>
      </c>
      <c r="M401" s="42">
        <f t="shared" si="92"/>
        <v>67.585124024197057</v>
      </c>
      <c r="N401" s="6">
        <f t="shared" si="93"/>
        <v>9.0966234217043714E-7</v>
      </c>
      <c r="O401" s="4">
        <f>SUM($N$54:N401)*0.1+$O$30</f>
        <v>-1.259104856190038E-6</v>
      </c>
      <c r="P401" s="4">
        <f>SUM($O$235:O401)</f>
        <v>-1.4242429076003894E-3</v>
      </c>
      <c r="Q401" s="6">
        <f t="shared" si="94"/>
        <v>-4.2711131247409152E-6</v>
      </c>
      <c r="R401" s="4">
        <f>SUM($Q$54:Q401)*0.1+$O$8</f>
        <v>1.7668966617118834E-5</v>
      </c>
      <c r="S401" s="4">
        <f>SUM($R$235:R401)</f>
        <v>7.9326205289412654E-3</v>
      </c>
      <c r="T401">
        <f t="shared" si="95"/>
        <v>1.7713772222644761E-5</v>
      </c>
      <c r="U401">
        <f t="shared" si="96"/>
        <v>8.0594625327021913E-3</v>
      </c>
      <c r="X401" s="1"/>
    </row>
    <row r="402" spans="1:24" x14ac:dyDescent="0.25">
      <c r="A402" s="8"/>
      <c r="B402">
        <f t="shared" si="81"/>
        <v>34.800000000000225</v>
      </c>
      <c r="C402">
        <f t="shared" si="82"/>
        <v>-349.17496710046828</v>
      </c>
      <c r="D402">
        <f t="shared" si="83"/>
        <v>502.43991265318323</v>
      </c>
      <c r="E402">
        <f t="shared" si="84"/>
        <v>-92.971968306086751</v>
      </c>
      <c r="F402">
        <f t="shared" si="85"/>
        <v>36287.327024952137</v>
      </c>
      <c r="G402">
        <f t="shared" si="86"/>
        <v>-13753.473915080242</v>
      </c>
      <c r="H402">
        <f t="shared" si="87"/>
        <v>64718.622075299616</v>
      </c>
      <c r="I402">
        <f t="shared" si="88"/>
        <v>66163.87298260472</v>
      </c>
      <c r="J402" s="42">
        <f t="shared" si="89"/>
        <v>510.96932659176946</v>
      </c>
      <c r="K402">
        <f t="shared" si="90"/>
        <v>24.960728744973856</v>
      </c>
      <c r="L402">
        <f t="shared" si="91"/>
        <v>36.277486907674358</v>
      </c>
      <c r="M402" s="42">
        <f t="shared" si="92"/>
        <v>67.61069551845786</v>
      </c>
      <c r="N402" s="6">
        <f t="shared" si="93"/>
        <v>9.102776798525642E-7</v>
      </c>
      <c r="O402" s="4">
        <f>SUM($N$54:N402)*0.1+$O$30</f>
        <v>-1.1680770882047835E-6</v>
      </c>
      <c r="P402" s="4">
        <f>SUM($O$235:O402)</f>
        <v>-1.4254109846885941E-3</v>
      </c>
      <c r="Q402" s="6">
        <f t="shared" si="94"/>
        <v>-4.2834208658631081E-6</v>
      </c>
      <c r="R402" s="4">
        <f>SUM($Q$54:Q402)*0.1+$O$8</f>
        <v>1.7240624530532518E-5</v>
      </c>
      <c r="S402" s="4">
        <f>SUM($R$235:R402)</f>
        <v>7.9498611534717985E-3</v>
      </c>
      <c r="T402">
        <f t="shared" si="95"/>
        <v>1.7280148676640156E-5</v>
      </c>
      <c r="U402">
        <f t="shared" si="96"/>
        <v>8.076638461312409E-3</v>
      </c>
      <c r="X402" s="1"/>
    </row>
    <row r="403" spans="1:24" x14ac:dyDescent="0.25">
      <c r="A403" s="8"/>
      <c r="B403">
        <f t="shared" si="81"/>
        <v>34.900000000000226</v>
      </c>
      <c r="C403">
        <f t="shared" si="82"/>
        <v>-349.17496710046828</v>
      </c>
      <c r="D403">
        <f t="shared" si="83"/>
        <v>502.43991265318323</v>
      </c>
      <c r="E403">
        <f t="shared" si="84"/>
        <v>-92.971968306086751</v>
      </c>
      <c r="F403">
        <f t="shared" si="85"/>
        <v>36287.327024952137</v>
      </c>
      <c r="G403">
        <f t="shared" si="86"/>
        <v>-13762.771111910848</v>
      </c>
      <c r="H403">
        <f t="shared" si="87"/>
        <v>64904.580931837838</v>
      </c>
      <c r="I403">
        <f t="shared" si="88"/>
        <v>66347.709038190122</v>
      </c>
      <c r="J403" s="42">
        <f t="shared" si="89"/>
        <v>510.96932659176946</v>
      </c>
      <c r="K403">
        <f t="shared" si="90"/>
        <v>25.030082029631476</v>
      </c>
      <c r="L403">
        <f t="shared" si="91"/>
        <v>36.277486907674358</v>
      </c>
      <c r="M403" s="42">
        <f t="shared" si="92"/>
        <v>67.636330292377153</v>
      </c>
      <c r="N403" s="6">
        <f t="shared" si="93"/>
        <v>9.1089301753469104E-7</v>
      </c>
      <c r="O403" s="4">
        <f>SUM($N$54:N403)*0.1+$O$30</f>
        <v>-1.0769877864513123E-6</v>
      </c>
      <c r="P403" s="4">
        <f>SUM($O$235:O403)</f>
        <v>-1.4264879724750455E-3</v>
      </c>
      <c r="Q403" s="6">
        <f t="shared" si="94"/>
        <v>-4.2957286069853018E-6</v>
      </c>
      <c r="R403" s="4">
        <f>SUM($Q$54:Q403)*0.1+$O$8</f>
        <v>1.6811051669833992E-5</v>
      </c>
      <c r="S403" s="4">
        <f>SUM($R$235:R403)</f>
        <v>7.9666722051416321E-3</v>
      </c>
      <c r="T403">
        <f t="shared" si="95"/>
        <v>1.6845514564357881E-5</v>
      </c>
      <c r="U403">
        <f t="shared" si="96"/>
        <v>8.0933759309568844E-3</v>
      </c>
      <c r="X403" s="1"/>
    </row>
    <row r="404" spans="1:24" x14ac:dyDescent="0.25">
      <c r="A404" s="8"/>
      <c r="B404">
        <f t="shared" si="81"/>
        <v>35.000000000000227</v>
      </c>
      <c r="C404">
        <f t="shared" si="82"/>
        <v>-349.17496710046828</v>
      </c>
      <c r="D404">
        <f t="shared" si="83"/>
        <v>502.43991265318323</v>
      </c>
      <c r="E404">
        <f t="shared" si="84"/>
        <v>-92.971968306086751</v>
      </c>
      <c r="F404">
        <f t="shared" si="85"/>
        <v>36287.327024952137</v>
      </c>
      <c r="G404">
        <f t="shared" si="86"/>
        <v>-13772.068308741458</v>
      </c>
      <c r="H404">
        <f t="shared" si="87"/>
        <v>65090.53978837606</v>
      </c>
      <c r="I404">
        <f t="shared" si="88"/>
        <v>66531.55819190474</v>
      </c>
      <c r="J404" s="42">
        <f t="shared" si="89"/>
        <v>510.96932659176946</v>
      </c>
      <c r="K404">
        <f t="shared" si="90"/>
        <v>25.099440255639045</v>
      </c>
      <c r="L404">
        <f t="shared" si="91"/>
        <v>36.277486907674358</v>
      </c>
      <c r="M404" s="42">
        <f t="shared" si="92"/>
        <v>67.66202827403157</v>
      </c>
      <c r="N404" s="6">
        <f t="shared" si="93"/>
        <v>9.115083552168181E-7</v>
      </c>
      <c r="O404" s="4">
        <f>SUM($N$54:N404)*0.1+$O$30</f>
        <v>-9.8583695092963088E-7</v>
      </c>
      <c r="P404" s="4">
        <f>SUM($O$235:O404)</f>
        <v>-1.4274738094259751E-3</v>
      </c>
      <c r="Q404" s="6">
        <f t="shared" si="94"/>
        <v>-4.3080363481074955E-6</v>
      </c>
      <c r="R404" s="4">
        <f>SUM($Q$54:Q404)*0.1+$O$8</f>
        <v>1.6380248035023241E-5</v>
      </c>
      <c r="S404" s="4">
        <f>SUM($R$235:R404)</f>
        <v>7.9830524531766551E-3</v>
      </c>
      <c r="T404">
        <f t="shared" si="95"/>
        <v>1.6409887269043042E-5</v>
      </c>
      <c r="U404">
        <f t="shared" si="96"/>
        <v>8.1096737262831304E-3</v>
      </c>
      <c r="X404" s="1"/>
    </row>
    <row r="405" spans="1:24" x14ac:dyDescent="0.25">
      <c r="A405" s="8"/>
      <c r="B405">
        <f t="shared" si="81"/>
        <v>35.100000000000229</v>
      </c>
      <c r="C405">
        <f t="shared" si="82"/>
        <v>-349.17496710046828</v>
      </c>
      <c r="D405">
        <f t="shared" si="83"/>
        <v>502.43991265318323</v>
      </c>
      <c r="E405">
        <f t="shared" si="84"/>
        <v>-92.971968306086751</v>
      </c>
      <c r="F405">
        <f t="shared" si="85"/>
        <v>36287.327024952137</v>
      </c>
      <c r="G405">
        <f t="shared" si="86"/>
        <v>-13781.365505572068</v>
      </c>
      <c r="H405">
        <f t="shared" si="87"/>
        <v>65276.498644914274</v>
      </c>
      <c r="I405">
        <f t="shared" si="88"/>
        <v>66715.42033546418</v>
      </c>
      <c r="J405" s="42">
        <f t="shared" si="89"/>
        <v>510.96932659176946</v>
      </c>
      <c r="K405">
        <f t="shared" si="90"/>
        <v>25.168803382145608</v>
      </c>
      <c r="L405">
        <f t="shared" si="91"/>
        <v>36.277486907674358</v>
      </c>
      <c r="M405" s="42">
        <f t="shared" si="92"/>
        <v>67.687789391429803</v>
      </c>
      <c r="N405" s="6">
        <f t="shared" si="93"/>
        <v>9.1212369289894515E-7</v>
      </c>
      <c r="O405" s="4">
        <f>SUM($N$54:N405)*0.1+$O$30</f>
        <v>-8.9462458163973942E-7</v>
      </c>
      <c r="P405" s="4">
        <f>SUM($O$235:O405)</f>
        <v>-1.4283684340076147E-3</v>
      </c>
      <c r="Q405" s="6">
        <f t="shared" si="94"/>
        <v>-4.3203440892296883E-6</v>
      </c>
      <c r="R405" s="4">
        <f>SUM($Q$54:Q405)*0.1+$O$8</f>
        <v>1.5948213626100266E-5</v>
      </c>
      <c r="S405" s="4">
        <f>SUM($R$235:R405)</f>
        <v>7.9990006668027545E-3</v>
      </c>
      <c r="T405">
        <f t="shared" si="95"/>
        <v>1.5973286168030805E-5</v>
      </c>
      <c r="U405">
        <f t="shared" si="96"/>
        <v>8.1255306319513859E-3</v>
      </c>
      <c r="X405" s="1"/>
    </row>
    <row r="406" spans="1:24" x14ac:dyDescent="0.25">
      <c r="A406" s="8"/>
      <c r="B406">
        <f t="shared" si="81"/>
        <v>35.20000000000023</v>
      </c>
      <c r="C406">
        <f t="shared" si="82"/>
        <v>-349.17496710046828</v>
      </c>
      <c r="D406">
        <f t="shared" si="83"/>
        <v>502.43991265318323</v>
      </c>
      <c r="E406">
        <f t="shared" si="84"/>
        <v>-92.971968306086751</v>
      </c>
      <c r="F406">
        <f t="shared" si="85"/>
        <v>36287.327024952137</v>
      </c>
      <c r="G406">
        <f t="shared" si="86"/>
        <v>-13790.662702402677</v>
      </c>
      <c r="H406">
        <f t="shared" si="87"/>
        <v>65462.457501452496</v>
      </c>
      <c r="I406">
        <f t="shared" si="88"/>
        <v>66899.29536176681</v>
      </c>
      <c r="J406" s="42">
        <f t="shared" si="89"/>
        <v>510.96932659176946</v>
      </c>
      <c r="K406">
        <f t="shared" si="90"/>
        <v>25.238171368746418</v>
      </c>
      <c r="L406">
        <f t="shared" si="91"/>
        <v>36.277486907674358</v>
      </c>
      <c r="M406" s="42">
        <f t="shared" si="92"/>
        <v>67.713613572513353</v>
      </c>
      <c r="N406" s="6">
        <f t="shared" si="93"/>
        <v>9.127390305810721E-7</v>
      </c>
      <c r="O406" s="4">
        <f>SUM($N$54:N406)*0.1+$O$30</f>
        <v>-8.0335067858163108E-7</v>
      </c>
      <c r="P406" s="4">
        <f>SUM($O$235:O406)</f>
        <v>-1.4291717846861964E-3</v>
      </c>
      <c r="Q406" s="6">
        <f t="shared" si="94"/>
        <v>-4.3326518303518812E-6</v>
      </c>
      <c r="R406" s="4">
        <f>SUM($Q$54:Q406)*0.1+$O$8</f>
        <v>1.551494844306508E-5</v>
      </c>
      <c r="S406" s="4">
        <f>SUM($R$235:R406)</f>
        <v>8.0145156152458194E-3</v>
      </c>
      <c r="T406">
        <f t="shared" si="95"/>
        <v>1.5535732924575692E-5</v>
      </c>
      <c r="U406">
        <f t="shared" si="96"/>
        <v>8.1409454326363227E-3</v>
      </c>
      <c r="X406" s="1"/>
    </row>
    <row r="407" spans="1:24" x14ac:dyDescent="0.25">
      <c r="A407" s="8"/>
      <c r="B407">
        <f t="shared" si="81"/>
        <v>35.300000000000232</v>
      </c>
      <c r="C407">
        <f t="shared" si="82"/>
        <v>-349.17496710046828</v>
      </c>
      <c r="D407">
        <f t="shared" si="83"/>
        <v>502.43991265318323</v>
      </c>
      <c r="E407">
        <f t="shared" si="84"/>
        <v>-92.971968306086751</v>
      </c>
      <c r="F407">
        <f t="shared" si="85"/>
        <v>36287.327024952137</v>
      </c>
      <c r="G407">
        <f t="shared" si="86"/>
        <v>-13799.959899233283</v>
      </c>
      <c r="H407">
        <f t="shared" si="87"/>
        <v>65648.416357990718</v>
      </c>
      <c r="I407">
        <f t="shared" si="88"/>
        <v>67083.183164877846</v>
      </c>
      <c r="J407" s="42">
        <f t="shared" si="89"/>
        <v>510.96932659176946</v>
      </c>
      <c r="K407">
        <f t="shared" si="90"/>
        <v>25.30754417547692</v>
      </c>
      <c r="L407">
        <f t="shared" si="91"/>
        <v>36.277486907674358</v>
      </c>
      <c r="M407" s="42">
        <f t="shared" si="92"/>
        <v>67.739500745157315</v>
      </c>
      <c r="N407" s="6">
        <f t="shared" si="93"/>
        <v>9.1335436826319894E-7</v>
      </c>
      <c r="O407" s="4">
        <f>SUM($N$54:N407)*0.1+$O$30</f>
        <v>-7.1201524175530927E-7</v>
      </c>
      <c r="P407" s="4">
        <f>SUM($O$235:O407)</f>
        <v>-1.4298837999279516E-3</v>
      </c>
      <c r="Q407" s="6">
        <f t="shared" si="94"/>
        <v>-4.3449595714740749E-6</v>
      </c>
      <c r="R407" s="4">
        <f>SUM($Q$54:Q407)*0.1+$O$8</f>
        <v>1.5080452485917683E-5</v>
      </c>
      <c r="S407" s="4">
        <f>SUM($R$235:R407)</f>
        <v>8.0295960677317368E-3</v>
      </c>
      <c r="T407">
        <f t="shared" si="95"/>
        <v>1.5097251832188291E-5</v>
      </c>
      <c r="U407">
        <f t="shared" si="96"/>
        <v>8.155916913028808E-3</v>
      </c>
      <c r="X407" s="1"/>
    </row>
    <row r="408" spans="1:24" x14ac:dyDescent="0.25">
      <c r="A408" s="8"/>
      <c r="B408">
        <f t="shared" si="81"/>
        <v>35.400000000000233</v>
      </c>
      <c r="C408">
        <f t="shared" si="82"/>
        <v>-349.17496710046828</v>
      </c>
      <c r="D408">
        <f t="shared" si="83"/>
        <v>502.43991265318323</v>
      </c>
      <c r="E408">
        <f t="shared" si="84"/>
        <v>-92.971968306086751</v>
      </c>
      <c r="F408">
        <f t="shared" si="85"/>
        <v>36287.327024952137</v>
      </c>
      <c r="G408">
        <f t="shared" si="86"/>
        <v>-13809.257096063893</v>
      </c>
      <c r="H408">
        <f t="shared" si="87"/>
        <v>65834.375214528933</v>
      </c>
      <c r="I408">
        <f t="shared" si="88"/>
        <v>67267.083640013501</v>
      </c>
      <c r="J408" s="42">
        <f t="shared" si="89"/>
        <v>510.96932659176946</v>
      </c>
      <c r="K408">
        <f t="shared" si="90"/>
        <v>25.376921762806788</v>
      </c>
      <c r="L408">
        <f t="shared" si="91"/>
        <v>36.277486907674358</v>
      </c>
      <c r="M408" s="42">
        <f t="shared" si="92"/>
        <v>67.76545083717123</v>
      </c>
      <c r="N408" s="6">
        <f t="shared" si="93"/>
        <v>9.13969705945326E-7</v>
      </c>
      <c r="O408" s="4">
        <f>SUM($N$54:N408)*0.1+$O$30</f>
        <v>-6.2061827116077737E-7</v>
      </c>
      <c r="P408" s="4">
        <f>SUM($O$235:O408)</f>
        <v>-1.4305044181991125E-3</v>
      </c>
      <c r="Q408" s="6">
        <f t="shared" si="94"/>
        <v>-4.3572673125962678E-6</v>
      </c>
      <c r="R408" s="4">
        <f>SUM($Q$54:Q408)*0.1+$O$8</f>
        <v>1.4644725754658049E-5</v>
      </c>
      <c r="S408" s="4">
        <f>SUM($R$235:R408)</f>
        <v>8.0442407934863958E-3</v>
      </c>
      <c r="T408">
        <f t="shared" si="95"/>
        <v>1.4657870222772589E-5</v>
      </c>
      <c r="U408">
        <f t="shared" si="96"/>
        <v>8.1704438578377014E-3</v>
      </c>
      <c r="X408" s="1"/>
    </row>
    <row r="409" spans="1:24" x14ac:dyDescent="0.25">
      <c r="A409" s="8"/>
      <c r="B409">
        <f t="shared" si="81"/>
        <v>35.500000000000234</v>
      </c>
      <c r="C409">
        <f t="shared" si="82"/>
        <v>-349.17496710046828</v>
      </c>
      <c r="D409">
        <f t="shared" si="83"/>
        <v>502.43991265318323</v>
      </c>
      <c r="E409">
        <f t="shared" si="84"/>
        <v>-92.971968306086751</v>
      </c>
      <c r="F409">
        <f t="shared" si="85"/>
        <v>36287.327024952137</v>
      </c>
      <c r="G409">
        <f t="shared" si="86"/>
        <v>-13818.554292894503</v>
      </c>
      <c r="H409">
        <f t="shared" si="87"/>
        <v>66020.334071067147</v>
      </c>
      <c r="I409">
        <f t="shared" si="88"/>
        <v>67450.996683525605</v>
      </c>
      <c r="J409" s="42">
        <f t="shared" si="89"/>
        <v>510.96932659176946</v>
      </c>
      <c r="K409">
        <f t="shared" si="90"/>
        <v>25.446304091634108</v>
      </c>
      <c r="L409">
        <f t="shared" si="91"/>
        <v>36.277486907674358</v>
      </c>
      <c r="M409" s="42">
        <f t="shared" si="92"/>
        <v>67.791463776299807</v>
      </c>
      <c r="N409" s="6">
        <f t="shared" si="93"/>
        <v>9.1458504362745305E-7</v>
      </c>
      <c r="O409" s="4">
        <f>SUM($N$54:N409)*0.1+$O$30</f>
        <v>-5.2915976679803199E-7</v>
      </c>
      <c r="P409" s="4">
        <f>SUM($O$235:O409)</f>
        <v>-1.4310335779659105E-3</v>
      </c>
      <c r="Q409" s="6">
        <f t="shared" si="94"/>
        <v>-4.3695750537184615E-6</v>
      </c>
      <c r="R409" s="4">
        <f>SUM($Q$54:Q409)*0.1+$O$8</f>
        <v>1.4207768249286203E-5</v>
      </c>
      <c r="S409" s="4">
        <f>SUM($R$235:R409)</f>
        <v>8.0584485617356816E-3</v>
      </c>
      <c r="T409">
        <f t="shared" si="95"/>
        <v>1.421761895270171E-5</v>
      </c>
      <c r="U409">
        <f t="shared" si="96"/>
        <v>8.1845250517916905E-3</v>
      </c>
      <c r="X409" s="1"/>
    </row>
    <row r="410" spans="1:24" x14ac:dyDescent="0.25">
      <c r="A410" s="8"/>
      <c r="B410">
        <f t="shared" si="81"/>
        <v>35.600000000000236</v>
      </c>
      <c r="C410">
        <f t="shared" si="82"/>
        <v>-349.17496710046828</v>
      </c>
      <c r="D410">
        <f t="shared" si="83"/>
        <v>502.43991265318323</v>
      </c>
      <c r="E410">
        <f t="shared" si="84"/>
        <v>-92.971968306086751</v>
      </c>
      <c r="F410">
        <f t="shared" si="85"/>
        <v>36287.327024952137</v>
      </c>
      <c r="G410">
        <f t="shared" si="86"/>
        <v>-13827.85148972511</v>
      </c>
      <c r="H410">
        <f t="shared" si="87"/>
        <v>66206.292927605376</v>
      </c>
      <c r="I410">
        <f t="shared" si="88"/>
        <v>67634.922192886297</v>
      </c>
      <c r="J410" s="42">
        <f t="shared" si="89"/>
        <v>510.96932659176946</v>
      </c>
      <c r="K410">
        <f t="shared" si="90"/>
        <v>25.515691123279616</v>
      </c>
      <c r="L410">
        <f t="shared" si="91"/>
        <v>36.277486907674358</v>
      </c>
      <c r="M410" s="42">
        <f t="shared" si="92"/>
        <v>67.817539490223794</v>
      </c>
      <c r="N410" s="6">
        <f t="shared" si="93"/>
        <v>9.1520038130957979E-7</v>
      </c>
      <c r="O410" s="4">
        <f>SUM($N$54:N410)*0.1+$O$30</f>
        <v>-4.3763972866707652E-7</v>
      </c>
      <c r="P410" s="4">
        <f>SUM($O$235:O410)</f>
        <v>-1.4314712176945776E-3</v>
      </c>
      <c r="Q410" s="6">
        <f t="shared" si="94"/>
        <v>-4.3818827948406552E-6</v>
      </c>
      <c r="R410" s="4">
        <f>SUM($Q$54:Q410)*0.1+$O$8</f>
        <v>1.3769579969802147E-5</v>
      </c>
      <c r="S410" s="4">
        <f>SUM($R$235:R410)</f>
        <v>8.0722181417054832E-3</v>
      </c>
      <c r="T410">
        <f t="shared" si="95"/>
        <v>1.3776532984640377E-5</v>
      </c>
      <c r="U410">
        <f t="shared" si="96"/>
        <v>8.1981592796412008E-3</v>
      </c>
      <c r="X410" s="1"/>
    </row>
    <row r="411" spans="1:24" x14ac:dyDescent="0.25">
      <c r="A411" s="8"/>
      <c r="B411">
        <f t="shared" si="81"/>
        <v>35.700000000000237</v>
      </c>
      <c r="C411">
        <f t="shared" si="82"/>
        <v>-349.17496710046828</v>
      </c>
      <c r="D411">
        <f t="shared" si="83"/>
        <v>502.43991265318323</v>
      </c>
      <c r="E411">
        <f t="shared" si="84"/>
        <v>-92.971968306086751</v>
      </c>
      <c r="F411">
        <f t="shared" si="85"/>
        <v>36287.327024952137</v>
      </c>
      <c r="G411">
        <f t="shared" si="86"/>
        <v>-13837.14868655572</v>
      </c>
      <c r="H411">
        <f t="shared" si="87"/>
        <v>66392.251784143591</v>
      </c>
      <c r="I411">
        <f t="shared" si="88"/>
        <v>67818.860066672962</v>
      </c>
      <c r="J411" s="42">
        <f t="shared" si="89"/>
        <v>510.96932659176946</v>
      </c>
      <c r="K411">
        <f t="shared" si="90"/>
        <v>25.585082819481006</v>
      </c>
      <c r="L411">
        <f t="shared" si="91"/>
        <v>36.277486907674358</v>
      </c>
      <c r="M411" s="42">
        <f t="shared" si="92"/>
        <v>67.843677906560728</v>
      </c>
      <c r="N411" s="6">
        <f t="shared" si="93"/>
        <v>9.1581571899170685E-7</v>
      </c>
      <c r="O411" s="4">
        <f>SUM($N$54:N411)*0.1+$O$30</f>
        <v>-3.4605815676790419E-7</v>
      </c>
      <c r="P411" s="4">
        <f>SUM($O$235:O411)</f>
        <v>-1.4318172758513454E-3</v>
      </c>
      <c r="Q411" s="6">
        <f t="shared" si="94"/>
        <v>-4.3941905359628481E-6</v>
      </c>
      <c r="R411" s="4">
        <f>SUM($Q$54:Q411)*0.1+$O$8</f>
        <v>1.3330160916205853E-5</v>
      </c>
      <c r="S411" s="4">
        <f>SUM($R$235:R411)</f>
        <v>8.0855483026216896E-3</v>
      </c>
      <c r="T411">
        <f t="shared" si="95"/>
        <v>1.3334652087692714E-5</v>
      </c>
      <c r="U411">
        <f t="shared" si="96"/>
        <v>8.2113453261603159E-3</v>
      </c>
      <c r="X411" s="1"/>
    </row>
    <row r="412" spans="1:24" x14ac:dyDescent="0.25">
      <c r="A412" s="8"/>
      <c r="B412">
        <f t="shared" si="81"/>
        <v>35.800000000000239</v>
      </c>
      <c r="C412">
        <f t="shared" si="82"/>
        <v>-349.17496710046828</v>
      </c>
      <c r="D412">
        <f t="shared" si="83"/>
        <v>502.43991265318323</v>
      </c>
      <c r="E412">
        <f t="shared" si="84"/>
        <v>-92.971968306086751</v>
      </c>
      <c r="F412">
        <f t="shared" si="85"/>
        <v>36287.327024952137</v>
      </c>
      <c r="G412">
        <f t="shared" si="86"/>
        <v>-13846.445883386328</v>
      </c>
      <c r="H412">
        <f t="shared" si="87"/>
        <v>66578.210640681806</v>
      </c>
      <c r="I412">
        <f t="shared" si="88"/>
        <v>68002.810204553622</v>
      </c>
      <c r="J412" s="42">
        <f t="shared" si="89"/>
        <v>510.96932659176946</v>
      </c>
      <c r="K412">
        <f t="shared" si="90"/>
        <v>25.654479142387416</v>
      </c>
      <c r="L412">
        <f t="shared" si="91"/>
        <v>36.277486907674358</v>
      </c>
      <c r="M412" s="42">
        <f t="shared" si="92"/>
        <v>67.869878952865719</v>
      </c>
      <c r="N412" s="6">
        <f t="shared" si="93"/>
        <v>9.1643105667383379E-7</v>
      </c>
      <c r="O412" s="4">
        <f>SUM($N$54:N412)*0.1+$O$30</f>
        <v>-2.5441505110051837E-7</v>
      </c>
      <c r="P412" s="4">
        <f>SUM($O$235:O412)</f>
        <v>-1.432071690902446E-3</v>
      </c>
      <c r="Q412" s="6">
        <f t="shared" si="94"/>
        <v>-4.4064982770850409E-6</v>
      </c>
      <c r="R412" s="4">
        <f>SUM($Q$54:Q412)*0.1+$O$8</f>
        <v>1.2889511088497348E-5</v>
      </c>
      <c r="S412" s="4">
        <f>SUM($R$235:R412)</f>
        <v>8.098437813710186E-3</v>
      </c>
      <c r="T412">
        <f t="shared" si="95"/>
        <v>1.2892021684697965E-5</v>
      </c>
      <c r="U412">
        <f t="shared" si="96"/>
        <v>8.2240819761487793E-3</v>
      </c>
      <c r="X412" s="1"/>
    </row>
    <row r="413" spans="1:24" x14ac:dyDescent="0.25">
      <c r="A413" s="8"/>
      <c r="B413">
        <f t="shared" si="81"/>
        <v>35.90000000000024</v>
      </c>
      <c r="C413">
        <f t="shared" si="82"/>
        <v>-349.17496710046828</v>
      </c>
      <c r="D413">
        <f t="shared" si="83"/>
        <v>502.43991265318323</v>
      </c>
      <c r="E413">
        <f t="shared" si="84"/>
        <v>-92.971968306086751</v>
      </c>
      <c r="F413">
        <f t="shared" si="85"/>
        <v>36287.327024952137</v>
      </c>
      <c r="G413">
        <f t="shared" si="86"/>
        <v>-13855.743080216938</v>
      </c>
      <c r="H413">
        <f t="shared" si="87"/>
        <v>66764.169497220035</v>
      </c>
      <c r="I413">
        <f t="shared" si="88"/>
        <v>68186.772507272297</v>
      </c>
      <c r="J413" s="42">
        <f t="shared" si="89"/>
        <v>510.96932659176946</v>
      </c>
      <c r="K413">
        <f t="shared" si="90"/>
        <v>25.723880054553923</v>
      </c>
      <c r="L413">
        <f t="shared" si="91"/>
        <v>36.277486907674358</v>
      </c>
      <c r="M413" s="42">
        <f t="shared" si="92"/>
        <v>67.896142556632256</v>
      </c>
      <c r="N413" s="6">
        <f t="shared" si="93"/>
        <v>9.1704639435596085E-7</v>
      </c>
      <c r="O413" s="4">
        <f>SUM($N$54:N413)*0.1+$O$30</f>
        <v>-1.6271041166492247E-7</v>
      </c>
      <c r="P413" s="4">
        <f>SUM($O$235:O413)</f>
        <v>-1.432234401314111E-3</v>
      </c>
      <c r="Q413" s="6">
        <f t="shared" si="94"/>
        <v>-4.4188060182072346E-6</v>
      </c>
      <c r="R413" s="4">
        <f>SUM($Q$54:Q413)*0.1+$O$8</f>
        <v>1.2447630486676632E-5</v>
      </c>
      <c r="S413" s="4">
        <f>SUM($R$235:R413)</f>
        <v>8.1108854441968633E-3</v>
      </c>
      <c r="T413">
        <f t="shared" si="95"/>
        <v>1.2448693883733574E-5</v>
      </c>
      <c r="U413">
        <f t="shared" si="96"/>
        <v>8.2363680144340399E-3</v>
      </c>
      <c r="X413" s="1"/>
    </row>
    <row r="414" spans="1:24" x14ac:dyDescent="0.25">
      <c r="A414" s="8"/>
      <c r="B414">
        <f t="shared" si="81"/>
        <v>36.000000000000242</v>
      </c>
      <c r="C414">
        <f t="shared" si="82"/>
        <v>-349.17496710046828</v>
      </c>
      <c r="D414">
        <f t="shared" si="83"/>
        <v>502.43991265318323</v>
      </c>
      <c r="E414">
        <f t="shared" si="84"/>
        <v>-92.971968306086751</v>
      </c>
      <c r="F414">
        <f t="shared" si="85"/>
        <v>36287.327024952137</v>
      </c>
      <c r="G414">
        <f t="shared" si="86"/>
        <v>-13865.040277047545</v>
      </c>
      <c r="H414">
        <f t="shared" si="87"/>
        <v>66950.128353758249</v>
      </c>
      <c r="I414">
        <f t="shared" si="88"/>
        <v>68370.746876634716</v>
      </c>
      <c r="J414" s="42">
        <f t="shared" si="89"/>
        <v>510.96932659176946</v>
      </c>
      <c r="K414">
        <f t="shared" si="90"/>
        <v>25.793285518936127</v>
      </c>
      <c r="L414">
        <f t="shared" si="91"/>
        <v>36.277486907674358</v>
      </c>
      <c r="M414" s="42">
        <f t="shared" si="92"/>
        <v>67.922468645293023</v>
      </c>
      <c r="N414" s="6">
        <f t="shared" si="93"/>
        <v>9.1766173203808769E-7</v>
      </c>
      <c r="O414" s="4">
        <f>SUM($N$54:N414)*0.1+$O$30</f>
        <v>-7.0944238461116471E-8</v>
      </c>
      <c r="P414" s="4">
        <f>SUM($O$235:O414)</f>
        <v>-1.4323053455525721E-3</v>
      </c>
      <c r="Q414" s="6">
        <f t="shared" si="94"/>
        <v>-4.4311137593294283E-6</v>
      </c>
      <c r="R414" s="4">
        <f>SUM($Q$54:Q414)*0.1+$O$8</f>
        <v>1.2004519110743692E-5</v>
      </c>
      <c r="S414" s="4">
        <f>SUM($R$235:R414)</f>
        <v>8.1228899633076068E-3</v>
      </c>
      <c r="T414">
        <f t="shared" si="95"/>
        <v>1.2004728741840914E-5</v>
      </c>
      <c r="U414">
        <f t="shared" si="96"/>
        <v>8.2482022258733405E-3</v>
      </c>
      <c r="X414" s="1"/>
    </row>
    <row r="415" spans="1:24" x14ac:dyDescent="0.25">
      <c r="A415" s="8"/>
      <c r="B415">
        <f t="shared" si="81"/>
        <v>36.100000000000243</v>
      </c>
      <c r="C415">
        <f t="shared" si="82"/>
        <v>-349.17496710046828</v>
      </c>
      <c r="D415">
        <f t="shared" si="83"/>
        <v>502.43991265318323</v>
      </c>
      <c r="E415">
        <f t="shared" si="84"/>
        <v>-92.971968306086751</v>
      </c>
      <c r="F415">
        <f t="shared" si="85"/>
        <v>36287.327024952137</v>
      </c>
      <c r="G415">
        <f t="shared" si="86"/>
        <v>-13874.337473878155</v>
      </c>
      <c r="H415">
        <f t="shared" si="87"/>
        <v>67136.087210296464</v>
      </c>
      <c r="I415">
        <f t="shared" si="88"/>
        <v>68554.733215494256</v>
      </c>
      <c r="J415" s="42">
        <f t="shared" si="89"/>
        <v>510.96932659176946</v>
      </c>
      <c r="K415">
        <f t="shared" si="90"/>
        <v>25.862695498884872</v>
      </c>
      <c r="L415">
        <f t="shared" si="91"/>
        <v>36.277486907674358</v>
      </c>
      <c r="M415" s="42">
        <f t="shared" si="92"/>
        <v>67.948857146220604</v>
      </c>
      <c r="N415" s="6">
        <f t="shared" si="93"/>
        <v>9.1827706972021475E-7</v>
      </c>
      <c r="O415" s="4">
        <f>SUM($N$54:N415)*0.1+$O$30</f>
        <v>2.0883468510903003E-8</v>
      </c>
      <c r="P415" s="4">
        <f>SUM($O$235:O415)</f>
        <v>-1.4322844620840611E-3</v>
      </c>
      <c r="Q415" s="6">
        <f t="shared" si="94"/>
        <v>-4.4434215004516212E-6</v>
      </c>
      <c r="R415" s="4">
        <f>SUM($Q$54:Q415)*0.1+$O$8</f>
        <v>1.1560176960698527E-5</v>
      </c>
      <c r="S415" s="4">
        <f>SUM($R$235:R415)</f>
        <v>8.1344501402683053E-3</v>
      </c>
      <c r="T415">
        <f t="shared" si="95"/>
        <v>1.1560195823684048E-5</v>
      </c>
      <c r="U415">
        <f t="shared" si="96"/>
        <v>8.2595833953558757E-3</v>
      </c>
      <c r="X415" s="1"/>
    </row>
    <row r="416" spans="1:24" x14ac:dyDescent="0.25">
      <c r="A416" s="8"/>
      <c r="B416">
        <f t="shared" si="81"/>
        <v>36.200000000000244</v>
      </c>
      <c r="C416">
        <f t="shared" si="82"/>
        <v>-349.17496710046828</v>
      </c>
      <c r="D416">
        <f t="shared" si="83"/>
        <v>502.43991265318323</v>
      </c>
      <c r="E416">
        <f t="shared" si="84"/>
        <v>-92.971968306086751</v>
      </c>
      <c r="F416">
        <f t="shared" si="85"/>
        <v>36287.327024952137</v>
      </c>
      <c r="G416">
        <f t="shared" si="86"/>
        <v>-13883.634670708765</v>
      </c>
      <c r="H416">
        <f t="shared" si="87"/>
        <v>67322.046066834693</v>
      </c>
      <c r="I416">
        <f t="shared" si="88"/>
        <v>68738.731427738167</v>
      </c>
      <c r="J416" s="42">
        <f t="shared" si="89"/>
        <v>510.96932659176946</v>
      </c>
      <c r="K416">
        <f t="shared" si="90"/>
        <v>25.932109958141027</v>
      </c>
      <c r="L416">
        <f t="shared" si="91"/>
        <v>36.277486907674358</v>
      </c>
      <c r="M416" s="42">
        <f t="shared" si="92"/>
        <v>67.975307986728325</v>
      </c>
      <c r="N416" s="6">
        <f t="shared" si="93"/>
        <v>9.188924074023418E-7</v>
      </c>
      <c r="O416" s="4">
        <f>SUM($N$54:N416)*0.1+$O$30</f>
        <v>1.1277270925113934E-7</v>
      </c>
      <c r="P416" s="4">
        <f>SUM($O$235:O416)</f>
        <v>-1.4321716893748099E-3</v>
      </c>
      <c r="Q416" s="6">
        <f t="shared" si="94"/>
        <v>-4.4557292415738149E-6</v>
      </c>
      <c r="R416" s="4">
        <f>SUM($Q$54:Q416)*0.1+$O$8</f>
        <v>1.1114604036541152E-5</v>
      </c>
      <c r="S416" s="4">
        <f>SUM($R$235:R416)</f>
        <v>8.1455647443048462E-3</v>
      </c>
      <c r="T416">
        <f t="shared" si="95"/>
        <v>1.1115176137742879E-5</v>
      </c>
      <c r="U416">
        <f t="shared" si="96"/>
        <v>8.270510307805002E-3</v>
      </c>
      <c r="X416" s="1"/>
    </row>
    <row r="417" spans="1:24" x14ac:dyDescent="0.25">
      <c r="A417" s="8"/>
      <c r="B417">
        <f t="shared" si="81"/>
        <v>36.300000000000246</v>
      </c>
      <c r="C417">
        <f t="shared" si="82"/>
        <v>-349.17496710046828</v>
      </c>
      <c r="D417">
        <f t="shared" si="83"/>
        <v>502.43991265318323</v>
      </c>
      <c r="E417">
        <f t="shared" si="84"/>
        <v>-92.971968306086751</v>
      </c>
      <c r="F417">
        <f t="shared" si="85"/>
        <v>36287.327024952137</v>
      </c>
      <c r="G417">
        <f t="shared" si="86"/>
        <v>-13892.931867539375</v>
      </c>
      <c r="H417">
        <f t="shared" si="87"/>
        <v>67508.004923372908</v>
      </c>
      <c r="I417">
        <f t="shared" si="88"/>
        <v>68922.74141827377</v>
      </c>
      <c r="J417" s="42">
        <f t="shared" si="89"/>
        <v>510.96932659176946</v>
      </c>
      <c r="K417">
        <f t="shared" si="90"/>
        <v>26.001528860830295</v>
      </c>
      <c r="L417">
        <f t="shared" si="91"/>
        <v>36.277486907674358</v>
      </c>
      <c r="M417" s="42">
        <f t="shared" si="92"/>
        <v>68.001821094071033</v>
      </c>
      <c r="N417" s="6">
        <f t="shared" si="93"/>
        <v>9.1950774508446886E-7</v>
      </c>
      <c r="O417" s="4">
        <f>SUM($N$54:N417)*0.1+$O$30</f>
        <v>2.0472348375958577E-7</v>
      </c>
      <c r="P417" s="4">
        <f>SUM($O$235:O417)</f>
        <v>-1.4319669658910503E-3</v>
      </c>
      <c r="Q417" s="6">
        <f t="shared" si="94"/>
        <v>-4.4680369826960078E-6</v>
      </c>
      <c r="R417" s="4">
        <f>SUM($Q$54:Q417)*0.1+$O$8</f>
        <v>1.0667800338271552E-5</v>
      </c>
      <c r="S417" s="4">
        <f>SUM($R$235:R417)</f>
        <v>8.1562325446431182E-3</v>
      </c>
      <c r="T417">
        <f t="shared" si="95"/>
        <v>1.06697645598218E-5</v>
      </c>
      <c r="U417">
        <f t="shared" si="96"/>
        <v>8.2809817481805121E-3</v>
      </c>
      <c r="X417" s="1"/>
    </row>
    <row r="418" spans="1:24" x14ac:dyDescent="0.25">
      <c r="A418" s="8"/>
      <c r="B418">
        <f t="shared" si="81"/>
        <v>36.400000000000247</v>
      </c>
      <c r="C418">
        <f t="shared" si="82"/>
        <v>-349.17496710046828</v>
      </c>
      <c r="D418">
        <f t="shared" si="83"/>
        <v>502.43991265318323</v>
      </c>
      <c r="E418">
        <f t="shared" si="84"/>
        <v>-92.971968306086751</v>
      </c>
      <c r="F418">
        <f t="shared" si="85"/>
        <v>36287.327024952137</v>
      </c>
      <c r="G418">
        <f t="shared" si="86"/>
        <v>-13902.22906436998</v>
      </c>
      <c r="H418">
        <f t="shared" si="87"/>
        <v>67693.963779911122</v>
      </c>
      <c r="I418">
        <f t="shared" si="88"/>
        <v>69106.763093015237</v>
      </c>
      <c r="J418" s="42">
        <f t="shared" si="89"/>
        <v>510.96932659176946</v>
      </c>
      <c r="K418">
        <f t="shared" si="90"/>
        <v>26.070952171458213</v>
      </c>
      <c r="L418">
        <f t="shared" si="91"/>
        <v>36.277486907674358</v>
      </c>
      <c r="M418" s="42">
        <f t="shared" si="92"/>
        <v>68.028396395445895</v>
      </c>
      <c r="N418" s="6">
        <f t="shared" si="93"/>
        <v>9.2012308276659559E-7</v>
      </c>
      <c r="O418" s="4">
        <f>SUM($N$54:N418)*0.1+$O$30</f>
        <v>2.9673579203624568E-7</v>
      </c>
      <c r="P418" s="4">
        <f>SUM($O$235:O418)</f>
        <v>-1.431670230099014E-3</v>
      </c>
      <c r="Q418" s="6">
        <f t="shared" si="94"/>
        <v>-4.4803447238182006E-6</v>
      </c>
      <c r="R418" s="4">
        <f>SUM($Q$54:Q418)*0.1+$O$8</f>
        <v>1.0219765865889728E-5</v>
      </c>
      <c r="S418" s="4">
        <f>SUM($R$235:R418)</f>
        <v>8.1664523105090085E-3</v>
      </c>
      <c r="T418">
        <f t="shared" si="95"/>
        <v>1.0224072891166229E-5</v>
      </c>
      <c r="U418">
        <f t="shared" si="96"/>
        <v>8.2909965014809697E-3</v>
      </c>
      <c r="X418" s="1"/>
    </row>
    <row r="419" spans="1:24" x14ac:dyDescent="0.25">
      <c r="A419" s="8"/>
      <c r="B419">
        <f t="shared" si="81"/>
        <v>36.500000000000249</v>
      </c>
      <c r="C419">
        <f t="shared" si="82"/>
        <v>-349.17496710046828</v>
      </c>
      <c r="D419">
        <f t="shared" si="83"/>
        <v>502.43991265318323</v>
      </c>
      <c r="E419">
        <f t="shared" si="84"/>
        <v>-92.971968306086751</v>
      </c>
      <c r="F419">
        <f t="shared" si="85"/>
        <v>36287.327024952137</v>
      </c>
      <c r="G419">
        <f t="shared" si="86"/>
        <v>-13911.52626120059</v>
      </c>
      <c r="H419">
        <f t="shared" si="87"/>
        <v>67879.922636449352</v>
      </c>
      <c r="I419">
        <f t="shared" si="88"/>
        <v>69290.796358870226</v>
      </c>
      <c r="J419" s="42">
        <f t="shared" si="89"/>
        <v>510.96932659176946</v>
      </c>
      <c r="K419">
        <f t="shared" si="90"/>
        <v>26.140379854905124</v>
      </c>
      <c r="L419">
        <f t="shared" si="91"/>
        <v>36.277486907674358</v>
      </c>
      <c r="M419" s="42">
        <f t="shared" si="92"/>
        <v>68.055033817993092</v>
      </c>
      <c r="N419" s="6">
        <f t="shared" si="93"/>
        <v>9.2073842044872265E-7</v>
      </c>
      <c r="O419" s="4">
        <f>SUM($N$54:N419)*0.1+$O$30</f>
        <v>3.8880963408111568E-7</v>
      </c>
      <c r="P419" s="4">
        <f>SUM($O$235:O419)</f>
        <v>-1.4312814204649328E-3</v>
      </c>
      <c r="Q419" s="6">
        <f t="shared" si="94"/>
        <v>-4.4926524649403952E-6</v>
      </c>
      <c r="R419" s="4">
        <f>SUM($Q$54:Q419)*0.1+$O$8</f>
        <v>9.7705006193956793E-6</v>
      </c>
      <c r="S419" s="4">
        <f>SUM($R$235:R419)</f>
        <v>8.1762228111284044E-3</v>
      </c>
      <c r="T419">
        <f t="shared" si="95"/>
        <v>9.7782337507939355E-6</v>
      </c>
      <c r="U419">
        <f t="shared" si="96"/>
        <v>8.3005533527461036E-3</v>
      </c>
      <c r="X419" s="1"/>
    </row>
    <row r="420" spans="1:24" x14ac:dyDescent="0.25">
      <c r="A420" s="8"/>
      <c r="B420">
        <f t="shared" si="81"/>
        <v>36.60000000000025</v>
      </c>
      <c r="C420">
        <f t="shared" si="82"/>
        <v>-349.17496710046828</v>
      </c>
      <c r="D420">
        <f t="shared" si="83"/>
        <v>502.43991265318323</v>
      </c>
      <c r="E420">
        <f t="shared" si="84"/>
        <v>-92.971968306086751</v>
      </c>
      <c r="F420">
        <f t="shared" si="85"/>
        <v>36287.327024952137</v>
      </c>
      <c r="G420">
        <f t="shared" si="86"/>
        <v>-13920.8234580312</v>
      </c>
      <c r="H420">
        <f t="shared" si="87"/>
        <v>68065.881492987552</v>
      </c>
      <c r="I420">
        <f t="shared" si="88"/>
        <v>69474.841123726917</v>
      </c>
      <c r="J420" s="42">
        <f t="shared" si="89"/>
        <v>510.96932659176946</v>
      </c>
      <c r="K420">
        <f t="shared" si="90"/>
        <v>26.209811876421281</v>
      </c>
      <c r="L420">
        <f t="shared" si="91"/>
        <v>36.277486907674358</v>
      </c>
      <c r="M420" s="42">
        <f t="shared" si="92"/>
        <v>68.081733288796684</v>
      </c>
      <c r="N420" s="6">
        <f t="shared" si="93"/>
        <v>9.213537581308497E-7</v>
      </c>
      <c r="O420" s="4">
        <f>SUM($N$54:N420)*0.1+$O$30</f>
        <v>4.8094500989420255E-7</v>
      </c>
      <c r="P420" s="4">
        <f>SUM($O$235:O420)</f>
        <v>-1.4308004754550385E-3</v>
      </c>
      <c r="Q420" s="6">
        <f t="shared" si="94"/>
        <v>-4.5049602060625872E-6</v>
      </c>
      <c r="R420" s="4">
        <f>SUM($Q$54:Q420)*0.1+$O$8</f>
        <v>9.3200045987894335E-6</v>
      </c>
      <c r="S420" s="4">
        <f>SUM($R$235:R420)</f>
        <v>8.1855428157271946E-3</v>
      </c>
      <c r="T420">
        <f t="shared" si="95"/>
        <v>9.3324055754129296E-6</v>
      </c>
      <c r="U420">
        <f t="shared" si="96"/>
        <v>8.3096510870592794E-3</v>
      </c>
      <c r="X420" s="1"/>
    </row>
    <row r="421" spans="1:24" x14ac:dyDescent="0.25">
      <c r="A421" s="8"/>
      <c r="B421">
        <f t="shared" si="81"/>
        <v>36.700000000000252</v>
      </c>
      <c r="C421">
        <f t="shared" si="82"/>
        <v>-349.17496710046828</v>
      </c>
      <c r="D421">
        <f t="shared" si="83"/>
        <v>502.43991265318323</v>
      </c>
      <c r="E421">
        <f t="shared" si="84"/>
        <v>-92.971968306086751</v>
      </c>
      <c r="F421">
        <f t="shared" si="85"/>
        <v>36287.327024952137</v>
      </c>
      <c r="G421">
        <f t="shared" si="86"/>
        <v>-13930.120654861807</v>
      </c>
      <c r="H421">
        <f t="shared" si="87"/>
        <v>68251.840349525766</v>
      </c>
      <c r="I421">
        <f t="shared" si="88"/>
        <v>69658.897296441326</v>
      </c>
      <c r="J421" s="42">
        <f t="shared" si="89"/>
        <v>510.96932659176946</v>
      </c>
      <c r="K421">
        <f t="shared" si="90"/>
        <v>26.27924820162205</v>
      </c>
      <c r="L421">
        <f t="shared" si="91"/>
        <v>36.277486907674358</v>
      </c>
      <c r="M421" s="42">
        <f t="shared" si="92"/>
        <v>68.108494734885383</v>
      </c>
      <c r="N421" s="6">
        <f t="shared" si="93"/>
        <v>9.2196909581297644E-7</v>
      </c>
      <c r="O421" s="4">
        <f>SUM($N$54:N421)*0.1+$O$30</f>
        <v>5.7314191947550289E-7</v>
      </c>
      <c r="P421" s="4">
        <f>SUM($O$235:O421)</f>
        <v>-1.4302273335355629E-3</v>
      </c>
      <c r="Q421" s="6">
        <f t="shared" si="94"/>
        <v>-4.51726794718478E-6</v>
      </c>
      <c r="R421" s="4">
        <f>SUM($Q$54:Q421)*0.1+$O$8</f>
        <v>8.8682778040709498E-6</v>
      </c>
      <c r="S421" s="4">
        <f>SUM($R$235:R421)</f>
        <v>8.1944110935312647E-3</v>
      </c>
      <c r="T421">
        <f t="shared" si="95"/>
        <v>8.886779105504847E-6</v>
      </c>
      <c r="U421">
        <f t="shared" si="96"/>
        <v>8.3182884895500291E-3</v>
      </c>
      <c r="X421" s="1"/>
    </row>
    <row r="422" spans="1:24" x14ac:dyDescent="0.25">
      <c r="A422" s="8"/>
      <c r="B422">
        <f t="shared" si="81"/>
        <v>36.800000000000253</v>
      </c>
      <c r="C422">
        <f t="shared" si="82"/>
        <v>-349.17496710046828</v>
      </c>
      <c r="D422">
        <f t="shared" si="83"/>
        <v>502.43991265318323</v>
      </c>
      <c r="E422">
        <f t="shared" si="84"/>
        <v>-92.971968306086751</v>
      </c>
      <c r="F422">
        <f t="shared" si="85"/>
        <v>36287.327024952137</v>
      </c>
      <c r="G422">
        <f t="shared" si="86"/>
        <v>-13939.417851692417</v>
      </c>
      <c r="H422">
        <f t="shared" si="87"/>
        <v>68437.799206063995</v>
      </c>
      <c r="I422">
        <f t="shared" si="88"/>
        <v>69842.964786824567</v>
      </c>
      <c r="J422" s="42">
        <f t="shared" si="89"/>
        <v>510.96932659176946</v>
      </c>
      <c r="K422">
        <f t="shared" si="90"/>
        <v>26.348688796483113</v>
      </c>
      <c r="L422">
        <f t="shared" si="91"/>
        <v>36.277486907674358</v>
      </c>
      <c r="M422" s="42">
        <f t="shared" si="92"/>
        <v>68.13531808323323</v>
      </c>
      <c r="N422" s="6">
        <f t="shared" si="93"/>
        <v>9.225844334951035E-7</v>
      </c>
      <c r="O422" s="4">
        <f>SUM($N$54:N422)*0.1+$O$30</f>
        <v>6.6540036282501333E-7</v>
      </c>
      <c r="P422" s="4">
        <f>SUM($O$235:O422)</f>
        <v>-1.4295619331727379E-3</v>
      </c>
      <c r="Q422" s="6">
        <f t="shared" si="94"/>
        <v>-4.5295756883069738E-6</v>
      </c>
      <c r="R422" s="4">
        <f>SUM($Q$54:Q422)*0.1+$O$8</f>
        <v>8.4153202352402553E-6</v>
      </c>
      <c r="S422" s="4">
        <f>SUM($R$235:R422)</f>
        <v>8.2028264137665053E-3</v>
      </c>
      <c r="T422">
        <f t="shared" si="95"/>
        <v>8.4415858880006525E-6</v>
      </c>
      <c r="U422">
        <f t="shared" si="96"/>
        <v>8.3264643453966735E-3</v>
      </c>
      <c r="X422" s="1"/>
    </row>
    <row r="423" spans="1:24" x14ac:dyDescent="0.25">
      <c r="A423" s="8"/>
      <c r="B423">
        <f t="shared" si="81"/>
        <v>36.900000000000254</v>
      </c>
      <c r="C423">
        <f t="shared" si="82"/>
        <v>-349.17496710046828</v>
      </c>
      <c r="D423">
        <f t="shared" si="83"/>
        <v>502.43991265318323</v>
      </c>
      <c r="E423">
        <f t="shared" si="84"/>
        <v>-92.971968306086751</v>
      </c>
      <c r="F423">
        <f t="shared" si="85"/>
        <v>36287.327024952137</v>
      </c>
      <c r="G423">
        <f t="shared" si="86"/>
        <v>-13948.715048523027</v>
      </c>
      <c r="H423">
        <f t="shared" si="87"/>
        <v>68623.75806260221</v>
      </c>
      <c r="I423">
        <f t="shared" si="88"/>
        <v>70027.043505630412</v>
      </c>
      <c r="J423" s="42">
        <f t="shared" si="89"/>
        <v>510.96932659176946</v>
      </c>
      <c r="K423">
        <f t="shared" si="90"/>
        <v>26.418133627335791</v>
      </c>
      <c r="L423">
        <f t="shared" si="91"/>
        <v>36.277486907674358</v>
      </c>
      <c r="M423" s="42">
        <f t="shared" si="92"/>
        <v>68.162203260760464</v>
      </c>
      <c r="N423" s="6">
        <f t="shared" si="93"/>
        <v>9.2319977117723055E-7</v>
      </c>
      <c r="O423" s="4">
        <f>SUM($N$54:N423)*0.1+$O$30</f>
        <v>7.5772033994273385E-7</v>
      </c>
      <c r="P423" s="4">
        <f>SUM($O$235:O423)</f>
        <v>-1.4288042128327951E-3</v>
      </c>
      <c r="Q423" s="6">
        <f t="shared" si="94"/>
        <v>-4.5418834294291666E-6</v>
      </c>
      <c r="R423" s="4">
        <f>SUM($Q$54:Q423)*0.1+$O$8</f>
        <v>7.9611318922973365E-6</v>
      </c>
      <c r="S423" s="4">
        <f>SUM($R$235:R423)</f>
        <v>8.2107875456588035E-3</v>
      </c>
      <c r="T423">
        <f t="shared" si="95"/>
        <v>7.9971095478376877E-6</v>
      </c>
      <c r="U423">
        <f t="shared" si="96"/>
        <v>8.3341774398289891E-3</v>
      </c>
      <c r="X423" s="1"/>
    </row>
    <row r="424" spans="1:24" x14ac:dyDescent="0.25">
      <c r="A424" s="8"/>
      <c r="B424">
        <f t="shared" si="81"/>
        <v>37.000000000000256</v>
      </c>
      <c r="C424">
        <f t="shared" si="82"/>
        <v>-349.17496710046828</v>
      </c>
      <c r="D424">
        <f t="shared" si="83"/>
        <v>502.43991265318323</v>
      </c>
      <c r="E424">
        <f t="shared" si="84"/>
        <v>-92.971968306086751</v>
      </c>
      <c r="F424">
        <f t="shared" si="85"/>
        <v>36287.327024952137</v>
      </c>
      <c r="G424">
        <f t="shared" si="86"/>
        <v>-13958.012245353635</v>
      </c>
      <c r="H424">
        <f t="shared" si="87"/>
        <v>68809.716919140425</v>
      </c>
      <c r="I424">
        <f t="shared" si="88"/>
        <v>70211.133364543275</v>
      </c>
      <c r="J424" s="42">
        <f t="shared" si="89"/>
        <v>510.96932659176946</v>
      </c>
      <c r="K424">
        <f t="shared" si="90"/>
        <v>26.487582660862483</v>
      </c>
      <c r="L424">
        <f t="shared" si="91"/>
        <v>36.277486907674358</v>
      </c>
      <c r="M424" s="42">
        <f t="shared" si="92"/>
        <v>68.18915019433426</v>
      </c>
      <c r="N424" s="6">
        <f t="shared" si="93"/>
        <v>9.238151088593575E-7</v>
      </c>
      <c r="O424" s="4">
        <f>SUM($N$54:N424)*0.1+$O$30</f>
        <v>8.5010185082866785E-7</v>
      </c>
      <c r="P424" s="4">
        <f>SUM($O$235:O424)</f>
        <v>-1.4279541109819664E-3</v>
      </c>
      <c r="Q424" s="6">
        <f t="shared" si="94"/>
        <v>-4.5541911705513603E-6</v>
      </c>
      <c r="R424" s="4">
        <f>SUM($Q$54:Q424)*0.1+$O$8</f>
        <v>7.5057127752422068E-6</v>
      </c>
      <c r="S424" s="4">
        <f>SUM($R$235:R424)</f>
        <v>8.2182932584340465E-3</v>
      </c>
      <c r="T424">
        <f t="shared" si="95"/>
        <v>7.5537009089066002E-6</v>
      </c>
      <c r="U424">
        <f t="shared" si="96"/>
        <v>8.3414265581309762E-3</v>
      </c>
      <c r="X424" s="1"/>
    </row>
    <row r="425" spans="1:24" x14ac:dyDescent="0.25">
      <c r="A425" s="8"/>
      <c r="B425">
        <f t="shared" si="81"/>
        <v>37.100000000000257</v>
      </c>
      <c r="C425">
        <f t="shared" si="82"/>
        <v>-349.17496710046828</v>
      </c>
      <c r="D425">
        <f t="shared" si="83"/>
        <v>502.43991265318323</v>
      </c>
      <c r="E425">
        <f t="shared" si="84"/>
        <v>-92.971968306086751</v>
      </c>
      <c r="F425">
        <f t="shared" si="85"/>
        <v>36287.327024952137</v>
      </c>
      <c r="G425">
        <f t="shared" si="86"/>
        <v>-13967.309442184242</v>
      </c>
      <c r="H425">
        <f t="shared" si="87"/>
        <v>68995.675775678639</v>
      </c>
      <c r="I425">
        <f t="shared" si="88"/>
        <v>70395.234276166011</v>
      </c>
      <c r="J425" s="42">
        <f t="shared" si="89"/>
        <v>510.96932659176946</v>
      </c>
      <c r="K425">
        <f t="shared" si="90"/>
        <v>26.557035864092068</v>
      </c>
      <c r="L425">
        <f t="shared" si="91"/>
        <v>36.277486907674358</v>
      </c>
      <c r="M425" s="42">
        <f t="shared" si="92"/>
        <v>68.216158810769514</v>
      </c>
      <c r="N425" s="6">
        <f t="shared" si="93"/>
        <v>9.2443044654148434E-7</v>
      </c>
      <c r="O425" s="4">
        <f>SUM($N$54:N425)*0.1+$O$30</f>
        <v>9.4254489548281872E-7</v>
      </c>
      <c r="P425" s="4">
        <f>SUM($O$235:O425)</f>
        <v>-1.4270115660864836E-3</v>
      </c>
      <c r="Q425" s="6">
        <f t="shared" si="94"/>
        <v>-4.5664989116735532E-6</v>
      </c>
      <c r="R425" s="4">
        <f>SUM($Q$54:Q425)*0.1+$O$8</f>
        <v>7.0490628840748527E-6</v>
      </c>
      <c r="S425" s="4">
        <f>SUM($R$235:R425)</f>
        <v>8.2253423213181215E-3</v>
      </c>
      <c r="T425">
        <f t="shared" si="95"/>
        <v>7.1117985364914833E-6</v>
      </c>
      <c r="U425">
        <f t="shared" si="96"/>
        <v>8.3482104856437093E-3</v>
      </c>
      <c r="X425" s="1"/>
    </row>
    <row r="426" spans="1:24" x14ac:dyDescent="0.25">
      <c r="A426" s="8"/>
      <c r="B426">
        <f t="shared" si="81"/>
        <v>37.200000000000259</v>
      </c>
      <c r="C426">
        <f t="shared" si="82"/>
        <v>-349.17496710046828</v>
      </c>
      <c r="D426">
        <f t="shared" si="83"/>
        <v>502.43991265318323</v>
      </c>
      <c r="E426">
        <f t="shared" si="84"/>
        <v>-92.971968306086751</v>
      </c>
      <c r="F426">
        <f t="shared" si="85"/>
        <v>36287.327024952137</v>
      </c>
      <c r="G426">
        <f t="shared" si="86"/>
        <v>-13976.606639014852</v>
      </c>
      <c r="H426">
        <f t="shared" si="87"/>
        <v>69181.634632216868</v>
      </c>
      <c r="I426">
        <f t="shared" si="88"/>
        <v>70579.346154008133</v>
      </c>
      <c r="J426" s="42">
        <f t="shared" si="89"/>
        <v>510.96932659176946</v>
      </c>
      <c r="K426">
        <f t="shared" si="90"/>
        <v>26.626493204395487</v>
      </c>
      <c r="L426">
        <f t="shared" si="91"/>
        <v>36.277486907674358</v>
      </c>
      <c r="M426" s="42">
        <f t="shared" si="92"/>
        <v>68.243229036829533</v>
      </c>
      <c r="N426" s="6">
        <f t="shared" si="93"/>
        <v>9.250457842236114E-7</v>
      </c>
      <c r="O426" s="4">
        <f>SUM($N$54:N426)*0.1+$O$30</f>
        <v>1.0350494739051797E-6</v>
      </c>
      <c r="P426" s="4">
        <f>SUM($O$235:O426)</f>
        <v>-1.4259765166125785E-3</v>
      </c>
      <c r="Q426" s="6">
        <f t="shared" si="94"/>
        <v>-4.5788066527957469E-6</v>
      </c>
      <c r="R426" s="4">
        <f>SUM($Q$54:Q426)*0.1+$O$8</f>
        <v>6.5911822187952743E-6</v>
      </c>
      <c r="S426" s="4">
        <f>SUM($R$235:R426)</f>
        <v>8.2319335035369173E-3</v>
      </c>
      <c r="T426">
        <f t="shared" si="95"/>
        <v>6.671957018356337E-6</v>
      </c>
      <c r="U426">
        <f t="shared" si="96"/>
        <v>8.3545280077682495E-3</v>
      </c>
      <c r="X426" s="1"/>
    </row>
    <row r="427" spans="1:24" x14ac:dyDescent="0.25">
      <c r="A427" s="8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502.43991265318323</v>
      </c>
      <c r="E427">
        <f t="shared" si="84"/>
        <v>-92.971968306086751</v>
      </c>
      <c r="F427">
        <f t="shared" si="85"/>
        <v>36287.327024952137</v>
      </c>
      <c r="G427">
        <f t="shared" si="86"/>
        <v>-13985.903835845462</v>
      </c>
      <c r="H427">
        <f t="shared" si="87"/>
        <v>69367.593488755083</v>
      </c>
      <c r="I427">
        <f t="shared" si="88"/>
        <v>70763.468912474142</v>
      </c>
      <c r="J427" s="42">
        <f t="shared" si="89"/>
        <v>510.96932659176946</v>
      </c>
      <c r="K427">
        <f t="shared" si="90"/>
        <v>26.695954649481308</v>
      </c>
      <c r="L427">
        <f t="shared" si="91"/>
        <v>36.277486907674358</v>
      </c>
      <c r="M427" s="42">
        <f t="shared" si="92"/>
        <v>68.270360799226893</v>
      </c>
      <c r="N427" s="6">
        <f t="shared" si="93"/>
        <v>9.2566112190573845E-7</v>
      </c>
      <c r="O427" s="4">
        <f>SUM($N$54:N427)*0.1+$O$30</f>
        <v>1.1276155860957541E-6</v>
      </c>
      <c r="P427" s="4">
        <f>SUM($O$235:O427)</f>
        <v>-1.4248489010264826E-3</v>
      </c>
      <c r="Q427" s="6">
        <f t="shared" si="94"/>
        <v>-4.5911143939179398E-6</v>
      </c>
      <c r="R427" s="4">
        <f>SUM($Q$54:Q427)*0.1+$O$8</f>
        <v>6.1320707794034851E-6</v>
      </c>
      <c r="S427" s="4">
        <f>SUM($R$235:R427)</f>
        <v>8.2380655743163212E-3</v>
      </c>
      <c r="T427">
        <f t="shared" si="95"/>
        <v>6.2348864427205201E-6</v>
      </c>
      <c r="U427">
        <f t="shared" si="96"/>
        <v>8.3603779099686686E-3</v>
      </c>
      <c r="X427" s="1"/>
    </row>
    <row r="428" spans="1:24" x14ac:dyDescent="0.25">
      <c r="A428" s="8"/>
      <c r="B428">
        <f t="shared" si="97"/>
        <v>37.400000000000261</v>
      </c>
      <c r="C428">
        <f t="shared" si="82"/>
        <v>-349.17496710046828</v>
      </c>
      <c r="D428">
        <f t="shared" si="83"/>
        <v>502.43991265318323</v>
      </c>
      <c r="E428">
        <f t="shared" si="84"/>
        <v>-92.971968306086751</v>
      </c>
      <c r="F428">
        <f t="shared" si="85"/>
        <v>36287.327024952137</v>
      </c>
      <c r="G428">
        <f t="shared" si="86"/>
        <v>-13995.201032676068</v>
      </c>
      <c r="H428">
        <f t="shared" si="87"/>
        <v>69553.552345293298</v>
      </c>
      <c r="I428">
        <f t="shared" si="88"/>
        <v>70947.602466852055</v>
      </c>
      <c r="J428" s="42">
        <f t="shared" si="89"/>
        <v>510.96932659176946</v>
      </c>
      <c r="K428">
        <f t="shared" si="90"/>
        <v>26.765420167391412</v>
      </c>
      <c r="L428">
        <f t="shared" si="91"/>
        <v>36.277486907674358</v>
      </c>
      <c r="M428" s="42">
        <f t="shared" si="92"/>
        <v>68.297554024624162</v>
      </c>
      <c r="N428" s="6">
        <f t="shared" si="93"/>
        <v>9.262764595878653E-7</v>
      </c>
      <c r="O428" s="4">
        <f>SUM($N$54:N428)*0.1+$O$30</f>
        <v>1.2202432320545386E-6</v>
      </c>
      <c r="P428" s="4">
        <f>SUM($O$235:O428)</f>
        <v>-1.423628657794428E-3</v>
      </c>
      <c r="Q428" s="6">
        <f t="shared" si="94"/>
        <v>-4.6034221350401326E-6</v>
      </c>
      <c r="R428" s="4">
        <f>SUM($Q$54:Q428)*0.1+$O$8</f>
        <v>5.6717285658994715E-6</v>
      </c>
      <c r="S428" s="4">
        <f>SUM($R$235:R428)</f>
        <v>8.2437373028822203E-3</v>
      </c>
      <c r="T428">
        <f t="shared" si="95"/>
        <v>5.8015082927300021E-6</v>
      </c>
      <c r="U428">
        <f t="shared" si="96"/>
        <v>8.3657589777751413E-3</v>
      </c>
      <c r="X428" s="1"/>
    </row>
    <row r="429" spans="1:24" x14ac:dyDescent="0.25">
      <c r="A429" s="8"/>
      <c r="B429">
        <f t="shared" si="97"/>
        <v>37.500000000000263</v>
      </c>
      <c r="C429">
        <f t="shared" si="82"/>
        <v>-349.17496710046828</v>
      </c>
      <c r="D429">
        <f t="shared" si="83"/>
        <v>502.43991265318323</v>
      </c>
      <c r="E429">
        <f t="shared" si="84"/>
        <v>-92.971968306086751</v>
      </c>
      <c r="F429">
        <f t="shared" si="85"/>
        <v>36287.327024952137</v>
      </c>
      <c r="G429">
        <f t="shared" si="86"/>
        <v>-14004.498229506678</v>
      </c>
      <c r="H429">
        <f t="shared" si="87"/>
        <v>69739.511201831527</v>
      </c>
      <c r="I429">
        <f t="shared" si="88"/>
        <v>71131.746733302149</v>
      </c>
      <c r="J429" s="42">
        <f t="shared" si="89"/>
        <v>510.96932659176946</v>
      </c>
      <c r="K429">
        <f t="shared" si="90"/>
        <v>26.834889726496748</v>
      </c>
      <c r="L429">
        <f t="shared" si="91"/>
        <v>36.277486907674358</v>
      </c>
      <c r="M429" s="42">
        <f t="shared" si="92"/>
        <v>68.324808639634654</v>
      </c>
      <c r="N429" s="6">
        <f t="shared" si="93"/>
        <v>9.2689179726999235E-7</v>
      </c>
      <c r="O429" s="4">
        <f>SUM($N$54:N429)*0.1+$O$30</f>
        <v>1.3129324117815367E-6</v>
      </c>
      <c r="P429" s="4">
        <f>SUM($O$235:O429)</f>
        <v>-1.4223157253826465E-3</v>
      </c>
      <c r="Q429" s="6">
        <f t="shared" si="94"/>
        <v>-4.6157298761623272E-6</v>
      </c>
      <c r="R429" s="4">
        <f>SUM($Q$54:Q429)*0.1+$O$8</f>
        <v>5.2101555782832335E-6</v>
      </c>
      <c r="S429" s="4">
        <f>SUM($R$235:R429)</f>
        <v>8.2489474584605035E-3</v>
      </c>
      <c r="T429">
        <f t="shared" si="95"/>
        <v>5.3730357031963207E-6</v>
      </c>
      <c r="U429">
        <f t="shared" si="96"/>
        <v>8.3706699967871605E-3</v>
      </c>
      <c r="X429" s="1"/>
    </row>
    <row r="430" spans="1:24" x14ac:dyDescent="0.25">
      <c r="A430" s="8"/>
      <c r="B430">
        <f t="shared" si="97"/>
        <v>37.600000000000264</v>
      </c>
      <c r="C430">
        <f t="shared" si="82"/>
        <v>-349.17496710046828</v>
      </c>
      <c r="D430">
        <f t="shared" si="83"/>
        <v>502.43991265318323</v>
      </c>
      <c r="E430">
        <f t="shared" si="84"/>
        <v>-92.971968306086751</v>
      </c>
      <c r="F430">
        <f t="shared" si="85"/>
        <v>36287.327024952137</v>
      </c>
      <c r="G430">
        <f t="shared" si="86"/>
        <v>-14013.795426337287</v>
      </c>
      <c r="H430">
        <f t="shared" si="87"/>
        <v>69925.470058369741</v>
      </c>
      <c r="I430">
        <f t="shared" si="88"/>
        <v>71315.901628845691</v>
      </c>
      <c r="J430" s="42">
        <f t="shared" si="89"/>
        <v>510.96932659176946</v>
      </c>
      <c r="K430">
        <f t="shared" si="90"/>
        <v>26.904363295493077</v>
      </c>
      <c r="L430">
        <f t="shared" si="91"/>
        <v>36.277486907674358</v>
      </c>
      <c r="M430" s="42">
        <f t="shared" si="92"/>
        <v>68.352124570823165</v>
      </c>
      <c r="N430" s="6">
        <f t="shared" si="93"/>
        <v>9.275071349521193E-7</v>
      </c>
      <c r="O430" s="4">
        <f>SUM($N$54:N430)*0.1+$O$30</f>
        <v>1.4056831252767515E-6</v>
      </c>
      <c r="P430" s="4">
        <f>SUM($O$235:O430)</f>
        <v>-1.4209100422573698E-3</v>
      </c>
      <c r="Q430" s="6">
        <f t="shared" si="94"/>
        <v>-4.62803761728452E-6</v>
      </c>
      <c r="R430" s="4">
        <f>SUM($Q$54:Q430)*0.1+$O$8</f>
        <v>4.7473518165547847E-6</v>
      </c>
      <c r="S430" s="4">
        <f>SUM($R$235:R430)</f>
        <v>8.2536948102770579E-3</v>
      </c>
      <c r="T430">
        <f t="shared" si="95"/>
        <v>4.9510902151782518E-6</v>
      </c>
      <c r="U430">
        <f t="shared" si="96"/>
        <v>8.3751097526768136E-3</v>
      </c>
      <c r="X430" s="1"/>
    </row>
    <row r="431" spans="1:24" x14ac:dyDescent="0.25">
      <c r="A431" s="8"/>
      <c r="B431">
        <f t="shared" si="97"/>
        <v>37.700000000000266</v>
      </c>
      <c r="C431">
        <f t="shared" si="82"/>
        <v>-349.17496710046828</v>
      </c>
      <c r="D431">
        <f t="shared" si="83"/>
        <v>502.43991265318323</v>
      </c>
      <c r="E431">
        <f t="shared" si="84"/>
        <v>-92.971968306086751</v>
      </c>
      <c r="F431">
        <f t="shared" si="85"/>
        <v>36287.327024952137</v>
      </c>
      <c r="G431">
        <f t="shared" si="86"/>
        <v>-14023.092623167897</v>
      </c>
      <c r="H431">
        <f t="shared" si="87"/>
        <v>70111.428914907956</v>
      </c>
      <c r="I431">
        <f t="shared" si="88"/>
        <v>71500.067071354119</v>
      </c>
      <c r="J431" s="42">
        <f t="shared" si="89"/>
        <v>510.96932659176946</v>
      </c>
      <c r="K431">
        <f t="shared" si="90"/>
        <v>26.973840843396893</v>
      </c>
      <c r="L431">
        <f t="shared" si="91"/>
        <v>36.277486907674358</v>
      </c>
      <c r="M431" s="42">
        <f t="shared" si="92"/>
        <v>68.379501744706801</v>
      </c>
      <c r="N431" s="6">
        <f t="shared" si="93"/>
        <v>9.2812247263424636E-7</v>
      </c>
      <c r="O431" s="4">
        <f>SUM($N$54:N431)*0.1+$O$30</f>
        <v>1.4984953725401765E-6</v>
      </c>
      <c r="P431" s="4">
        <f>SUM($O$235:O431)</f>
        <v>-1.4194115468848295E-3</v>
      </c>
      <c r="Q431" s="6">
        <f t="shared" si="94"/>
        <v>-4.6403453584067129E-6</v>
      </c>
      <c r="R431" s="4">
        <f>SUM($Q$54:Q431)*0.1+$O$8</f>
        <v>4.2833172807141116E-6</v>
      </c>
      <c r="S431" s="4">
        <f>SUM($R$235:R431)</f>
        <v>8.2579781275577725E-3</v>
      </c>
      <c r="T431">
        <f t="shared" si="95"/>
        <v>4.5378734346374679E-6</v>
      </c>
      <c r="U431">
        <f t="shared" si="96"/>
        <v>8.3790770311921916E-3</v>
      </c>
      <c r="X431" s="1"/>
    </row>
    <row r="432" spans="1:24" x14ac:dyDescent="0.25">
      <c r="A432" s="8"/>
      <c r="B432">
        <f t="shared" si="97"/>
        <v>37.800000000000267</v>
      </c>
      <c r="C432">
        <f t="shared" si="82"/>
        <v>-349.17496710046828</v>
      </c>
      <c r="D432">
        <f t="shared" si="83"/>
        <v>502.43991265318323</v>
      </c>
      <c r="E432">
        <f t="shared" si="84"/>
        <v>-92.971968306086751</v>
      </c>
      <c r="F432">
        <f t="shared" si="85"/>
        <v>36287.327024952137</v>
      </c>
      <c r="G432">
        <f t="shared" si="86"/>
        <v>-14032.389819998503</v>
      </c>
      <c r="H432">
        <f t="shared" si="87"/>
        <v>70297.387771446185</v>
      </c>
      <c r="I432">
        <f t="shared" si="88"/>
        <v>71684.242979538176</v>
      </c>
      <c r="J432" s="42">
        <f t="shared" si="89"/>
        <v>510.96932659176946</v>
      </c>
      <c r="K432">
        <f t="shared" si="90"/>
        <v>27.043322339541326</v>
      </c>
      <c r="L432">
        <f t="shared" si="91"/>
        <v>36.277486907674358</v>
      </c>
      <c r="M432" s="42">
        <f t="shared" si="92"/>
        <v>68.406940087755629</v>
      </c>
      <c r="N432" s="6">
        <f t="shared" si="93"/>
        <v>9.2873781031637309E-7</v>
      </c>
      <c r="O432" s="4">
        <f>SUM($N$54:N432)*0.1+$O$30</f>
        <v>1.5913691535718149E-6</v>
      </c>
      <c r="P432" s="4">
        <f>SUM($O$235:O432)</f>
        <v>-1.4178201777312576E-3</v>
      </c>
      <c r="Q432" s="6">
        <f t="shared" si="94"/>
        <v>-4.6526530995289066E-6</v>
      </c>
      <c r="R432" s="4">
        <f>SUM($Q$54:Q432)*0.1+$O$8</f>
        <v>3.8180519707612276E-6</v>
      </c>
      <c r="S432" s="4">
        <f>SUM($R$235:R432)</f>
        <v>8.2617961795285345E-3</v>
      </c>
      <c r="T432">
        <f t="shared" si="95"/>
        <v>4.1364207516128685E-6</v>
      </c>
      <c r="U432">
        <f t="shared" si="96"/>
        <v>8.382570618160886E-3</v>
      </c>
      <c r="X432" s="1"/>
    </row>
    <row r="433" spans="1:24" x14ac:dyDescent="0.25">
      <c r="A433" s="8"/>
      <c r="B433">
        <f t="shared" si="97"/>
        <v>37.900000000000269</v>
      </c>
      <c r="C433">
        <f t="shared" si="82"/>
        <v>-349.17496710046828</v>
      </c>
      <c r="D433">
        <f t="shared" si="83"/>
        <v>502.43991265318323</v>
      </c>
      <c r="E433">
        <f t="shared" si="84"/>
        <v>-92.971968306086751</v>
      </c>
      <c r="F433">
        <f t="shared" si="85"/>
        <v>36287.327024952137</v>
      </c>
      <c r="G433">
        <f t="shared" si="86"/>
        <v>-14041.687016829113</v>
      </c>
      <c r="H433">
        <f t="shared" si="87"/>
        <v>70483.3466279844</v>
      </c>
      <c r="I433">
        <f t="shared" si="88"/>
        <v>71868.429272937268</v>
      </c>
      <c r="J433" s="42">
        <f t="shared" si="89"/>
        <v>510.96932659176946</v>
      </c>
      <c r="K433">
        <f t="shared" si="90"/>
        <v>27.112807753572117</v>
      </c>
      <c r="L433">
        <f t="shared" si="91"/>
        <v>36.277486907674358</v>
      </c>
      <c r="M433" s="42">
        <f t="shared" si="92"/>
        <v>68.434439526393533</v>
      </c>
      <c r="N433" s="6">
        <f t="shared" si="93"/>
        <v>9.2935314799850015E-7</v>
      </c>
      <c r="O433" s="4">
        <f>SUM($N$54:N433)*0.1+$O$30</f>
        <v>1.6843044683716669E-6</v>
      </c>
      <c r="P433" s="4">
        <f>SUM($O$235:O433)</f>
        <v>-1.4161358732628861E-3</v>
      </c>
      <c r="Q433" s="6">
        <f t="shared" si="94"/>
        <v>-4.6649608406510995E-6</v>
      </c>
      <c r="R433" s="4">
        <f>SUM($Q$54:Q433)*0.1+$O$8</f>
        <v>3.3515558866961057E-6</v>
      </c>
      <c r="S433" s="4">
        <f>SUM($R$235:R433)</f>
        <v>8.2651477354152309E-3</v>
      </c>
      <c r="T433">
        <f t="shared" si="95"/>
        <v>3.7509743272680608E-6</v>
      </c>
      <c r="U433">
        <f t="shared" si="96"/>
        <v>8.3855892994935989E-3</v>
      </c>
      <c r="X433" s="1"/>
    </row>
    <row r="434" spans="1:24" x14ac:dyDescent="0.25">
      <c r="A434" s="8"/>
      <c r="B434">
        <f t="shared" si="97"/>
        <v>38.00000000000027</v>
      </c>
      <c r="C434">
        <f t="shared" si="82"/>
        <v>-349.17496710046828</v>
      </c>
      <c r="D434">
        <f t="shared" si="83"/>
        <v>502.43991265318323</v>
      </c>
      <c r="E434">
        <f t="shared" si="84"/>
        <v>-92.971968306086751</v>
      </c>
      <c r="F434">
        <f t="shared" si="85"/>
        <v>36287.327024952137</v>
      </c>
      <c r="G434">
        <f t="shared" si="86"/>
        <v>-14050.984213659724</v>
      </c>
      <c r="H434">
        <f t="shared" si="87"/>
        <v>70669.305484522614</v>
      </c>
      <c r="I434">
        <f t="shared" si="88"/>
        <v>72052.625871909011</v>
      </c>
      <c r="J434" s="42">
        <f t="shared" si="89"/>
        <v>510.96932659176946</v>
      </c>
      <c r="K434">
        <f t="shared" si="90"/>
        <v>27.182297055443684</v>
      </c>
      <c r="L434">
        <f t="shared" si="91"/>
        <v>36.277486907674358</v>
      </c>
      <c r="M434" s="42">
        <f t="shared" si="92"/>
        <v>68.46199998699889</v>
      </c>
      <c r="N434" s="6">
        <f t="shared" si="93"/>
        <v>9.299684856806272E-7</v>
      </c>
      <c r="O434" s="4">
        <f>SUM($N$54:N434)*0.1+$O$30</f>
        <v>1.7773013169397323E-6</v>
      </c>
      <c r="P434" s="4">
        <f>SUM($O$235:O434)</f>
        <v>-1.4143585719459462E-3</v>
      </c>
      <c r="Q434" s="6">
        <f t="shared" si="94"/>
        <v>-4.6772685817732932E-6</v>
      </c>
      <c r="R434" s="4">
        <f>SUM($Q$54:Q434)*0.1+$O$8</f>
        <v>2.8838290285187866E-6</v>
      </c>
      <c r="S434" s="4">
        <f>SUM($R$235:R434)</f>
        <v>8.268031564443749E-3</v>
      </c>
      <c r="T434">
        <f t="shared" si="95"/>
        <v>3.3875167655560491E-6</v>
      </c>
      <c r="U434">
        <f t="shared" si="96"/>
        <v>8.3881318611878728E-3</v>
      </c>
      <c r="X434" s="1"/>
    </row>
    <row r="435" spans="1:24" x14ac:dyDescent="0.25">
      <c r="A435" s="8"/>
      <c r="B435">
        <f t="shared" si="97"/>
        <v>38.100000000000271</v>
      </c>
      <c r="C435">
        <f t="shared" si="82"/>
        <v>-349.17496710046828</v>
      </c>
      <c r="D435">
        <f t="shared" si="83"/>
        <v>502.43991265318323</v>
      </c>
      <c r="E435">
        <f t="shared" si="84"/>
        <v>-92.971968306086751</v>
      </c>
      <c r="F435">
        <f t="shared" si="85"/>
        <v>36287.327024952137</v>
      </c>
      <c r="G435">
        <f t="shared" si="86"/>
        <v>-14060.281410490334</v>
      </c>
      <c r="H435">
        <f t="shared" si="87"/>
        <v>70855.264341060843</v>
      </c>
      <c r="I435">
        <f t="shared" si="88"/>
        <v>72236.832697618942</v>
      </c>
      <c r="J435" s="42">
        <f t="shared" si="89"/>
        <v>510.96932659176946</v>
      </c>
      <c r="K435">
        <f t="shared" si="90"/>
        <v>27.251790215415248</v>
      </c>
      <c r="L435">
        <f t="shared" si="91"/>
        <v>36.277486907674358</v>
      </c>
      <c r="M435" s="42">
        <f t="shared" si="92"/>
        <v>68.48962139590536</v>
      </c>
      <c r="N435" s="6">
        <f t="shared" si="93"/>
        <v>9.3058382336275426E-7</v>
      </c>
      <c r="O435" s="4">
        <f>SUM($N$54:N435)*0.1+$O$30</f>
        <v>1.8703596992760077E-6</v>
      </c>
      <c r="P435" s="4">
        <f>SUM($O$235:O435)</f>
        <v>-1.4124882122466703E-3</v>
      </c>
      <c r="Q435" s="6">
        <f t="shared" si="94"/>
        <v>-4.6895763228954869E-6</v>
      </c>
      <c r="R435" s="4">
        <f>SUM($Q$54:Q435)*0.1+$O$8</f>
        <v>2.4148713962292431E-6</v>
      </c>
      <c r="S435" s="4">
        <f>SUM($R$235:R435)</f>
        <v>8.2704464358399777E-3</v>
      </c>
      <c r="T435">
        <f t="shared" si="95"/>
        <v>3.0544801955491564E-6</v>
      </c>
      <c r="U435">
        <f t="shared" si="96"/>
        <v>8.3901970893319293E-3</v>
      </c>
      <c r="X435" s="1"/>
    </row>
    <row r="436" spans="1:24" x14ac:dyDescent="0.25">
      <c r="A436" s="8"/>
      <c r="B436">
        <f t="shared" si="97"/>
        <v>38.200000000000273</v>
      </c>
      <c r="C436">
        <f t="shared" si="82"/>
        <v>-349.17496710046828</v>
      </c>
      <c r="D436">
        <f t="shared" si="83"/>
        <v>502.43991265318323</v>
      </c>
      <c r="E436">
        <f t="shared" si="84"/>
        <v>-92.971968306086751</v>
      </c>
      <c r="F436">
        <f t="shared" si="85"/>
        <v>36287.327024952137</v>
      </c>
      <c r="G436">
        <f t="shared" si="86"/>
        <v>-14069.578607320938</v>
      </c>
      <c r="H436">
        <f t="shared" si="87"/>
        <v>71041.223197599058</v>
      </c>
      <c r="I436">
        <f t="shared" si="88"/>
        <v>72421.049672030218</v>
      </c>
      <c r="J436" s="42">
        <f t="shared" si="89"/>
        <v>510.96932659176946</v>
      </c>
      <c r="K436">
        <f t="shared" si="90"/>
        <v>27.321287204046921</v>
      </c>
      <c r="L436">
        <f t="shared" si="91"/>
        <v>36.277486907674358</v>
      </c>
      <c r="M436" s="42">
        <f t="shared" si="92"/>
        <v>68.517303679402559</v>
      </c>
      <c r="N436" s="6">
        <f t="shared" si="93"/>
        <v>9.3119916104488099E-7</v>
      </c>
      <c r="O436" s="4">
        <f>SUM($N$54:N436)*0.1+$O$30</f>
        <v>1.9634796153804967E-6</v>
      </c>
      <c r="P436" s="4">
        <f>SUM($O$235:O436)</f>
        <v>-1.4105247326312899E-3</v>
      </c>
      <c r="Q436" s="6">
        <f t="shared" si="94"/>
        <v>-4.7018840640176797E-6</v>
      </c>
      <c r="R436" s="4">
        <f>SUM($Q$54:Q436)*0.1+$O$8</f>
        <v>1.9446829898274752E-6</v>
      </c>
      <c r="S436" s="4">
        <f>SUM($R$235:R436)</f>
        <v>8.2723911188298058E-3</v>
      </c>
      <c r="T436">
        <f t="shared" si="95"/>
        <v>2.7635202425419413E-6</v>
      </c>
      <c r="U436">
        <f t="shared" si="96"/>
        <v>8.3917837701086417E-3</v>
      </c>
      <c r="X436" s="1"/>
    </row>
    <row r="437" spans="1:24" x14ac:dyDescent="0.25">
      <c r="A437" s="8"/>
      <c r="B437">
        <f t="shared" si="97"/>
        <v>38.300000000000274</v>
      </c>
      <c r="C437">
        <f t="shared" si="82"/>
        <v>-349.17496710046828</v>
      </c>
      <c r="D437">
        <f t="shared" si="83"/>
        <v>502.43991265318323</v>
      </c>
      <c r="E437">
        <f t="shared" si="84"/>
        <v>-92.971968306086751</v>
      </c>
      <c r="F437">
        <f t="shared" si="85"/>
        <v>36287.327024952137</v>
      </c>
      <c r="G437">
        <f t="shared" si="86"/>
        <v>-14078.875804151548</v>
      </c>
      <c r="H437">
        <f t="shared" si="87"/>
        <v>71227.182054137273</v>
      </c>
      <c r="I437">
        <f t="shared" si="88"/>
        <v>72605.276717893852</v>
      </c>
      <c r="J437" s="42">
        <f t="shared" si="89"/>
        <v>510.96932659176946</v>
      </c>
      <c r="K437">
        <f t="shared" si="90"/>
        <v>27.390787992196053</v>
      </c>
      <c r="L437">
        <f t="shared" si="91"/>
        <v>36.277486907674358</v>
      </c>
      <c r="M437" s="42">
        <f t="shared" si="92"/>
        <v>68.545046763736948</v>
      </c>
      <c r="N437" s="6">
        <f t="shared" si="93"/>
        <v>9.3181449872700805E-7</v>
      </c>
      <c r="O437" s="4">
        <f>SUM($N$54:N437)*0.1+$O$30</f>
        <v>2.0566610652531958E-6</v>
      </c>
      <c r="P437" s="4">
        <f>SUM($O$235:O437)</f>
        <v>-1.4084680715660367E-3</v>
      </c>
      <c r="Q437" s="6">
        <f t="shared" si="94"/>
        <v>-4.7141918051398726E-6</v>
      </c>
      <c r="R437" s="4">
        <f>SUM($Q$54:Q437)*0.1+$O$8</f>
        <v>1.4732638093134829E-6</v>
      </c>
      <c r="S437" s="4">
        <f>SUM($R$235:R437)</f>
        <v>8.2738643826391189E-3</v>
      </c>
      <c r="T437">
        <f t="shared" si="95"/>
        <v>2.5298934738761798E-6</v>
      </c>
      <c r="U437">
        <f t="shared" si="96"/>
        <v>8.3928906897996203E-3</v>
      </c>
      <c r="X437" s="1"/>
    </row>
    <row r="438" spans="1:24" x14ac:dyDescent="0.25">
      <c r="A438" s="8"/>
      <c r="B438">
        <f t="shared" si="97"/>
        <v>38.400000000000276</v>
      </c>
      <c r="C438">
        <f t="shared" si="82"/>
        <v>-349.17496710046828</v>
      </c>
      <c r="D438">
        <f t="shared" si="83"/>
        <v>502.43991265318323</v>
      </c>
      <c r="E438">
        <f t="shared" si="84"/>
        <v>-92.971968306086751</v>
      </c>
      <c r="F438">
        <f t="shared" si="85"/>
        <v>36287.327024952137</v>
      </c>
      <c r="G438">
        <f t="shared" si="86"/>
        <v>-14088.173000982159</v>
      </c>
      <c r="H438">
        <f t="shared" si="87"/>
        <v>71413.140910675502</v>
      </c>
      <c r="I438">
        <f t="shared" si="88"/>
        <v>72789.513758738613</v>
      </c>
      <c r="J438" s="42">
        <f t="shared" si="89"/>
        <v>510.96932659176946</v>
      </c>
      <c r="K438">
        <f t="shared" si="90"/>
        <v>27.460292551013396</v>
      </c>
      <c r="L438">
        <f t="shared" si="91"/>
        <v>36.277486907674358</v>
      </c>
      <c r="M438" s="42">
        <f t="shared" si="92"/>
        <v>68.572850575112426</v>
      </c>
      <c r="N438" s="6">
        <f t="shared" si="93"/>
        <v>9.324298364091351E-7</v>
      </c>
      <c r="O438" s="4">
        <f>SUM($N$54:N438)*0.1+$O$30</f>
        <v>2.1499040488941083E-6</v>
      </c>
      <c r="P438" s="4">
        <f>SUM($O$235:O438)</f>
        <v>-1.4063181675171427E-3</v>
      </c>
      <c r="Q438" s="6">
        <f t="shared" si="94"/>
        <v>-4.7264995462620671E-6</v>
      </c>
      <c r="R438" s="4">
        <f>SUM($Q$54:Q438)*0.1+$O$8</f>
        <v>1.0006138546872798E-6</v>
      </c>
      <c r="S438" s="4">
        <f>SUM($R$235:R438)</f>
        <v>8.2748649964938057E-3</v>
      </c>
      <c r="T438">
        <f t="shared" si="95"/>
        <v>2.3713530959440471E-6</v>
      </c>
      <c r="U438">
        <f t="shared" si="96"/>
        <v>8.3935166347894486E-3</v>
      </c>
      <c r="X438" s="1"/>
    </row>
    <row r="439" spans="1:24" x14ac:dyDescent="0.25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502.43991265318323</v>
      </c>
      <c r="E439">
        <f t="shared" ref="E439:E502" si="100">IF(B439&lt;$B$41,$B$14,IF(AND($B$41&lt;=B439,B439&lt;$B$41+$G$8),$B$14+$B$17,$B$14+$B$17+$B$11))</f>
        <v>-92.971968306086751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-14097.470197812765</v>
      </c>
      <c r="H439">
        <f t="shared" ref="H439:H502" si="103">IF(B439&lt;$B$41,-$B$13*B439,IF(AND($B$41&lt;=B439,B439&lt;=$B$41+$G$8),-$B$13*B439+(-B439+B426)*B401,-$B$13*B439+(-B439+$B$41)*$B$16+(-B439+$B$41+$G$8)*$B$10))</f>
        <v>71599.099767213716</v>
      </c>
      <c r="I439">
        <f t="shared" ref="I439:I502" si="104">SQRT(SUMSQ(H439,G439))</f>
        <v>72973.76071886142</v>
      </c>
      <c r="J439" s="42">
        <f t="shared" ref="J439:J502" si="105">SQRT(SUMSQ(D439:E439))</f>
        <v>510.96932659176946</v>
      </c>
      <c r="K439">
        <f t="shared" ref="K439:K502" si="106">32*I439/(PI()*$G$13^3)</f>
        <v>27.529800851939502</v>
      </c>
      <c r="L439">
        <f t="shared" ref="L439:L502" si="107">16*F439/(PI()*$G$13^3)*$G$23</f>
        <v>36.277486907674358</v>
      </c>
      <c r="M439" s="42">
        <f t="shared" ref="M439:M502" si="108">SQRT(K439^2+3*L439^2)</f>
        <v>68.60071503969111</v>
      </c>
      <c r="N439" s="6">
        <f t="shared" ref="N439:N502" si="109">-G439/($G$15*$B$42)</f>
        <v>9.3304517409126195E-7</v>
      </c>
      <c r="O439" s="4">
        <f>SUM($N$54:N439)*0.1+$O$30</f>
        <v>2.2432085663032343E-6</v>
      </c>
      <c r="P439" s="4">
        <f>SUM($O$235:O439)</f>
        <v>-1.4040749589508395E-3</v>
      </c>
      <c r="Q439" s="6">
        <f t="shared" ref="Q439:Q502" si="110">-H439/($B$42*$G$15)</f>
        <v>-4.73880728738426E-6</v>
      </c>
      <c r="R439" s="4">
        <f>SUM($Q$54:Q439)*0.1+$O$8</f>
        <v>5.2673312594885241E-7</v>
      </c>
      <c r="S439" s="4">
        <f>SUM($R$235:R439)</f>
        <v>8.2753917296197552E-3</v>
      </c>
      <c r="T439">
        <f t="shared" ref="T439:T502" si="111">SQRT(SUMSQ(O439,R439))</f>
        <v>2.3042205749250792E-6</v>
      </c>
      <c r="U439">
        <f t="shared" ref="U439:U502" si="112">SQRT(S439^2+P439^2)</f>
        <v>8.3936603915700479E-3</v>
      </c>
      <c r="X439" s="1"/>
    </row>
    <row r="440" spans="1:24" x14ac:dyDescent="0.25">
      <c r="A440" s="8"/>
      <c r="B440">
        <f t="shared" si="97"/>
        <v>38.600000000000279</v>
      </c>
      <c r="C440">
        <f t="shared" si="98"/>
        <v>-349.17496710046828</v>
      </c>
      <c r="D440">
        <f t="shared" si="99"/>
        <v>502.43991265318323</v>
      </c>
      <c r="E440">
        <f t="shared" si="100"/>
        <v>-92.971968306086751</v>
      </c>
      <c r="F440">
        <f t="shared" si="101"/>
        <v>36287.327024952137</v>
      </c>
      <c r="G440">
        <f t="shared" si="102"/>
        <v>-14106.767394643375</v>
      </c>
      <c r="H440">
        <f t="shared" si="103"/>
        <v>71785.058623751931</v>
      </c>
      <c r="I440">
        <f t="shared" si="104"/>
        <v>73158.017523317802</v>
      </c>
      <c r="J440" s="42">
        <f t="shared" si="105"/>
        <v>510.96932659176946</v>
      </c>
      <c r="K440">
        <f t="shared" si="106"/>
        <v>27.599312866701101</v>
      </c>
      <c r="L440">
        <f t="shared" si="107"/>
        <v>36.277486907674358</v>
      </c>
      <c r="M440" s="42">
        <f t="shared" si="108"/>
        <v>68.628640083594163</v>
      </c>
      <c r="N440" s="6">
        <f t="shared" si="109"/>
        <v>9.33660511773389E-7</v>
      </c>
      <c r="O440" s="4">
        <f>SUM($N$54:N440)*0.1+$O$30</f>
        <v>2.3365746174805704E-6</v>
      </c>
      <c r="P440" s="4">
        <f>SUM($O$235:O440)</f>
        <v>-1.401738384333359E-3</v>
      </c>
      <c r="Q440" s="6">
        <f t="shared" si="110"/>
        <v>-4.7511150285064529E-6</v>
      </c>
      <c r="R440" s="4">
        <f>SUM($Q$54:Q440)*0.1+$O$8</f>
        <v>5.1621623098200599E-8</v>
      </c>
      <c r="S440" s="4">
        <f>SUM($R$235:R440)</f>
        <v>8.2754433512428529E-3</v>
      </c>
      <c r="T440">
        <f t="shared" si="111"/>
        <v>2.3371447826409397E-6</v>
      </c>
      <c r="U440">
        <f t="shared" si="112"/>
        <v>8.3933207467451771E-3</v>
      </c>
      <c r="X440" s="1"/>
    </row>
    <row r="441" spans="1:24" x14ac:dyDescent="0.25">
      <c r="A441" s="8"/>
      <c r="B441">
        <f t="shared" si="97"/>
        <v>38.70000000000028</v>
      </c>
      <c r="C441">
        <f t="shared" si="98"/>
        <v>-349.17496710046828</v>
      </c>
      <c r="D441">
        <f t="shared" si="99"/>
        <v>502.43991265318323</v>
      </c>
      <c r="E441">
        <f t="shared" si="100"/>
        <v>-92.971968306086751</v>
      </c>
      <c r="F441">
        <f t="shared" si="101"/>
        <v>36287.327024952137</v>
      </c>
      <c r="G441">
        <f t="shared" si="102"/>
        <v>-14116.064591473985</v>
      </c>
      <c r="H441">
        <f t="shared" si="103"/>
        <v>71971.01748029016</v>
      </c>
      <c r="I441">
        <f t="shared" si="104"/>
        <v>73342.284097912416</v>
      </c>
      <c r="J441" s="42">
        <f t="shared" si="105"/>
        <v>510.96932659176946</v>
      </c>
      <c r="K441">
        <f t="shared" si="106"/>
        <v>27.668828567307546</v>
      </c>
      <c r="L441">
        <f t="shared" si="107"/>
        <v>36.277486907674358</v>
      </c>
      <c r="M441" s="42">
        <f t="shared" si="108"/>
        <v>68.656625632902376</v>
      </c>
      <c r="N441" s="6">
        <f t="shared" si="109"/>
        <v>9.3427584945551606E-7</v>
      </c>
      <c r="O441" s="4">
        <f>SUM($N$54:N441)*0.1+$O$30</f>
        <v>2.43000220242612E-6</v>
      </c>
      <c r="P441" s="4">
        <f>SUM($O$235:O441)</f>
        <v>-1.3993083821309329E-3</v>
      </c>
      <c r="Q441" s="6">
        <f t="shared" si="110"/>
        <v>-4.7634227696286466E-6</v>
      </c>
      <c r="R441" s="4">
        <f>SUM($Q$54:Q441)*0.1+$O$8</f>
        <v>-4.2472065386466203E-7</v>
      </c>
      <c r="S441" s="4">
        <f>SUM($R$235:R441)</f>
        <v>8.2750186305889876E-3</v>
      </c>
      <c r="T441">
        <f t="shared" si="111"/>
        <v>2.4668397470478338E-6</v>
      </c>
      <c r="U441">
        <f t="shared" si="112"/>
        <v>8.3924964870351147E-3</v>
      </c>
      <c r="X441" s="1"/>
    </row>
    <row r="442" spans="1:24" x14ac:dyDescent="0.25">
      <c r="A442" s="8"/>
      <c r="B442">
        <f t="shared" si="97"/>
        <v>38.800000000000281</v>
      </c>
      <c r="C442">
        <f t="shared" si="98"/>
        <v>-349.17496710046828</v>
      </c>
      <c r="D442">
        <f t="shared" si="99"/>
        <v>502.43991265318323</v>
      </c>
      <c r="E442">
        <f t="shared" si="100"/>
        <v>-92.971968306086751</v>
      </c>
      <c r="F442">
        <f t="shared" si="101"/>
        <v>36287.327024952137</v>
      </c>
      <c r="G442">
        <f t="shared" si="102"/>
        <v>-14125.361788304594</v>
      </c>
      <c r="H442">
        <f t="shared" si="103"/>
        <v>72156.976336828375</v>
      </c>
      <c r="I442">
        <f t="shared" si="104"/>
        <v>73526.560369189756</v>
      </c>
      <c r="J442" s="42">
        <f t="shared" si="105"/>
        <v>510.96932659176946</v>
      </c>
      <c r="K442">
        <f t="shared" si="106"/>
        <v>27.738347926047297</v>
      </c>
      <c r="L442">
        <f t="shared" si="107"/>
        <v>36.277486907674358</v>
      </c>
      <c r="M442" s="42">
        <f t="shared" si="108"/>
        <v>68.684671613657045</v>
      </c>
      <c r="N442" s="6">
        <f t="shared" si="109"/>
        <v>9.3489118713764301E-7</v>
      </c>
      <c r="O442" s="4">
        <f>SUM($N$54:N442)*0.1+$O$30</f>
        <v>2.5234913211398865E-6</v>
      </c>
      <c r="P442" s="4">
        <f>SUM($O$235:O442)</f>
        <v>-1.396784890809793E-3</v>
      </c>
      <c r="Q442" s="6">
        <f t="shared" si="110"/>
        <v>-4.7757305107508394E-6</v>
      </c>
      <c r="R442" s="4">
        <f>SUM($Q$54:Q442)*0.1+$O$8</f>
        <v>-9.0229370493973547E-7</v>
      </c>
      <c r="S442" s="4">
        <f>SUM($R$235:R442)</f>
        <v>8.2741163368840482E-3</v>
      </c>
      <c r="T442">
        <f t="shared" si="111"/>
        <v>2.6799519357335877E-6</v>
      </c>
      <c r="U442">
        <f t="shared" si="112"/>
        <v>8.3911863992814518E-3</v>
      </c>
      <c r="X442" s="1"/>
    </row>
    <row r="443" spans="1:24" x14ac:dyDescent="0.25">
      <c r="A443" s="8"/>
      <c r="B443">
        <f t="shared" si="97"/>
        <v>38.900000000000283</v>
      </c>
      <c r="C443">
        <f t="shared" si="98"/>
        <v>-349.17496710046828</v>
      </c>
      <c r="D443">
        <f t="shared" si="99"/>
        <v>502.43991265318323</v>
      </c>
      <c r="E443">
        <f t="shared" si="100"/>
        <v>-92.971968306086751</v>
      </c>
      <c r="F443">
        <f t="shared" si="101"/>
        <v>36287.327024952137</v>
      </c>
      <c r="G443">
        <f t="shared" si="102"/>
        <v>-14134.6589851352</v>
      </c>
      <c r="H443">
        <f t="shared" si="103"/>
        <v>72342.935193366589</v>
      </c>
      <c r="I443">
        <f t="shared" si="104"/>
        <v>73710.846264425025</v>
      </c>
      <c r="J443" s="42">
        <f t="shared" si="105"/>
        <v>510.96932659176946</v>
      </c>
      <c r="K443">
        <f t="shared" si="106"/>
        <v>27.807870915484472</v>
      </c>
      <c r="L443">
        <f t="shared" si="107"/>
        <v>36.277486907674358</v>
      </c>
      <c r="M443" s="42">
        <f t="shared" si="108"/>
        <v>68.712777951860602</v>
      </c>
      <c r="N443" s="6">
        <f t="shared" si="109"/>
        <v>9.3550652481976974E-7</v>
      </c>
      <c r="O443" s="4">
        <f>SUM($N$54:N443)*0.1+$O$30</f>
        <v>2.617041973621863E-6</v>
      </c>
      <c r="P443" s="4">
        <f>SUM($O$235:O443)</f>
        <v>-1.394167848836171E-3</v>
      </c>
      <c r="Q443" s="6">
        <f t="shared" si="110"/>
        <v>-4.7880382518730323E-6</v>
      </c>
      <c r="R443" s="4">
        <f>SUM($Q$54:Q443)*0.1+$O$8</f>
        <v>-1.3810975301270468E-6</v>
      </c>
      <c r="S443" s="4">
        <f>SUM($R$235:R443)</f>
        <v>8.2727352393539219E-3</v>
      </c>
      <c r="T443">
        <f t="shared" si="111"/>
        <v>2.9591111975425399E-6</v>
      </c>
      <c r="U443">
        <f t="shared" si="112"/>
        <v>8.3893892704520918E-3</v>
      </c>
      <c r="X443" s="1"/>
    </row>
    <row r="444" spans="1:24" x14ac:dyDescent="0.25">
      <c r="A444" s="8"/>
      <c r="B444">
        <f t="shared" si="97"/>
        <v>39.000000000000284</v>
      </c>
      <c r="C444">
        <f t="shared" si="98"/>
        <v>-349.17496710046828</v>
      </c>
      <c r="D444">
        <f t="shared" si="99"/>
        <v>502.43991265318323</v>
      </c>
      <c r="E444">
        <f t="shared" si="100"/>
        <v>-92.971968306086751</v>
      </c>
      <c r="F444">
        <f t="shared" si="101"/>
        <v>36287.327024952137</v>
      </c>
      <c r="G444">
        <f t="shared" si="102"/>
        <v>-14143.95618196581</v>
      </c>
      <c r="H444">
        <f t="shared" si="103"/>
        <v>72528.894049904819</v>
      </c>
      <c r="I444">
        <f t="shared" si="104"/>
        <v>73895.141711615172</v>
      </c>
      <c r="J444" s="42">
        <f t="shared" si="105"/>
        <v>510.96932659176946</v>
      </c>
      <c r="K444">
        <f t="shared" si="106"/>
        <v>27.877397508455477</v>
      </c>
      <c r="L444">
        <f t="shared" si="107"/>
        <v>36.277486907674358</v>
      </c>
      <c r="M444" s="42">
        <f t="shared" si="108"/>
        <v>68.740944573477407</v>
      </c>
      <c r="N444" s="6">
        <f t="shared" si="109"/>
        <v>9.361218625018968E-7</v>
      </c>
      <c r="O444" s="4">
        <f>SUM($N$54:N444)*0.1+$O$30</f>
        <v>2.7106541598720564E-6</v>
      </c>
      <c r="P444" s="4">
        <f>SUM($O$235:O444)</f>
        <v>-1.391457194676299E-3</v>
      </c>
      <c r="Q444" s="6">
        <f t="shared" si="110"/>
        <v>-4.8003459929952269E-6</v>
      </c>
      <c r="R444" s="4">
        <f>SUM($Q$54:Q444)*0.1+$O$8</f>
        <v>-1.861132129426569E-6</v>
      </c>
      <c r="S444" s="4">
        <f>SUM($R$235:R444)</f>
        <v>8.2708741072244959E-3</v>
      </c>
      <c r="T444">
        <f t="shared" si="111"/>
        <v>3.2880782803357282E-6</v>
      </c>
      <c r="U444">
        <f t="shared" si="112"/>
        <v>8.3871038876463817E-3</v>
      </c>
      <c r="X444" s="1"/>
    </row>
    <row r="445" spans="1:24" x14ac:dyDescent="0.25">
      <c r="A445" s="8"/>
      <c r="B445">
        <f t="shared" si="97"/>
        <v>39.100000000000286</v>
      </c>
      <c r="C445">
        <f t="shared" si="98"/>
        <v>-349.17496710046828</v>
      </c>
      <c r="D445">
        <f t="shared" si="99"/>
        <v>502.43991265318323</v>
      </c>
      <c r="E445">
        <f t="shared" si="100"/>
        <v>-92.971968306086751</v>
      </c>
      <c r="F445">
        <f t="shared" si="101"/>
        <v>36287.327024952137</v>
      </c>
      <c r="G445">
        <f t="shared" si="102"/>
        <v>-14153.25337879642</v>
      </c>
      <c r="H445">
        <f t="shared" si="103"/>
        <v>72714.852906443033</v>
      </c>
      <c r="I445">
        <f t="shared" si="104"/>
        <v>74079.446639469839</v>
      </c>
      <c r="J445" s="42">
        <f t="shared" si="105"/>
        <v>510.96932659176946</v>
      </c>
      <c r="K445">
        <f t="shared" si="106"/>
        <v>27.946927678065588</v>
      </c>
      <c r="L445">
        <f t="shared" si="107"/>
        <v>36.277486907674358</v>
      </c>
      <c r="M445" s="42">
        <f t="shared" si="108"/>
        <v>68.769171404434431</v>
      </c>
      <c r="N445" s="6">
        <f t="shared" si="109"/>
        <v>9.3673720018402385E-7</v>
      </c>
      <c r="O445" s="4">
        <f>SUM($N$54:N445)*0.1+$O$30</f>
        <v>2.8043278798904565E-6</v>
      </c>
      <c r="P445" s="4">
        <f>SUM($O$235:O445)</f>
        <v>-1.3886528667964085E-3</v>
      </c>
      <c r="Q445" s="6">
        <f t="shared" si="110"/>
        <v>-4.8126537341174197E-6</v>
      </c>
      <c r="R445" s="4">
        <f>SUM($Q$54:Q445)*0.1+$O$8</f>
        <v>-2.342397502838302E-6</v>
      </c>
      <c r="S445" s="4">
        <f>SUM($R$235:R445)</f>
        <v>8.2685317097216573E-3</v>
      </c>
      <c r="T445">
        <f t="shared" si="111"/>
        <v>3.6539130968365974E-6</v>
      </c>
      <c r="U445">
        <f t="shared" si="112"/>
        <v>8.384329038100451E-3</v>
      </c>
      <c r="X445" s="1"/>
    </row>
    <row r="446" spans="1:24" x14ac:dyDescent="0.25">
      <c r="A446" s="8"/>
      <c r="B446">
        <f t="shared" si="97"/>
        <v>39.200000000000287</v>
      </c>
      <c r="C446">
        <f t="shared" si="98"/>
        <v>-349.17496710046828</v>
      </c>
      <c r="D446">
        <f t="shared" si="99"/>
        <v>502.43991265318323</v>
      </c>
      <c r="E446">
        <f t="shared" si="100"/>
        <v>-92.971968306086751</v>
      </c>
      <c r="F446">
        <f t="shared" si="101"/>
        <v>36287.327024952137</v>
      </c>
      <c r="G446">
        <f t="shared" si="102"/>
        <v>-14162.55057562703</v>
      </c>
      <c r="H446">
        <f t="shared" si="103"/>
        <v>72900.811762981248</v>
      </c>
      <c r="I446">
        <f t="shared" si="104"/>
        <v>74263.760977402824</v>
      </c>
      <c r="J446" s="42">
        <f t="shared" si="105"/>
        <v>510.96932659176946</v>
      </c>
      <c r="K446">
        <f t="shared" si="106"/>
        <v>28.016461397685724</v>
      </c>
      <c r="L446">
        <f t="shared" si="107"/>
        <v>36.277486907674358</v>
      </c>
      <c r="M446" s="42">
        <f t="shared" si="108"/>
        <v>68.79745837062201</v>
      </c>
      <c r="N446" s="6">
        <f t="shared" si="109"/>
        <v>9.3735253786615091E-7</v>
      </c>
      <c r="O446" s="4">
        <f>SUM($N$54:N446)*0.1+$O$30</f>
        <v>2.8980631336770735E-6</v>
      </c>
      <c r="P446" s="4">
        <f>SUM($O$235:O446)</f>
        <v>-1.3857548036627315E-3</v>
      </c>
      <c r="Q446" s="6">
        <f t="shared" si="110"/>
        <v>-4.8249614752396126E-6</v>
      </c>
      <c r="R446" s="4">
        <f>SUM($Q$54:Q446)*0.1+$O$8</f>
        <v>-2.8248936503622729E-6</v>
      </c>
      <c r="S446" s="4">
        <f>SUM($R$235:R446)</f>
        <v>8.265706816071295E-3</v>
      </c>
      <c r="T446">
        <f t="shared" si="111"/>
        <v>4.0470722828527866E-6</v>
      </c>
      <c r="U446">
        <f t="shared" si="112"/>
        <v>8.3810635091927203E-3</v>
      </c>
      <c r="X446" s="1"/>
    </row>
    <row r="447" spans="1:24" x14ac:dyDescent="0.25">
      <c r="A447" s="8"/>
      <c r="B447">
        <f t="shared" si="97"/>
        <v>39.300000000000288</v>
      </c>
      <c r="C447">
        <f t="shared" si="98"/>
        <v>-349.17496710046828</v>
      </c>
      <c r="D447">
        <f t="shared" si="99"/>
        <v>502.43991265318323</v>
      </c>
      <c r="E447">
        <f t="shared" si="100"/>
        <v>-92.971968306086751</v>
      </c>
      <c r="F447">
        <f t="shared" si="101"/>
        <v>36287.327024952137</v>
      </c>
      <c r="G447">
        <f t="shared" si="102"/>
        <v>-14171.847772457637</v>
      </c>
      <c r="H447">
        <f t="shared" si="103"/>
        <v>73086.770619519477</v>
      </c>
      <c r="I447">
        <f t="shared" si="104"/>
        <v>74448.084655523329</v>
      </c>
      <c r="J447" s="42">
        <f t="shared" si="105"/>
        <v>510.96932659176946</v>
      </c>
      <c r="K447">
        <f t="shared" si="106"/>
        <v>28.08599864094915</v>
      </c>
      <c r="L447">
        <f t="shared" si="107"/>
        <v>36.277486907674358</v>
      </c>
      <c r="M447" s="42">
        <f t="shared" si="108"/>
        <v>68.825805397894555</v>
      </c>
      <c r="N447" s="6">
        <f t="shared" si="109"/>
        <v>9.3796787554827775E-7</v>
      </c>
      <c r="O447" s="4">
        <f>SUM($N$54:N447)*0.1+$O$30</f>
        <v>2.9918599212319006E-6</v>
      </c>
      <c r="P447" s="4">
        <f>SUM($O$235:O447)</f>
        <v>-1.3827629437414997E-3</v>
      </c>
      <c r="Q447" s="6">
        <f t="shared" si="110"/>
        <v>-4.8372692163618063E-6</v>
      </c>
      <c r="R447" s="4">
        <f>SUM($Q$54:Q447)*0.1+$O$8</f>
        <v>-3.3086205719984546E-6</v>
      </c>
      <c r="S447" s="4">
        <f>SUM($R$235:R447)</f>
        <v>8.2623981954992962E-3</v>
      </c>
      <c r="T447">
        <f t="shared" si="111"/>
        <v>4.4607393868870144E-6</v>
      </c>
      <c r="U447">
        <f t="shared" si="112"/>
        <v>8.3773060884495959E-3</v>
      </c>
      <c r="X447" s="1"/>
    </row>
    <row r="448" spans="1:24" x14ac:dyDescent="0.25">
      <c r="A448" s="8"/>
      <c r="B448">
        <f t="shared" si="97"/>
        <v>39.40000000000029</v>
      </c>
      <c r="C448">
        <f t="shared" si="98"/>
        <v>-349.17496710046828</v>
      </c>
      <c r="D448">
        <f t="shared" si="99"/>
        <v>502.43991265318323</v>
      </c>
      <c r="E448">
        <f t="shared" si="100"/>
        <v>-92.971968306086751</v>
      </c>
      <c r="F448">
        <f t="shared" si="101"/>
        <v>36287.327024952137</v>
      </c>
      <c r="G448">
        <f t="shared" si="102"/>
        <v>-14181.144969288245</v>
      </c>
      <c r="H448">
        <f t="shared" si="103"/>
        <v>73272.729476057691</v>
      </c>
      <c r="I448">
        <f t="shared" si="104"/>
        <v>74632.417604627422</v>
      </c>
      <c r="J448" s="42">
        <f t="shared" si="105"/>
        <v>510.96932659176946</v>
      </c>
      <c r="K448">
        <f t="shared" si="106"/>
        <v>28.155539381748255</v>
      </c>
      <c r="L448">
        <f t="shared" si="107"/>
        <v>36.277486907674358</v>
      </c>
      <c r="M448" s="42">
        <f t="shared" si="108"/>
        <v>68.854212412071277</v>
      </c>
      <c r="N448" s="6">
        <f t="shared" si="109"/>
        <v>9.385832132304047E-7</v>
      </c>
      <c r="O448" s="4">
        <f>SUM($N$54:N448)*0.1+$O$30</f>
        <v>3.0857182425549377E-6</v>
      </c>
      <c r="P448" s="4">
        <f>SUM($O$235:O448)</f>
        <v>-1.3796772254989448E-3</v>
      </c>
      <c r="Q448" s="6">
        <f t="shared" si="110"/>
        <v>-4.849576957484E-6</v>
      </c>
      <c r="R448" s="4">
        <f>SUM($Q$54:Q448)*0.1+$O$8</f>
        <v>-3.7935782677468472E-6</v>
      </c>
      <c r="S448" s="4">
        <f>SUM($R$235:R448)</f>
        <v>8.2586046172315498E-3</v>
      </c>
      <c r="T448">
        <f t="shared" si="111"/>
        <v>4.8900810980961762E-6</v>
      </c>
      <c r="U448">
        <f t="shared" si="112"/>
        <v>8.3730555635513817E-3</v>
      </c>
      <c r="X448" s="1"/>
    </row>
    <row r="449" spans="1:24" x14ac:dyDescent="0.25">
      <c r="A449" s="8"/>
      <c r="B449">
        <f t="shared" si="97"/>
        <v>39.500000000000291</v>
      </c>
      <c r="C449">
        <f t="shared" si="98"/>
        <v>-349.17496710046828</v>
      </c>
      <c r="D449">
        <f t="shared" si="99"/>
        <v>502.43991265318323</v>
      </c>
      <c r="E449">
        <f t="shared" si="100"/>
        <v>-92.971968306086751</v>
      </c>
      <c r="F449">
        <f t="shared" si="101"/>
        <v>36287.327024952137</v>
      </c>
      <c r="G449">
        <f t="shared" si="102"/>
        <v>-14190.442166118855</v>
      </c>
      <c r="H449">
        <f t="shared" si="103"/>
        <v>73458.688332595892</v>
      </c>
      <c r="I449">
        <f t="shared" si="104"/>
        <v>74816.759756189815</v>
      </c>
      <c r="J449" s="42">
        <f t="shared" si="105"/>
        <v>510.96932659176946</v>
      </c>
      <c r="K449">
        <f t="shared" si="106"/>
        <v>28.225083594231457</v>
      </c>
      <c r="L449">
        <f t="shared" si="107"/>
        <v>36.277486907674358</v>
      </c>
      <c r="M449" s="42">
        <f t="shared" si="108"/>
        <v>68.882679338936924</v>
      </c>
      <c r="N449" s="6">
        <f t="shared" si="109"/>
        <v>9.3919855091253176E-7</v>
      </c>
      <c r="O449" s="4">
        <f>SUM($N$54:N449)*0.1+$O$30</f>
        <v>3.1796380976461917E-6</v>
      </c>
      <c r="P449" s="4">
        <f>SUM($O$235:O449)</f>
        <v>-1.3764975874012986E-3</v>
      </c>
      <c r="Q449" s="6">
        <f t="shared" si="110"/>
        <v>-4.861884698606192E-6</v>
      </c>
      <c r="R449" s="4">
        <f>SUM($Q$54:Q449)*0.1+$O$8</f>
        <v>-4.2797667376074641E-6</v>
      </c>
      <c r="S449" s="4">
        <f>SUM($R$235:R449)</f>
        <v>8.254324850493943E-3</v>
      </c>
      <c r="T449">
        <f t="shared" si="111"/>
        <v>5.331650941343997E-6</v>
      </c>
      <c r="U449">
        <f t="shared" si="112"/>
        <v>8.3683107223383769E-3</v>
      </c>
      <c r="X449" s="1"/>
    </row>
    <row r="450" spans="1:24" x14ac:dyDescent="0.25">
      <c r="A450" s="8"/>
      <c r="B450">
        <f t="shared" si="97"/>
        <v>39.600000000000293</v>
      </c>
      <c r="C450">
        <f t="shared" si="98"/>
        <v>-349.17496710046828</v>
      </c>
      <c r="D450">
        <f t="shared" si="99"/>
        <v>502.43991265318323</v>
      </c>
      <c r="E450">
        <f t="shared" si="100"/>
        <v>-92.971968306086751</v>
      </c>
      <c r="F450">
        <f t="shared" si="101"/>
        <v>36287.327024952137</v>
      </c>
      <c r="G450">
        <f t="shared" si="102"/>
        <v>-14199.739362949462</v>
      </c>
      <c r="H450">
        <f t="shared" si="103"/>
        <v>73644.647189134106</v>
      </c>
      <c r="I450">
        <f t="shared" si="104"/>
        <v>75001.111042355464</v>
      </c>
      <c r="J450" s="42">
        <f t="shared" si="105"/>
        <v>510.96932659176946</v>
      </c>
      <c r="K450">
        <f t="shared" si="106"/>
        <v>28.294631252800016</v>
      </c>
      <c r="L450">
        <f t="shared" si="107"/>
        <v>36.277486907674358</v>
      </c>
      <c r="M450" s="42">
        <f t="shared" si="108"/>
        <v>68.911206104242439</v>
      </c>
      <c r="N450" s="6">
        <f t="shared" si="109"/>
        <v>9.398138885946586E-7</v>
      </c>
      <c r="O450" s="4">
        <f>SUM($N$54:N450)*0.1+$O$30</f>
        <v>3.2736194865056525E-6</v>
      </c>
      <c r="P450" s="4">
        <f>SUM($O$235:O450)</f>
        <v>-1.3732239679147928E-3</v>
      </c>
      <c r="Q450" s="6">
        <f t="shared" si="110"/>
        <v>-4.8741924397283849E-6</v>
      </c>
      <c r="R450" s="4">
        <f>SUM($Q$54:Q450)*0.1+$O$8</f>
        <v>-4.7671859815803054E-6</v>
      </c>
      <c r="S450" s="4">
        <f>SUM($R$235:R450)</f>
        <v>8.2495576645123629E-3</v>
      </c>
      <c r="T450">
        <f t="shared" si="111"/>
        <v>5.7829617606729259E-6</v>
      </c>
      <c r="U450">
        <f t="shared" si="112"/>
        <v>8.3630703528172184E-3</v>
      </c>
      <c r="X450" s="1"/>
    </row>
    <row r="451" spans="1:24" x14ac:dyDescent="0.25">
      <c r="A451" s="8"/>
      <c r="B451">
        <f t="shared" si="97"/>
        <v>39.700000000000294</v>
      </c>
      <c r="C451">
        <f t="shared" si="98"/>
        <v>-349.17496710046828</v>
      </c>
      <c r="D451">
        <f t="shared" si="99"/>
        <v>502.43991265318323</v>
      </c>
      <c r="E451">
        <f t="shared" si="100"/>
        <v>-92.971968306086751</v>
      </c>
      <c r="F451">
        <f t="shared" si="101"/>
        <v>36287.327024952137</v>
      </c>
      <c r="G451">
        <f t="shared" si="102"/>
        <v>-14209.036559780072</v>
      </c>
      <c r="H451">
        <f t="shared" si="103"/>
        <v>73830.606045672335</v>
      </c>
      <c r="I451">
        <f t="shared" si="104"/>
        <v>75185.471395931512</v>
      </c>
      <c r="J451" s="42">
        <f t="shared" si="105"/>
        <v>510.96932659176946</v>
      </c>
      <c r="K451">
        <f t="shared" si="106"/>
        <v>28.36418233210502</v>
      </c>
      <c r="L451">
        <f t="shared" si="107"/>
        <v>36.277486907674358</v>
      </c>
      <c r="M451" s="42">
        <f t="shared" si="108"/>
        <v>68.939792633705764</v>
      </c>
      <c r="N451" s="6">
        <f t="shared" si="109"/>
        <v>9.4042922627678565E-7</v>
      </c>
      <c r="O451" s="4">
        <f>SUM($N$54:N451)*0.1+$O$30</f>
        <v>3.3676624091333334E-6</v>
      </c>
      <c r="P451" s="4">
        <f>SUM($O$235:O451)</f>
        <v>-1.3698563055056594E-3</v>
      </c>
      <c r="Q451" s="6">
        <f t="shared" si="110"/>
        <v>-4.8865001808505786E-6</v>
      </c>
      <c r="R451" s="4">
        <f>SUM($Q$54:Q451)*0.1+$O$8</f>
        <v>-5.2558359996653575E-6</v>
      </c>
      <c r="S451" s="4">
        <f>SUM($R$235:R451)</f>
        <v>8.2443018285126967E-3</v>
      </c>
      <c r="T451">
        <f t="shared" si="111"/>
        <v>6.242192095511646E-6</v>
      </c>
      <c r="U451">
        <f t="shared" si="112"/>
        <v>8.3573332431674287E-3</v>
      </c>
      <c r="X451" s="1"/>
    </row>
    <row r="452" spans="1:24" x14ac:dyDescent="0.25">
      <c r="A452" s="8"/>
      <c r="B452">
        <f t="shared" si="97"/>
        <v>39.800000000000296</v>
      </c>
      <c r="C452">
        <f t="shared" si="98"/>
        <v>-349.17496710046828</v>
      </c>
      <c r="D452">
        <f t="shared" si="99"/>
        <v>502.43991265318323</v>
      </c>
      <c r="E452">
        <f t="shared" si="100"/>
        <v>-92.971968306086751</v>
      </c>
      <c r="F452">
        <f t="shared" si="101"/>
        <v>36287.327024952137</v>
      </c>
      <c r="G452">
        <f t="shared" si="102"/>
        <v>-14218.333756610682</v>
      </c>
      <c r="H452">
        <f t="shared" si="103"/>
        <v>74016.56490221055</v>
      </c>
      <c r="I452">
        <f t="shared" si="104"/>
        <v>75369.840750379197</v>
      </c>
      <c r="J452" s="42">
        <f t="shared" si="105"/>
        <v>510.96932659176946</v>
      </c>
      <c r="K452">
        <f t="shared" si="106"/>
        <v>28.433736807044305</v>
      </c>
      <c r="L452">
        <f t="shared" si="107"/>
        <v>36.277486907674358</v>
      </c>
      <c r="M452" s="42">
        <f t="shared" si="108"/>
        <v>68.968438853012472</v>
      </c>
      <c r="N452" s="6">
        <f t="shared" si="109"/>
        <v>9.4104456395891271E-7</v>
      </c>
      <c r="O452" s="4">
        <f>SUM($N$54:N452)*0.1+$O$30</f>
        <v>3.4617668655292279E-6</v>
      </c>
      <c r="P452" s="4">
        <f>SUM($O$235:O452)</f>
        <v>-1.3663945386401303E-3</v>
      </c>
      <c r="Q452" s="6">
        <f t="shared" si="110"/>
        <v>-4.8988079219727714E-6</v>
      </c>
      <c r="R452" s="4">
        <f>SUM($Q$54:Q452)*0.1+$O$8</f>
        <v>-5.7457167918626475E-6</v>
      </c>
      <c r="S452" s="4">
        <f>SUM($R$235:R452)</f>
        <v>8.2385561117208333E-3</v>
      </c>
      <c r="T452">
        <f t="shared" si="111"/>
        <v>6.7079871260735471E-6</v>
      </c>
      <c r="U452">
        <f t="shared" si="112"/>
        <v>8.3510981817482115E-3</v>
      </c>
      <c r="X452" s="1"/>
    </row>
    <row r="453" spans="1:24" x14ac:dyDescent="0.25">
      <c r="A453" s="8"/>
      <c r="B453">
        <f t="shared" si="97"/>
        <v>39.900000000000297</v>
      </c>
      <c r="C453">
        <f t="shared" si="98"/>
        <v>-349.17496710046828</v>
      </c>
      <c r="D453">
        <f t="shared" si="99"/>
        <v>502.43991265318323</v>
      </c>
      <c r="E453">
        <f t="shared" si="100"/>
        <v>-92.971968306086751</v>
      </c>
      <c r="F453">
        <f t="shared" si="101"/>
        <v>36287.327024952137</v>
      </c>
      <c r="G453">
        <f t="shared" si="102"/>
        <v>-14227.630953441292</v>
      </c>
      <c r="H453">
        <f t="shared" si="103"/>
        <v>74202.523758748765</v>
      </c>
      <c r="I453">
        <f t="shared" si="104"/>
        <v>75554.219039806077</v>
      </c>
      <c r="J453" s="42">
        <f t="shared" si="105"/>
        <v>510.96932659176946</v>
      </c>
      <c r="K453">
        <f t="shared" si="106"/>
        <v>28.503294652759543</v>
      </c>
      <c r="L453">
        <f t="shared" si="107"/>
        <v>36.277486907674358</v>
      </c>
      <c r="M453" s="42">
        <f t="shared" si="108"/>
        <v>68.997144687816501</v>
      </c>
      <c r="N453" s="6">
        <f t="shared" si="109"/>
        <v>9.4165990164103976E-7</v>
      </c>
      <c r="O453" s="4">
        <f>SUM($N$54:N453)*0.1+$O$30</f>
        <v>3.5559328556933324E-6</v>
      </c>
      <c r="P453" s="4">
        <f>SUM($O$235:O453)</f>
        <v>-1.3628386057844368E-3</v>
      </c>
      <c r="Q453" s="6">
        <f t="shared" si="110"/>
        <v>-4.9111156630949643E-6</v>
      </c>
      <c r="R453" s="4">
        <f>SUM($Q$54:Q453)*0.1+$O$8</f>
        <v>-6.2368283581721483E-6</v>
      </c>
      <c r="S453" s="4">
        <f>SUM($R$235:R453)</f>
        <v>8.2323192833626616E-3</v>
      </c>
      <c r="T453">
        <f t="shared" si="111"/>
        <v>7.1793235366223488E-6</v>
      </c>
      <c r="U453">
        <f t="shared" si="112"/>
        <v>8.3443639571054908E-3</v>
      </c>
      <c r="X453" s="1"/>
    </row>
    <row r="454" spans="1:24" x14ac:dyDescent="0.25">
      <c r="A454" s="8"/>
      <c r="B454">
        <f t="shared" si="97"/>
        <v>40.000000000000298</v>
      </c>
      <c r="C454">
        <f t="shared" si="98"/>
        <v>-349.17496710046828</v>
      </c>
      <c r="D454">
        <f t="shared" si="99"/>
        <v>502.43991265318323</v>
      </c>
      <c r="E454">
        <f t="shared" si="100"/>
        <v>-92.971968306086751</v>
      </c>
      <c r="F454">
        <f t="shared" si="101"/>
        <v>36287.327024952137</v>
      </c>
      <c r="G454">
        <f t="shared" si="102"/>
        <v>-14236.928150271897</v>
      </c>
      <c r="H454">
        <f t="shared" si="103"/>
        <v>74388.482615286994</v>
      </c>
      <c r="I454">
        <f t="shared" si="104"/>
        <v>75738.606198958136</v>
      </c>
      <c r="J454" s="42">
        <f t="shared" si="105"/>
        <v>510.96932659176946</v>
      </c>
      <c r="K454">
        <f t="shared" si="106"/>
        <v>28.572855844633253</v>
      </c>
      <c r="L454">
        <f t="shared" si="107"/>
        <v>36.277486907674358</v>
      </c>
      <c r="M454" s="42">
        <f t="shared" si="108"/>
        <v>69.025910063740895</v>
      </c>
      <c r="N454" s="6">
        <f t="shared" si="109"/>
        <v>9.4227523932316639E-7</v>
      </c>
      <c r="O454" s="4">
        <f>SUM($N$54:N454)*0.1+$O$30</f>
        <v>3.6501603796256505E-6</v>
      </c>
      <c r="P454" s="4">
        <f>SUM($O$235:O454)</f>
        <v>-1.3591884454048112E-3</v>
      </c>
      <c r="Q454" s="6">
        <f t="shared" si="110"/>
        <v>-4.9234234042171588E-6</v>
      </c>
      <c r="R454" s="4">
        <f>SUM($Q$54:Q454)*0.1+$O$8</f>
        <v>-6.72917069859386E-6</v>
      </c>
      <c r="S454" s="4">
        <f>SUM($R$235:R454)</f>
        <v>8.2255901126640669E-3</v>
      </c>
      <c r="T454">
        <f t="shared" si="111"/>
        <v>7.6554169767428769E-6</v>
      </c>
      <c r="U454">
        <f t="shared" si="112"/>
        <v>8.3371293579792092E-3</v>
      </c>
      <c r="X454" s="1"/>
    </row>
    <row r="455" spans="1:24" x14ac:dyDescent="0.25">
      <c r="A455" s="8"/>
      <c r="B455">
        <f t="shared" si="97"/>
        <v>40.1000000000003</v>
      </c>
      <c r="C455">
        <f t="shared" si="98"/>
        <v>-349.17496710046828</v>
      </c>
      <c r="D455">
        <f t="shared" si="99"/>
        <v>502.43991265318323</v>
      </c>
      <c r="E455">
        <f t="shared" si="100"/>
        <v>-92.971968306086751</v>
      </c>
      <c r="F455">
        <f t="shared" si="101"/>
        <v>36287.327024952137</v>
      </c>
      <c r="G455">
        <f t="shared" si="102"/>
        <v>-14246.225347102507</v>
      </c>
      <c r="H455">
        <f t="shared" si="103"/>
        <v>74574.441471825208</v>
      </c>
      <c r="I455">
        <f t="shared" si="104"/>
        <v>75923.002163212106</v>
      </c>
      <c r="J455" s="42">
        <f t="shared" si="105"/>
        <v>510.96932659176946</v>
      </c>
      <c r="K455">
        <f t="shared" si="106"/>
        <v>28.642420358285914</v>
      </c>
      <c r="L455">
        <f t="shared" si="107"/>
        <v>36.277486907674358</v>
      </c>
      <c r="M455" s="42">
        <f t="shared" si="108"/>
        <v>69.054734906378471</v>
      </c>
      <c r="N455" s="6">
        <f t="shared" si="109"/>
        <v>9.4289057700529345E-7</v>
      </c>
      <c r="O455" s="4">
        <f>SUM($N$54:N455)*0.1+$O$30</f>
        <v>3.7444494373261786E-6</v>
      </c>
      <c r="P455" s="4">
        <f>SUM($O$235:O455)</f>
        <v>-1.3554439959674851E-3</v>
      </c>
      <c r="Q455" s="6">
        <f t="shared" si="110"/>
        <v>-4.9357311453393517E-6</v>
      </c>
      <c r="R455" s="4">
        <f>SUM($Q$54:Q455)*0.1+$O$8</f>
        <v>-7.2227438131277824E-6</v>
      </c>
      <c r="S455" s="4">
        <f>SUM($R$235:R455)</f>
        <v>8.2183673688509384E-3</v>
      </c>
      <c r="T455">
        <f t="shared" si="111"/>
        <v>8.1356579192323464E-6</v>
      </c>
      <c r="U455">
        <f t="shared" si="112"/>
        <v>8.3293931733108978E-3</v>
      </c>
      <c r="X455" s="1"/>
    </row>
    <row r="456" spans="1:24" x14ac:dyDescent="0.25">
      <c r="A456" s="8"/>
      <c r="B456">
        <f t="shared" si="97"/>
        <v>40.200000000000301</v>
      </c>
      <c r="C456">
        <f t="shared" si="98"/>
        <v>-349.17496710046828</v>
      </c>
      <c r="D456">
        <f t="shared" si="99"/>
        <v>502.43991265318323</v>
      </c>
      <c r="E456">
        <f t="shared" si="100"/>
        <v>-92.971968306086751</v>
      </c>
      <c r="F456">
        <f t="shared" si="101"/>
        <v>36287.327024952137</v>
      </c>
      <c r="G456">
        <f t="shared" si="102"/>
        <v>-14255.522543933117</v>
      </c>
      <c r="H456">
        <f t="shared" si="103"/>
        <v>74760.400328363423</v>
      </c>
      <c r="I456">
        <f t="shared" si="104"/>
        <v>76107.406868567981</v>
      </c>
      <c r="J456" s="42">
        <f t="shared" si="105"/>
        <v>510.96932659176946</v>
      </c>
      <c r="K456">
        <f t="shared" si="106"/>
        <v>28.711988169573125</v>
      </c>
      <c r="L456">
        <f t="shared" si="107"/>
        <v>36.277486907674358</v>
      </c>
      <c r="M456" s="42">
        <f t="shared" si="108"/>
        <v>69.083619141292544</v>
      </c>
      <c r="N456" s="6">
        <f t="shared" si="109"/>
        <v>9.435059146874205E-7</v>
      </c>
      <c r="O456" s="4">
        <f>SUM($N$54:N456)*0.1+$O$30</f>
        <v>3.8388000287949202E-6</v>
      </c>
      <c r="P456" s="4">
        <f>SUM($O$235:O456)</f>
        <v>-1.3516051959386903E-3</v>
      </c>
      <c r="Q456" s="6">
        <f t="shared" si="110"/>
        <v>-4.9480388864615446E-6</v>
      </c>
      <c r="R456" s="4">
        <f>SUM($Q$54:Q456)*0.1+$O$8</f>
        <v>-7.7175477017739428E-6</v>
      </c>
      <c r="S456" s="4">
        <f>SUM($R$235:R456)</f>
        <v>8.2106498211491647E-3</v>
      </c>
      <c r="T456">
        <f t="shared" si="111"/>
        <v>8.6195665894656287E-6</v>
      </c>
      <c r="U456">
        <f t="shared" si="112"/>
        <v>8.3211541922515331E-3</v>
      </c>
      <c r="X456" s="1"/>
    </row>
    <row r="457" spans="1:24" x14ac:dyDescent="0.25">
      <c r="A457" s="8"/>
      <c r="B457">
        <f t="shared" si="97"/>
        <v>40.300000000000303</v>
      </c>
      <c r="C457">
        <f t="shared" si="98"/>
        <v>-349.17496710046828</v>
      </c>
      <c r="D457">
        <f t="shared" si="99"/>
        <v>502.43991265318323</v>
      </c>
      <c r="E457">
        <f t="shared" si="100"/>
        <v>-92.971968306086751</v>
      </c>
      <c r="F457">
        <f t="shared" si="101"/>
        <v>36287.327024952137</v>
      </c>
      <c r="G457">
        <f t="shared" si="102"/>
        <v>-14264.819740763724</v>
      </c>
      <c r="H457">
        <f t="shared" si="103"/>
        <v>74946.359184901652</v>
      </c>
      <c r="I457">
        <f t="shared" si="104"/>
        <v>76291.820251641489</v>
      </c>
      <c r="J457" s="42">
        <f t="shared" si="105"/>
        <v>510.96932659176946</v>
      </c>
      <c r="K457">
        <f t="shared" si="106"/>
        <v>28.781559254582778</v>
      </c>
      <c r="L457">
        <f t="shared" si="107"/>
        <v>36.277486907674358</v>
      </c>
      <c r="M457" s="42">
        <f t="shared" si="108"/>
        <v>69.112562694017598</v>
      </c>
      <c r="N457" s="6">
        <f t="shared" si="109"/>
        <v>9.4412125236954735E-7</v>
      </c>
      <c r="O457" s="4">
        <f>SUM($N$54:N457)*0.1+$O$30</f>
        <v>3.9332121540318753E-6</v>
      </c>
      <c r="P457" s="4">
        <f>SUM($O$235:O457)</f>
        <v>-1.3476719837846585E-3</v>
      </c>
      <c r="Q457" s="6">
        <f t="shared" si="110"/>
        <v>-4.9603466275837383E-6</v>
      </c>
      <c r="R457" s="4">
        <f>SUM($Q$54:Q457)*0.1+$O$8</f>
        <v>-8.213582364532314E-6</v>
      </c>
      <c r="S457" s="4">
        <f>SUM($R$235:R457)</f>
        <v>8.2024362387846331E-3</v>
      </c>
      <c r="T457">
        <f t="shared" si="111"/>
        <v>9.1067608460736633E-6</v>
      </c>
      <c r="U457">
        <f t="shared" si="112"/>
        <v>8.3124112041696712E-3</v>
      </c>
      <c r="X457" s="1"/>
    </row>
    <row r="458" spans="1:24" x14ac:dyDescent="0.25">
      <c r="A458" s="8"/>
      <c r="B458">
        <f t="shared" si="97"/>
        <v>40.400000000000304</v>
      </c>
      <c r="C458">
        <f t="shared" si="98"/>
        <v>-349.17496710046828</v>
      </c>
      <c r="D458">
        <f t="shared" si="99"/>
        <v>502.43991265318323</v>
      </c>
      <c r="E458">
        <f t="shared" si="100"/>
        <v>-92.971968306086751</v>
      </c>
      <c r="F458">
        <f t="shared" si="101"/>
        <v>36287.327024952137</v>
      </c>
      <c r="G458">
        <f t="shared" si="102"/>
        <v>-14274.116937594334</v>
      </c>
      <c r="H458">
        <f t="shared" si="103"/>
        <v>75132.318041439867</v>
      </c>
      <c r="I458">
        <f t="shared" si="104"/>
        <v>76476.242249656774</v>
      </c>
      <c r="J458" s="42">
        <f t="shared" si="105"/>
        <v>510.96932659176946</v>
      </c>
      <c r="K458">
        <f t="shared" si="106"/>
        <v>28.851133589632298</v>
      </c>
      <c r="L458">
        <f t="shared" si="107"/>
        <v>36.277486907674358</v>
      </c>
      <c r="M458" s="42">
        <f t="shared" si="108"/>
        <v>69.141565490060046</v>
      </c>
      <c r="N458" s="6">
        <f t="shared" si="109"/>
        <v>9.447365900516744E-7</v>
      </c>
      <c r="O458" s="4">
        <f>SUM($N$54:N458)*0.1+$O$30</f>
        <v>4.0276858130370404E-6</v>
      </c>
      <c r="P458" s="4">
        <f>SUM($O$235:O458)</f>
        <v>-1.3436442979716215E-3</v>
      </c>
      <c r="Q458" s="6">
        <f t="shared" si="110"/>
        <v>-4.9726543687059311E-6</v>
      </c>
      <c r="R458" s="4">
        <f>SUM($Q$54:Q458)*0.1+$O$8</f>
        <v>-8.7108478014029096E-6</v>
      </c>
      <c r="S458" s="4">
        <f>SUM($R$235:R458)</f>
        <v>8.1937253909832308E-3</v>
      </c>
      <c r="T458">
        <f t="shared" si="111"/>
        <v>9.5969329698474904E-6</v>
      </c>
      <c r="U458">
        <f t="shared" si="112"/>
        <v>8.3031629986599059E-3</v>
      </c>
      <c r="X458" s="1"/>
    </row>
    <row r="459" spans="1:24" x14ac:dyDescent="0.25">
      <c r="A459" s="8"/>
      <c r="B459">
        <f t="shared" si="97"/>
        <v>40.500000000000306</v>
      </c>
      <c r="C459">
        <f t="shared" si="98"/>
        <v>-349.17496710046828</v>
      </c>
      <c r="D459">
        <f t="shared" si="99"/>
        <v>502.43991265318323</v>
      </c>
      <c r="E459">
        <f t="shared" si="100"/>
        <v>-92.971968306086751</v>
      </c>
      <c r="F459">
        <f t="shared" si="101"/>
        <v>36287.327024952137</v>
      </c>
      <c r="G459">
        <f t="shared" si="102"/>
        <v>-14283.414134424944</v>
      </c>
      <c r="H459">
        <f t="shared" si="103"/>
        <v>75318.276897978081</v>
      </c>
      <c r="I459">
        <f t="shared" si="104"/>
        <v>76660.672800439133</v>
      </c>
      <c r="J459" s="42">
        <f t="shared" si="105"/>
        <v>510.96932659176946</v>
      </c>
      <c r="K459">
        <f t="shared" si="106"/>
        <v>28.920711151265895</v>
      </c>
      <c r="L459">
        <f t="shared" si="107"/>
        <v>36.277486907674358</v>
      </c>
      <c r="M459" s="42">
        <f t="shared" si="108"/>
        <v>69.170627454898877</v>
      </c>
      <c r="N459" s="6">
        <f t="shared" si="109"/>
        <v>9.4535192773380146E-7</v>
      </c>
      <c r="O459" s="4">
        <f>SUM($N$54:N459)*0.1+$O$30</f>
        <v>4.1222210058104191E-6</v>
      </c>
      <c r="P459" s="4">
        <f>SUM($O$235:O459)</f>
        <v>-1.339522076965811E-3</v>
      </c>
      <c r="Q459" s="6">
        <f t="shared" si="110"/>
        <v>-4.9849621098281248E-6</v>
      </c>
      <c r="R459" s="4">
        <f>SUM($Q$54:Q459)*0.1+$O$8</f>
        <v>-9.2093440123857295E-6</v>
      </c>
      <c r="S459" s="4">
        <f>SUM($R$235:R459)</f>
        <v>8.1845160469708449E-3</v>
      </c>
      <c r="T459">
        <f t="shared" si="111"/>
        <v>1.0089832662597014E-5</v>
      </c>
      <c r="U459">
        <f t="shared" si="112"/>
        <v>8.2934083655516484E-3</v>
      </c>
      <c r="X459" s="1"/>
    </row>
    <row r="460" spans="1:24" x14ac:dyDescent="0.25">
      <c r="A460" s="8"/>
      <c r="B460">
        <f t="shared" si="97"/>
        <v>40.600000000000307</v>
      </c>
      <c r="C460">
        <f t="shared" si="98"/>
        <v>-349.17496710046828</v>
      </c>
      <c r="D460">
        <f t="shared" si="99"/>
        <v>502.43991265318323</v>
      </c>
      <c r="E460">
        <f t="shared" si="100"/>
        <v>-92.971968306086751</v>
      </c>
      <c r="F460">
        <f t="shared" si="101"/>
        <v>36287.327024952137</v>
      </c>
      <c r="G460">
        <f t="shared" si="102"/>
        <v>-14292.711331255552</v>
      </c>
      <c r="H460">
        <f t="shared" si="103"/>
        <v>75504.23575451631</v>
      </c>
      <c r="I460">
        <f t="shared" si="104"/>
        <v>76845.111842407903</v>
      </c>
      <c r="J460" s="42">
        <f t="shared" si="105"/>
        <v>510.96932659176946</v>
      </c>
      <c r="K460">
        <f t="shared" si="106"/>
        <v>28.990291916251881</v>
      </c>
      <c r="L460">
        <f t="shared" si="107"/>
        <v>36.277486907674358</v>
      </c>
      <c r="M460" s="42">
        <f t="shared" si="108"/>
        <v>69.199748513986336</v>
      </c>
      <c r="N460" s="6">
        <f t="shared" si="109"/>
        <v>9.4596726541592841E-7</v>
      </c>
      <c r="O460" s="4">
        <f>SUM($N$54:N460)*0.1+$O$30</f>
        <v>4.2168177323520146E-6</v>
      </c>
      <c r="P460" s="4">
        <f>SUM($O$235:O460)</f>
        <v>-1.3353052592334591E-3</v>
      </c>
      <c r="Q460" s="6">
        <f t="shared" si="110"/>
        <v>-4.9972698509503186E-6</v>
      </c>
      <c r="R460" s="4">
        <f>SUM($Q$54:Q460)*0.1+$O$8</f>
        <v>-9.7090709974807467E-6</v>
      </c>
      <c r="S460" s="4">
        <f>SUM($R$235:R460)</f>
        <v>8.1748069759733644E-3</v>
      </c>
      <c r="T460">
        <f t="shared" si="111"/>
        <v>1.0585254433503247E-5</v>
      </c>
      <c r="U460">
        <f t="shared" si="112"/>
        <v>8.2831460949182416E-3</v>
      </c>
      <c r="X460" s="1"/>
    </row>
    <row r="461" spans="1:24" x14ac:dyDescent="0.25">
      <c r="A461" s="8"/>
      <c r="B461">
        <f t="shared" si="97"/>
        <v>40.700000000000308</v>
      </c>
      <c r="C461">
        <f t="shared" si="98"/>
        <v>-349.17496710046828</v>
      </c>
      <c r="D461">
        <f t="shared" si="99"/>
        <v>502.43991265318323</v>
      </c>
      <c r="E461">
        <f t="shared" si="100"/>
        <v>-92.971968306086751</v>
      </c>
      <c r="F461">
        <f t="shared" si="101"/>
        <v>36287.327024952137</v>
      </c>
      <c r="G461">
        <f t="shared" si="102"/>
        <v>-14302.008528086159</v>
      </c>
      <c r="H461">
        <f t="shared" si="103"/>
        <v>75690.194611054525</v>
      </c>
      <c r="I461">
        <f t="shared" si="104"/>
        <v>77029.559314569342</v>
      </c>
      <c r="J461" s="42">
        <f t="shared" si="105"/>
        <v>510.96932659176946</v>
      </c>
      <c r="K461">
        <f t="shared" si="106"/>
        <v>29.059875861579993</v>
      </c>
      <c r="L461">
        <f t="shared" si="107"/>
        <v>36.277486907674358</v>
      </c>
      <c r="M461" s="42">
        <f t="shared" si="108"/>
        <v>69.228928592748659</v>
      </c>
      <c r="N461" s="6">
        <f t="shared" si="109"/>
        <v>9.4658260309805525E-7</v>
      </c>
      <c r="O461" s="4">
        <f>SUM($N$54:N461)*0.1+$O$30</f>
        <v>4.3114759926618236E-6</v>
      </c>
      <c r="P461" s="4">
        <f>SUM($O$235:O461)</f>
        <v>-1.3309937832407972E-3</v>
      </c>
      <c r="Q461" s="6">
        <f t="shared" si="110"/>
        <v>-5.0095775920725114E-6</v>
      </c>
      <c r="R461" s="4">
        <f>SUM($Q$54:Q461)*0.1+$O$8</f>
        <v>-1.0210028756688002E-5</v>
      </c>
      <c r="S461" s="4">
        <f>SUM($R$235:R461)</f>
        <v>8.1645969472166763E-3</v>
      </c>
      <c r="T461">
        <f t="shared" si="111"/>
        <v>1.1083028126270149E-5</v>
      </c>
      <c r="U461">
        <f t="shared" si="112"/>
        <v>8.2723749770864177E-3</v>
      </c>
      <c r="X461" s="1"/>
    </row>
    <row r="462" spans="1:24" x14ac:dyDescent="0.25">
      <c r="A462" s="8"/>
      <c r="B462">
        <f t="shared" si="97"/>
        <v>40.80000000000031</v>
      </c>
      <c r="C462">
        <f t="shared" si="98"/>
        <v>-349.17496710046828</v>
      </c>
      <c r="D462">
        <f t="shared" si="99"/>
        <v>502.43991265318323</v>
      </c>
      <c r="E462">
        <f t="shared" si="100"/>
        <v>-92.971968306086751</v>
      </c>
      <c r="F462">
        <f t="shared" si="101"/>
        <v>36287.327024952137</v>
      </c>
      <c r="G462">
        <f t="shared" si="102"/>
        <v>-14311.305724916769</v>
      </c>
      <c r="H462">
        <f t="shared" si="103"/>
        <v>75876.15346759274</v>
      </c>
      <c r="I462">
        <f t="shared" si="104"/>
        <v>77214.015156509777</v>
      </c>
      <c r="J462" s="42">
        <f t="shared" si="105"/>
        <v>510.96932659176946</v>
      </c>
      <c r="K462">
        <f t="shared" si="106"/>
        <v>29.129462964458803</v>
      </c>
      <c r="L462">
        <f t="shared" si="107"/>
        <v>36.277486907674358</v>
      </c>
      <c r="M462" s="42">
        <f t="shared" si="108"/>
        <v>69.258167616586789</v>
      </c>
      <c r="N462" s="6">
        <f t="shared" si="109"/>
        <v>9.471979407801823E-7</v>
      </c>
      <c r="O462" s="4">
        <f>SUM($N$54:N462)*0.1+$O$30</f>
        <v>4.4061957867398426E-6</v>
      </c>
      <c r="P462" s="4">
        <f>SUM($O$235:O462)</f>
        <v>-1.3265875874540574E-3</v>
      </c>
      <c r="Q462" s="6">
        <f t="shared" si="110"/>
        <v>-5.0218853331947043E-6</v>
      </c>
      <c r="R462" s="4">
        <f>SUM($Q$54:Q462)*0.1+$O$8</f>
        <v>-1.0712217290007481E-5</v>
      </c>
      <c r="S462" s="4">
        <f>SUM($R$235:R462)</f>
        <v>8.1538847299266696E-3</v>
      </c>
      <c r="T462">
        <f t="shared" si="111"/>
        <v>1.1583011723184051E-5</v>
      </c>
      <c r="U462">
        <f t="shared" si="112"/>
        <v>8.2610938026461429E-3</v>
      </c>
      <c r="X462" s="1"/>
    </row>
    <row r="463" spans="1:24" x14ac:dyDescent="0.25">
      <c r="A463" s="8"/>
      <c r="B463">
        <f t="shared" si="97"/>
        <v>40.900000000000311</v>
      </c>
      <c r="C463">
        <f t="shared" si="98"/>
        <v>-349.17496710046828</v>
      </c>
      <c r="D463">
        <f t="shared" si="99"/>
        <v>502.43991265318323</v>
      </c>
      <c r="E463">
        <f t="shared" si="100"/>
        <v>-92.971968306086751</v>
      </c>
      <c r="F463">
        <f t="shared" si="101"/>
        <v>36287.327024952137</v>
      </c>
      <c r="G463">
        <f t="shared" si="102"/>
        <v>-14320.602921747379</v>
      </c>
      <c r="H463">
        <f t="shared" si="103"/>
        <v>76062.112324130969</v>
      </c>
      <c r="I463">
        <f t="shared" si="104"/>
        <v>77398.47930838872</v>
      </c>
      <c r="J463" s="42">
        <f t="shared" si="105"/>
        <v>510.96932659176946</v>
      </c>
      <c r="K463">
        <f t="shared" si="106"/>
        <v>29.199053202313117</v>
      </c>
      <c r="L463">
        <f t="shared" si="107"/>
        <v>36.277486907674358</v>
      </c>
      <c r="M463" s="42">
        <f t="shared" si="108"/>
        <v>69.28746551087697</v>
      </c>
      <c r="N463" s="6">
        <f t="shared" si="109"/>
        <v>9.4781327846230936E-7</v>
      </c>
      <c r="O463" s="4">
        <f>SUM($N$54:N463)*0.1+$O$30</f>
        <v>4.5009771145860752E-6</v>
      </c>
      <c r="P463" s="4">
        <f>SUM($O$235:O463)</f>
        <v>-1.3220866103394713E-3</v>
      </c>
      <c r="Q463" s="6">
        <f t="shared" si="110"/>
        <v>-5.0341930743168988E-6</v>
      </c>
      <c r="R463" s="4">
        <f>SUM($Q$54:Q463)*0.1+$O$8</f>
        <v>-1.1215636597439172E-5</v>
      </c>
      <c r="S463" s="4">
        <f>SUM($R$235:R463)</f>
        <v>8.1426690933292297E-3</v>
      </c>
      <c r="T463">
        <f t="shared" si="111"/>
        <v>1.2085085819796421E-5</v>
      </c>
      <c r="U463">
        <f t="shared" si="112"/>
        <v>8.2493013624608223E-3</v>
      </c>
      <c r="X463" s="1"/>
    </row>
    <row r="464" spans="1:24" x14ac:dyDescent="0.25">
      <c r="A464" s="8"/>
      <c r="B464">
        <f t="shared" si="97"/>
        <v>41.000000000000313</v>
      </c>
      <c r="C464">
        <f t="shared" si="98"/>
        <v>-349.17496710046828</v>
      </c>
      <c r="D464">
        <f t="shared" si="99"/>
        <v>502.43991265318323</v>
      </c>
      <c r="E464">
        <f t="shared" si="100"/>
        <v>-92.971968306086751</v>
      </c>
      <c r="F464">
        <f t="shared" si="101"/>
        <v>36287.327024952137</v>
      </c>
      <c r="G464">
        <f t="shared" si="102"/>
        <v>-14329.900118577989</v>
      </c>
      <c r="H464">
        <f t="shared" si="103"/>
        <v>76248.071180669183</v>
      </c>
      <c r="I464">
        <f t="shared" si="104"/>
        <v>77582.951710932059</v>
      </c>
      <c r="J464" s="42">
        <f t="shared" si="105"/>
        <v>510.96932659176946</v>
      </c>
      <c r="K464">
        <f t="shared" si="106"/>
        <v>29.268646552781409</v>
      </c>
      <c r="L464">
        <f t="shared" si="107"/>
        <v>36.277486907674358</v>
      </c>
      <c r="M464" s="42">
        <f t="shared" si="108"/>
        <v>69.316822200971515</v>
      </c>
      <c r="N464" s="6">
        <f t="shared" si="109"/>
        <v>9.4842861614443641E-7</v>
      </c>
      <c r="O464" s="4">
        <f>SUM($N$54:N464)*0.1+$O$30</f>
        <v>4.5958199762005178E-6</v>
      </c>
      <c r="P464" s="4">
        <f>SUM($O$235:O464)</f>
        <v>-1.3174907903632709E-3</v>
      </c>
      <c r="Q464" s="6">
        <f t="shared" si="110"/>
        <v>-5.0465008154390917E-6</v>
      </c>
      <c r="R464" s="4">
        <f>SUM($Q$54:Q464)*0.1+$O$8</f>
        <v>-1.1720286678983086E-5</v>
      </c>
      <c r="S464" s="4">
        <f>SUM($R$235:R464)</f>
        <v>8.1309488066502473E-3</v>
      </c>
      <c r="T464">
        <f t="shared" si="111"/>
        <v>1.2589149339458649E-5</v>
      </c>
      <c r="U464">
        <f t="shared" si="112"/>
        <v>8.2369964476779467E-3</v>
      </c>
      <c r="X464" s="1"/>
    </row>
    <row r="465" spans="1:24" x14ac:dyDescent="0.25">
      <c r="A465" s="8"/>
      <c r="B465">
        <f t="shared" si="97"/>
        <v>41.100000000000314</v>
      </c>
      <c r="C465">
        <f t="shared" si="98"/>
        <v>-349.17496710046828</v>
      </c>
      <c r="D465">
        <f t="shared" si="99"/>
        <v>502.43991265318323</v>
      </c>
      <c r="E465">
        <f t="shared" si="100"/>
        <v>-92.971968306086751</v>
      </c>
      <c r="F465">
        <f t="shared" si="101"/>
        <v>36287.327024952137</v>
      </c>
      <c r="G465">
        <f t="shared" si="102"/>
        <v>-14339.197315408595</v>
      </c>
      <c r="H465">
        <f t="shared" si="103"/>
        <v>76434.030037207398</v>
      </c>
      <c r="I465">
        <f t="shared" si="104"/>
        <v>77767.432305425536</v>
      </c>
      <c r="J465" s="42">
        <f t="shared" si="105"/>
        <v>510.96932659176946</v>
      </c>
      <c r="K465">
        <f t="shared" si="106"/>
        <v>29.338242993713362</v>
      </c>
      <c r="L465">
        <f t="shared" si="107"/>
        <v>36.277486907674358</v>
      </c>
      <c r="M465" s="42">
        <f t="shared" si="108"/>
        <v>69.346237612199445</v>
      </c>
      <c r="N465" s="6">
        <f t="shared" si="109"/>
        <v>9.4904395382656315E-7</v>
      </c>
      <c r="O465" s="4">
        <f>SUM($N$54:N465)*0.1+$O$30</f>
        <v>4.690724371583174E-6</v>
      </c>
      <c r="P465" s="4">
        <f>SUM($O$235:O465)</f>
        <v>-1.3128000659916876E-3</v>
      </c>
      <c r="Q465" s="6">
        <f t="shared" si="110"/>
        <v>-5.0588085565612846E-6</v>
      </c>
      <c r="R465" s="4">
        <f>SUM($Q$54:Q465)*0.1+$O$8</f>
        <v>-1.2226167534639225E-5</v>
      </c>
      <c r="S465" s="4">
        <f>SUM($R$235:R465)</f>
        <v>8.1187226391156078E-3</v>
      </c>
      <c r="T465">
        <f t="shared" si="111"/>
        <v>1.3095116177996687E-5</v>
      </c>
      <c r="U465">
        <f t="shared" si="112"/>
        <v>8.2241778497401229E-3</v>
      </c>
      <c r="X465" s="1"/>
    </row>
    <row r="466" spans="1:24" x14ac:dyDescent="0.25">
      <c r="A466" s="8"/>
      <c r="B466">
        <f t="shared" si="97"/>
        <v>41.200000000000315</v>
      </c>
      <c r="C466">
        <f t="shared" si="98"/>
        <v>-349.17496710046828</v>
      </c>
      <c r="D466">
        <f t="shared" si="99"/>
        <v>502.43991265318323</v>
      </c>
      <c r="E466">
        <f t="shared" si="100"/>
        <v>-92.971968306086751</v>
      </c>
      <c r="F466">
        <f t="shared" si="101"/>
        <v>36287.327024952137</v>
      </c>
      <c r="G466">
        <f t="shared" si="102"/>
        <v>-14348.494512239204</v>
      </c>
      <c r="H466">
        <f t="shared" si="103"/>
        <v>76619.988893745627</v>
      </c>
      <c r="I466">
        <f t="shared" si="104"/>
        <v>77951.921033708088</v>
      </c>
      <c r="J466" s="42">
        <f t="shared" si="105"/>
        <v>510.96932659176946</v>
      </c>
      <c r="K466">
        <f t="shared" si="106"/>
        <v>29.407842503167359</v>
      </c>
      <c r="L466">
        <f t="shared" si="107"/>
        <v>36.277486907674358</v>
      </c>
      <c r="M466" s="42">
        <f t="shared" si="108"/>
        <v>69.375711669867215</v>
      </c>
      <c r="N466" s="6">
        <f t="shared" si="109"/>
        <v>9.496592915086901E-7</v>
      </c>
      <c r="O466" s="4">
        <f>SUM($N$54:N466)*0.1+$O$30</f>
        <v>4.7856903007340436E-6</v>
      </c>
      <c r="P466" s="4">
        <f>SUM($O$235:O466)</f>
        <v>-1.3080143756909535E-3</v>
      </c>
      <c r="Q466" s="6">
        <f t="shared" si="110"/>
        <v>-5.0711162976834783E-6</v>
      </c>
      <c r="R466" s="4">
        <f>SUM($Q$54:Q466)*0.1+$O$8</f>
        <v>-1.2733279164407562E-5</v>
      </c>
      <c r="S466" s="4">
        <f>SUM($R$235:R466)</f>
        <v>8.1059893599512E-3</v>
      </c>
      <c r="T466">
        <f t="shared" si="111"/>
        <v>1.3602912553320176E-5</v>
      </c>
      <c r="U466">
        <f t="shared" si="112"/>
        <v>8.2108443603965756E-3</v>
      </c>
      <c r="X466" s="1"/>
    </row>
    <row r="467" spans="1:24" x14ac:dyDescent="0.25">
      <c r="A467" s="8"/>
      <c r="B467">
        <f t="shared" si="97"/>
        <v>41.300000000000317</v>
      </c>
      <c r="C467">
        <f t="shared" si="98"/>
        <v>-349.17496710046828</v>
      </c>
      <c r="D467">
        <f t="shared" si="99"/>
        <v>502.43991265318323</v>
      </c>
      <c r="E467">
        <f t="shared" si="100"/>
        <v>-92.971968306086751</v>
      </c>
      <c r="F467">
        <f t="shared" si="101"/>
        <v>36287.327024952137</v>
      </c>
      <c r="G467">
        <f t="shared" si="102"/>
        <v>-14357.791709069814</v>
      </c>
      <c r="H467">
        <f t="shared" si="103"/>
        <v>76805.947750283842</v>
      </c>
      <c r="I467">
        <f t="shared" si="104"/>
        <v>78136.417838165362</v>
      </c>
      <c r="J467" s="42">
        <f t="shared" si="105"/>
        <v>510.96932659176946</v>
      </c>
      <c r="K467">
        <f t="shared" si="106"/>
        <v>29.477445059408034</v>
      </c>
      <c r="L467">
        <f t="shared" si="107"/>
        <v>36.277486907674358</v>
      </c>
      <c r="M467" s="42">
        <f t="shared" si="108"/>
        <v>69.405244299259351</v>
      </c>
      <c r="N467" s="6">
        <f t="shared" si="109"/>
        <v>9.5027462919081716E-7</v>
      </c>
      <c r="O467" s="4">
        <f>SUM($N$54:N467)*0.1+$O$30</f>
        <v>4.8807177636531233E-6</v>
      </c>
      <c r="P467" s="4">
        <f>SUM($O$235:O467)</f>
        <v>-1.3031336579273005E-3</v>
      </c>
      <c r="Q467" s="6">
        <f t="shared" si="110"/>
        <v>-5.0834240388056711E-6</v>
      </c>
      <c r="R467" s="4">
        <f>SUM($Q$54:Q467)*0.1+$O$8</f>
        <v>-1.3241621568288136E-5</v>
      </c>
      <c r="S467" s="4">
        <f>SUM($R$235:R467)</f>
        <v>8.0927477383829112E-3</v>
      </c>
      <c r="T467">
        <f t="shared" si="111"/>
        <v>1.4112474894439767E-5</v>
      </c>
      <c r="U467">
        <f t="shared" si="112"/>
        <v>8.1969947717151024E-3</v>
      </c>
      <c r="X467" s="1"/>
    </row>
    <row r="468" spans="1:24" x14ac:dyDescent="0.25">
      <c r="A468" s="8"/>
      <c r="B468">
        <f t="shared" si="97"/>
        <v>41.400000000000318</v>
      </c>
      <c r="C468">
        <f t="shared" si="98"/>
        <v>-349.17496710046828</v>
      </c>
      <c r="D468">
        <f t="shared" si="99"/>
        <v>502.43991265318323</v>
      </c>
      <c r="E468">
        <f t="shared" si="100"/>
        <v>-92.971968306086751</v>
      </c>
      <c r="F468">
        <f t="shared" si="101"/>
        <v>36287.327024952137</v>
      </c>
      <c r="G468">
        <f t="shared" si="102"/>
        <v>-14367.08890590042</v>
      </c>
      <c r="H468">
        <f t="shared" si="103"/>
        <v>76991.906606822056</v>
      </c>
      <c r="I468">
        <f t="shared" si="104"/>
        <v>78320.922661723394</v>
      </c>
      <c r="J468" s="42">
        <f t="shared" si="105"/>
        <v>510.96932659176946</v>
      </c>
      <c r="K468">
        <f t="shared" si="106"/>
        <v>29.547050640903876</v>
      </c>
      <c r="L468">
        <f t="shared" si="107"/>
        <v>36.277486907674358</v>
      </c>
      <c r="M468" s="42">
        <f t="shared" si="108"/>
        <v>69.434835425639136</v>
      </c>
      <c r="N468" s="6">
        <f t="shared" si="109"/>
        <v>9.50889966872944E-7</v>
      </c>
      <c r="O468" s="4">
        <f>SUM($N$54:N468)*0.1+$O$30</f>
        <v>4.9758067603404164E-6</v>
      </c>
      <c r="P468" s="4">
        <f>SUM($O$235:O468)</f>
        <v>-1.2981578511669601E-3</v>
      </c>
      <c r="Q468" s="6">
        <f t="shared" si="110"/>
        <v>-5.0957317799278648E-6</v>
      </c>
      <c r="R468" s="4">
        <f>SUM($Q$54:Q468)*0.1+$O$8</f>
        <v>-1.3751194746280907E-5</v>
      </c>
      <c r="S468" s="4">
        <f>SUM($R$235:R468)</f>
        <v>8.0789965436366303E-3</v>
      </c>
      <c r="T468">
        <f t="shared" si="111"/>
        <v>1.4623748146983147E-5</v>
      </c>
      <c r="U468">
        <f t="shared" si="112"/>
        <v>8.182627876094516E-3</v>
      </c>
      <c r="X468" s="1"/>
    </row>
    <row r="469" spans="1:24" x14ac:dyDescent="0.25">
      <c r="A469" s="8"/>
      <c r="B469">
        <f t="shared" si="97"/>
        <v>41.50000000000032</v>
      </c>
      <c r="C469">
        <f t="shared" si="98"/>
        <v>-349.17496710046828</v>
      </c>
      <c r="D469">
        <f t="shared" si="99"/>
        <v>502.43991265318323</v>
      </c>
      <c r="E469">
        <f t="shared" si="100"/>
        <v>-92.971968306086751</v>
      </c>
      <c r="F469">
        <f t="shared" si="101"/>
        <v>36287.327024952137</v>
      </c>
      <c r="G469">
        <f t="shared" si="102"/>
        <v>-14376.38610273103</v>
      </c>
      <c r="H469">
        <f t="shared" si="103"/>
        <v>77177.865463360286</v>
      </c>
      <c r="I469">
        <f t="shared" si="104"/>
        <v>78505.435447842319</v>
      </c>
      <c r="J469" s="42">
        <f t="shared" si="105"/>
        <v>510.96932659176946</v>
      </c>
      <c r="K469">
        <f t="shared" si="106"/>
        <v>29.616659226324877</v>
      </c>
      <c r="L469">
        <f t="shared" si="107"/>
        <v>36.277486907674358</v>
      </c>
      <c r="M469" s="42">
        <f t="shared" si="108"/>
        <v>69.464484974249302</v>
      </c>
      <c r="N469" s="6">
        <f t="shared" si="109"/>
        <v>9.5150530455507105E-7</v>
      </c>
      <c r="O469" s="4">
        <f>SUM($N$54:N469)*0.1+$O$30</f>
        <v>5.0709572907959197E-6</v>
      </c>
      <c r="P469" s="4">
        <f>SUM($O$235:O469)</f>
        <v>-1.2930868938761642E-3</v>
      </c>
      <c r="Q469" s="6">
        <f t="shared" si="110"/>
        <v>-5.1080395210500585E-6</v>
      </c>
      <c r="R469" s="4">
        <f>SUM($Q$54:Q469)*0.1+$O$8</f>
        <v>-1.4261998698385917E-5</v>
      </c>
      <c r="S469" s="4">
        <f>SUM($R$235:R469)</f>
        <v>8.0647345449382443E-3</v>
      </c>
      <c r="T469">
        <f t="shared" si="111"/>
        <v>1.5136684403059933E-5</v>
      </c>
      <c r="U469">
        <f t="shared" si="112"/>
        <v>8.1677424662776055E-3</v>
      </c>
      <c r="X469" s="1"/>
    </row>
    <row r="470" spans="1:24" x14ac:dyDescent="0.25">
      <c r="A470" s="8"/>
      <c r="B470">
        <f t="shared" si="97"/>
        <v>41.600000000000321</v>
      </c>
      <c r="C470">
        <f t="shared" si="98"/>
        <v>-349.17496710046828</v>
      </c>
      <c r="D470">
        <f t="shared" si="99"/>
        <v>502.43991265318323</v>
      </c>
      <c r="E470">
        <f t="shared" si="100"/>
        <v>-92.971968306086751</v>
      </c>
      <c r="F470">
        <f t="shared" si="101"/>
        <v>36287.327024952137</v>
      </c>
      <c r="G470">
        <f t="shared" si="102"/>
        <v>-14385.683299561641</v>
      </c>
      <c r="H470">
        <f t="shared" si="103"/>
        <v>77363.8243198985</v>
      </c>
      <c r="I470">
        <f t="shared" si="104"/>
        <v>78689.956140510112</v>
      </c>
      <c r="J470" s="42">
        <f t="shared" si="105"/>
        <v>510.96932659176946</v>
      </c>
      <c r="K470">
        <f t="shared" si="106"/>
        <v>29.686270794540153</v>
      </c>
      <c r="L470">
        <f t="shared" si="107"/>
        <v>36.277486907674358</v>
      </c>
      <c r="M470" s="42">
        <f t="shared" si="108"/>
        <v>69.494192870312702</v>
      </c>
      <c r="N470" s="6">
        <f t="shared" si="109"/>
        <v>9.5212064223719811E-7</v>
      </c>
      <c r="O470" s="4">
        <f>SUM($N$54:N470)*0.1+$O$30</f>
        <v>5.1661693550196432E-6</v>
      </c>
      <c r="P470" s="4">
        <f>SUM($O$235:O470)</f>
        <v>-1.2879207245211446E-3</v>
      </c>
      <c r="Q470" s="6">
        <f t="shared" si="110"/>
        <v>-5.1203472621722514E-6</v>
      </c>
      <c r="R470" s="4">
        <f>SUM($Q$54:Q470)*0.1+$O$8</f>
        <v>-1.4774033424603151E-5</v>
      </c>
      <c r="S470" s="4">
        <f>SUM($R$235:R470)</f>
        <v>8.0499605115136406E-3</v>
      </c>
      <c r="T470">
        <f t="shared" si="111"/>
        <v>1.5651241785750905E-5</v>
      </c>
      <c r="U470">
        <f t="shared" si="112"/>
        <v>8.1523373353646258E-3</v>
      </c>
      <c r="X470" s="1"/>
    </row>
    <row r="471" spans="1:24" x14ac:dyDescent="0.25">
      <c r="A471" s="8"/>
      <c r="B471">
        <f t="shared" si="97"/>
        <v>41.700000000000323</v>
      </c>
      <c r="C471">
        <f t="shared" si="98"/>
        <v>-349.17496710046828</v>
      </c>
      <c r="D471">
        <f t="shared" si="99"/>
        <v>502.43991265318323</v>
      </c>
      <c r="E471">
        <f t="shared" si="100"/>
        <v>-92.971968306086751</v>
      </c>
      <c r="F471">
        <f t="shared" si="101"/>
        <v>36287.327024952137</v>
      </c>
      <c r="G471">
        <f t="shared" si="102"/>
        <v>-14394.980496392251</v>
      </c>
      <c r="H471">
        <f t="shared" si="103"/>
        <v>77549.783176436715</v>
      </c>
      <c r="I471">
        <f t="shared" si="104"/>
        <v>78874.484684236508</v>
      </c>
      <c r="J471" s="42">
        <f t="shared" si="105"/>
        <v>510.96932659176946</v>
      </c>
      <c r="K471">
        <f t="shared" si="106"/>
        <v>29.755885324615662</v>
      </c>
      <c r="L471">
        <f t="shared" si="107"/>
        <v>36.277486907674358</v>
      </c>
      <c r="M471" s="42">
        <f t="shared" si="108"/>
        <v>69.523959039032945</v>
      </c>
      <c r="N471" s="6">
        <f t="shared" si="109"/>
        <v>9.5273597991932516E-7</v>
      </c>
      <c r="O471" s="4">
        <f>SUM($N$54:N471)*0.1+$O$30</f>
        <v>5.2614429530115768E-6</v>
      </c>
      <c r="P471" s="4">
        <f>SUM($O$235:O471)</f>
        <v>-1.282659281568133E-3</v>
      </c>
      <c r="Q471" s="6">
        <f t="shared" si="110"/>
        <v>-5.1326550032944443E-6</v>
      </c>
      <c r="R471" s="4">
        <f>SUM($Q$54:Q471)*0.1+$O$8</f>
        <v>-1.5287298924932582E-5</v>
      </c>
      <c r="S471" s="4">
        <f>SUM($R$235:R471)</f>
        <v>8.0346732125887079E-3</v>
      </c>
      <c r="T471">
        <f t="shared" si="111"/>
        <v>1.6167383535007762E-5</v>
      </c>
      <c r="U471">
        <f t="shared" si="112"/>
        <v>8.136411276827361E-3</v>
      </c>
      <c r="X471" s="1"/>
    </row>
    <row r="472" spans="1:24" x14ac:dyDescent="0.25">
      <c r="A472" s="8"/>
      <c r="B472">
        <f t="shared" si="97"/>
        <v>41.800000000000324</v>
      </c>
      <c r="C472">
        <f t="shared" si="98"/>
        <v>-349.17496710046828</v>
      </c>
      <c r="D472">
        <f t="shared" si="99"/>
        <v>502.43991265318323</v>
      </c>
      <c r="E472">
        <f t="shared" si="100"/>
        <v>-92.971968306086751</v>
      </c>
      <c r="F472">
        <f t="shared" si="101"/>
        <v>36287.327024952137</v>
      </c>
      <c r="G472">
        <f t="shared" si="102"/>
        <v>-14404.277693222855</v>
      </c>
      <c r="H472">
        <f t="shared" si="103"/>
        <v>77735.742032974944</v>
      </c>
      <c r="I472">
        <f t="shared" si="104"/>
        <v>79059.021024047004</v>
      </c>
      <c r="J472" s="42">
        <f t="shared" si="105"/>
        <v>510.96932659176946</v>
      </c>
      <c r="K472">
        <f t="shared" si="106"/>
        <v>29.825502795811932</v>
      </c>
      <c r="L472">
        <f t="shared" si="107"/>
        <v>36.277486907674358</v>
      </c>
      <c r="M472" s="42">
        <f t="shared" si="108"/>
        <v>69.553783405595127</v>
      </c>
      <c r="N472" s="6">
        <f t="shared" si="109"/>
        <v>9.533513176014519E-7</v>
      </c>
      <c r="O472" s="4">
        <f>SUM($N$54:N472)*0.1+$O$30</f>
        <v>5.3567780847717239E-6</v>
      </c>
      <c r="P472" s="4">
        <f>SUM($O$235:O472)</f>
        <v>-1.2773025034833612E-3</v>
      </c>
      <c r="Q472" s="6">
        <f t="shared" si="110"/>
        <v>-5.144962744416638E-6</v>
      </c>
      <c r="R472" s="4">
        <f>SUM($Q$54:Q472)*0.1+$O$8</f>
        <v>-1.5801795199374251E-5</v>
      </c>
      <c r="S472" s="4">
        <f>SUM($R$235:R472)</f>
        <v>8.0188714173893335E-3</v>
      </c>
      <c r="T472">
        <f t="shared" si="111"/>
        <v>1.6685077254015268E-5</v>
      </c>
      <c r="U472">
        <f t="shared" si="112"/>
        <v>8.1199630845237517E-3</v>
      </c>
      <c r="X472" s="1"/>
    </row>
    <row r="473" spans="1:24" x14ac:dyDescent="0.25">
      <c r="A473" s="8"/>
      <c r="B473">
        <f t="shared" si="97"/>
        <v>41.900000000000325</v>
      </c>
      <c r="C473">
        <f t="shared" si="98"/>
        <v>-349.17496710046828</v>
      </c>
      <c r="D473">
        <f t="shared" si="99"/>
        <v>502.43991265318323</v>
      </c>
      <c r="E473">
        <f t="shared" si="100"/>
        <v>-92.971968306086751</v>
      </c>
      <c r="F473">
        <f t="shared" si="101"/>
        <v>36287.327024952137</v>
      </c>
      <c r="G473">
        <f t="shared" si="102"/>
        <v>-14413.574890053465</v>
      </c>
      <c r="H473">
        <f t="shared" si="103"/>
        <v>77921.700889513158</v>
      </c>
      <c r="I473">
        <f t="shared" si="104"/>
        <v>79243.565105476766</v>
      </c>
      <c r="J473" s="42">
        <f t="shared" si="105"/>
        <v>510.96932659176946</v>
      </c>
      <c r="K473">
        <f t="shared" si="106"/>
        <v>29.895123187581767</v>
      </c>
      <c r="L473">
        <f t="shared" si="107"/>
        <v>36.277486907674358</v>
      </c>
      <c r="M473" s="42">
        <f t="shared" si="108"/>
        <v>69.583665895166391</v>
      </c>
      <c r="N473" s="6">
        <f t="shared" si="109"/>
        <v>9.5396665528357896E-7</v>
      </c>
      <c r="O473" s="4">
        <f>SUM($N$54:N473)*0.1+$O$30</f>
        <v>5.4521747503000811E-6</v>
      </c>
      <c r="P473" s="4">
        <f>SUM($O$235:O473)</f>
        <v>-1.2718503287330611E-3</v>
      </c>
      <c r="Q473" s="6">
        <f t="shared" si="110"/>
        <v>-5.1572704855388317E-6</v>
      </c>
      <c r="R473" s="4">
        <f>SUM($Q$54:Q473)*0.1+$O$8</f>
        <v>-1.6317522247928144E-5</v>
      </c>
      <c r="S473" s="4">
        <f>SUM($R$235:R473)</f>
        <v>8.0025538951414045E-3</v>
      </c>
      <c r="T473">
        <f t="shared" si="111"/>
        <v>1.7204294284260534E-5</v>
      </c>
      <c r="U473">
        <f t="shared" si="112"/>
        <v>8.1029915527131881E-3</v>
      </c>
      <c r="X473" s="1"/>
    </row>
    <row r="474" spans="1:24" x14ac:dyDescent="0.25">
      <c r="A474" s="8"/>
      <c r="B474">
        <f t="shared" si="97"/>
        <v>42.000000000000327</v>
      </c>
      <c r="C474">
        <f t="shared" si="98"/>
        <v>-349.17496710046828</v>
      </c>
      <c r="D474">
        <f t="shared" si="99"/>
        <v>502.43991265318323</v>
      </c>
      <c r="E474">
        <f t="shared" si="100"/>
        <v>-92.971968306086751</v>
      </c>
      <c r="F474">
        <f t="shared" si="101"/>
        <v>36287.327024952137</v>
      </c>
      <c r="G474">
        <f t="shared" si="102"/>
        <v>-14422.872086884076</v>
      </c>
      <c r="H474">
        <f t="shared" si="103"/>
        <v>78107.659746051373</v>
      </c>
      <c r="I474">
        <f t="shared" si="104"/>
        <v>79428.116874564977</v>
      </c>
      <c r="J474" s="42">
        <f t="shared" si="105"/>
        <v>510.96932659176946</v>
      </c>
      <c r="K474">
        <f t="shared" si="106"/>
        <v>29.96474647956812</v>
      </c>
      <c r="L474">
        <f t="shared" si="107"/>
        <v>36.277486907674358</v>
      </c>
      <c r="M474" s="42">
        <f t="shared" si="108"/>
        <v>69.613606432896759</v>
      </c>
      <c r="N474" s="6">
        <f t="shared" si="109"/>
        <v>9.545819929657059E-7</v>
      </c>
      <c r="O474" s="4">
        <f>SUM($N$54:N474)*0.1+$O$30</f>
        <v>5.5476329495966517E-6</v>
      </c>
      <c r="P474" s="4">
        <f>SUM($O$235:O474)</f>
        <v>-1.2663026957834644E-3</v>
      </c>
      <c r="Q474" s="6">
        <f t="shared" si="110"/>
        <v>-5.1695782266610245E-6</v>
      </c>
      <c r="R474" s="4">
        <f>SUM($Q$54:Q474)*0.1+$O$8</f>
        <v>-1.6834480070594235E-5</v>
      </c>
      <c r="S474" s="4">
        <f>SUM($R$235:R474)</f>
        <v>7.9857194150708098E-3</v>
      </c>
      <c r="T474">
        <f t="shared" si="111"/>
        <v>1.7725009184502131E-5</v>
      </c>
      <c r="U474">
        <f t="shared" si="112"/>
        <v>8.085495476072407E-3</v>
      </c>
      <c r="X474" s="1"/>
    </row>
    <row r="475" spans="1:24" x14ac:dyDescent="0.25">
      <c r="A475" s="8"/>
      <c r="B475">
        <f t="shared" si="97"/>
        <v>42.100000000000328</v>
      </c>
      <c r="C475">
        <f t="shared" si="98"/>
        <v>-349.17496710046828</v>
      </c>
      <c r="D475">
        <f t="shared" si="99"/>
        <v>502.43991265318323</v>
      </c>
      <c r="E475">
        <f t="shared" si="100"/>
        <v>-92.971968306086751</v>
      </c>
      <c r="F475">
        <f t="shared" si="101"/>
        <v>36287.327024952137</v>
      </c>
      <c r="G475">
        <f t="shared" si="102"/>
        <v>-14432.169283714686</v>
      </c>
      <c r="H475">
        <f t="shared" si="103"/>
        <v>78293.618602589588</v>
      </c>
      <c r="I475">
        <f t="shared" si="104"/>
        <v>79612.676277848863</v>
      </c>
      <c r="J475" s="42">
        <f t="shared" si="105"/>
        <v>510.96932659176946</v>
      </c>
      <c r="K475">
        <f t="shared" si="106"/>
        <v>30.034372651601831</v>
      </c>
      <c r="L475">
        <f t="shared" si="107"/>
        <v>36.277486907674358</v>
      </c>
      <c r="M475" s="42">
        <f t="shared" si="108"/>
        <v>69.643604943919598</v>
      </c>
      <c r="N475" s="6">
        <f t="shared" si="109"/>
        <v>9.5519733064783307E-7</v>
      </c>
      <c r="O475" s="4">
        <f>SUM($N$54:N475)*0.1+$O$30</f>
        <v>5.6431526826614359E-6</v>
      </c>
      <c r="P475" s="4">
        <f>SUM($O$235:O475)</f>
        <v>-1.260659543100803E-3</v>
      </c>
      <c r="Q475" s="6">
        <f t="shared" si="110"/>
        <v>-5.1818859677832174E-6</v>
      </c>
      <c r="R475" s="4">
        <f>SUM($Q$54:Q475)*0.1+$O$8</f>
        <v>-1.7352668667372563E-5</v>
      </c>
      <c r="S475" s="4">
        <f>SUM($R$235:R475)</f>
        <v>7.9683667464034366E-3</v>
      </c>
      <c r="T475">
        <f t="shared" si="111"/>
        <v>1.824719929412299E-5</v>
      </c>
      <c r="U475">
        <f t="shared" si="112"/>
        <v>8.0674736497121091E-3</v>
      </c>
      <c r="X475" s="1"/>
    </row>
    <row r="476" spans="1:24" x14ac:dyDescent="0.25">
      <c r="A476" s="8"/>
      <c r="B476">
        <f t="shared" si="97"/>
        <v>42.20000000000033</v>
      </c>
      <c r="C476">
        <f t="shared" si="98"/>
        <v>-349.17496710046828</v>
      </c>
      <c r="D476">
        <f t="shared" si="99"/>
        <v>502.43991265318323</v>
      </c>
      <c r="E476">
        <f t="shared" si="100"/>
        <v>-92.971968306086751</v>
      </c>
      <c r="F476">
        <f t="shared" si="101"/>
        <v>36287.327024952137</v>
      </c>
      <c r="G476">
        <f t="shared" si="102"/>
        <v>-14441.466480545292</v>
      </c>
      <c r="H476">
        <f t="shared" si="103"/>
        <v>78479.577459127817</v>
      </c>
      <c r="I476">
        <f t="shared" si="104"/>
        <v>79797.243262358112</v>
      </c>
      <c r="J476" s="42">
        <f t="shared" si="105"/>
        <v>510.96932659176946</v>
      </c>
      <c r="K476">
        <f t="shared" si="106"/>
        <v>30.104001683699519</v>
      </c>
      <c r="L476">
        <f t="shared" si="107"/>
        <v>36.277486907674358</v>
      </c>
      <c r="M476" s="42">
        <f t="shared" si="108"/>
        <v>69.673661353352443</v>
      </c>
      <c r="N476" s="6">
        <f t="shared" si="109"/>
        <v>9.558126683299598E-7</v>
      </c>
      <c r="O476" s="4">
        <f>SUM($N$54:N476)*0.1+$O$30</f>
        <v>5.7387339494944301E-6</v>
      </c>
      <c r="P476" s="4">
        <f>SUM($O$235:O476)</f>
        <v>-1.2549208091513085E-3</v>
      </c>
      <c r="Q476" s="6">
        <f t="shared" si="110"/>
        <v>-5.1941937089054111E-6</v>
      </c>
      <c r="R476" s="4">
        <f>SUM($Q$54:Q476)*0.1+$O$8</f>
        <v>-1.7872088038263102E-5</v>
      </c>
      <c r="S476" s="4">
        <f>SUM($R$235:R476)</f>
        <v>7.9504946583651738E-3</v>
      </c>
      <c r="T476">
        <f t="shared" si="111"/>
        <v>1.8770844365411671E-5</v>
      </c>
      <c r="U476">
        <f t="shared" si="112"/>
        <v>8.0489248691942798E-3</v>
      </c>
      <c r="X476" s="1"/>
    </row>
    <row r="477" spans="1:24" x14ac:dyDescent="0.25">
      <c r="A477" s="8"/>
      <c r="B477">
        <f t="shared" si="97"/>
        <v>42.300000000000331</v>
      </c>
      <c r="C477">
        <f t="shared" si="98"/>
        <v>-349.17496710046828</v>
      </c>
      <c r="D477">
        <f t="shared" si="99"/>
        <v>502.43991265318323</v>
      </c>
      <c r="E477">
        <f t="shared" si="100"/>
        <v>-92.971968306086751</v>
      </c>
      <c r="F477">
        <f t="shared" si="101"/>
        <v>36287.327024952137</v>
      </c>
      <c r="G477">
        <f t="shared" si="102"/>
        <v>-14450.7636773759</v>
      </c>
      <c r="H477">
        <f t="shared" si="103"/>
        <v>78665.536315666017</v>
      </c>
      <c r="I477">
        <f t="shared" si="104"/>
        <v>79981.817775609074</v>
      </c>
      <c r="J477" s="42">
        <f t="shared" si="105"/>
        <v>510.96932659176946</v>
      </c>
      <c r="K477">
        <f t="shared" si="106"/>
        <v>30.173633556061404</v>
      </c>
      <c r="L477">
        <f t="shared" si="107"/>
        <v>36.277486907674358</v>
      </c>
      <c r="M477" s="42">
        <f t="shared" si="108"/>
        <v>69.703775586297539</v>
      </c>
      <c r="N477" s="6">
        <f t="shared" si="109"/>
        <v>9.5642800601208675E-7</v>
      </c>
      <c r="O477" s="4">
        <f>SUM($N$54:N477)*0.1+$O$30</f>
        <v>5.8343767500956378E-6</v>
      </c>
      <c r="P477" s="4">
        <f>SUM($O$235:O477)</f>
        <v>-1.2490864324012129E-3</v>
      </c>
      <c r="Q477" s="6">
        <f t="shared" si="110"/>
        <v>-5.2065014500276031E-6</v>
      </c>
      <c r="R477" s="4">
        <f>SUM($Q$54:Q477)*0.1+$O$8</f>
        <v>-1.8392738183265866E-5</v>
      </c>
      <c r="S477" s="4">
        <f>SUM($R$235:R477)</f>
        <v>7.9321019201819085E-3</v>
      </c>
      <c r="T477">
        <f t="shared" si="111"/>
        <v>1.9295926252456053E-5</v>
      </c>
      <c r="U477">
        <f t="shared" si="112"/>
        <v>8.0298479305502598E-3</v>
      </c>
      <c r="X477" s="1"/>
    </row>
    <row r="478" spans="1:24" x14ac:dyDescent="0.25">
      <c r="A478" s="8"/>
      <c r="B478">
        <f t="shared" si="97"/>
        <v>42.400000000000333</v>
      </c>
      <c r="C478">
        <f t="shared" si="98"/>
        <v>-349.17496710046828</v>
      </c>
      <c r="D478">
        <f t="shared" si="99"/>
        <v>502.43991265318323</v>
      </c>
      <c r="E478">
        <f t="shared" si="100"/>
        <v>-92.971968306086751</v>
      </c>
      <c r="F478">
        <f t="shared" si="101"/>
        <v>36287.327024952137</v>
      </c>
      <c r="G478">
        <f t="shared" si="102"/>
        <v>-14460.060874206511</v>
      </c>
      <c r="H478">
        <f t="shared" si="103"/>
        <v>78851.495172204231</v>
      </c>
      <c r="I478">
        <f t="shared" si="104"/>
        <v>80166.399765599461</v>
      </c>
      <c r="J478" s="42">
        <f t="shared" si="105"/>
        <v>510.96932659176946</v>
      </c>
      <c r="K478">
        <f t="shared" si="106"/>
        <v>30.243268249069306</v>
      </c>
      <c r="L478">
        <f t="shared" si="107"/>
        <v>36.277486907674358</v>
      </c>
      <c r="M478" s="42">
        <f t="shared" si="108"/>
        <v>69.733947567842577</v>
      </c>
      <c r="N478" s="6">
        <f t="shared" si="109"/>
        <v>9.5704334369421391E-7</v>
      </c>
      <c r="O478" s="4">
        <f>SUM($N$54:N478)*0.1+$O$30</f>
        <v>5.9300810844650556E-6</v>
      </c>
      <c r="P478" s="4">
        <f>SUM($O$235:O478)</f>
        <v>-1.2431563513167479E-3</v>
      </c>
      <c r="Q478" s="6">
        <f t="shared" si="110"/>
        <v>-5.218809191149796E-6</v>
      </c>
      <c r="R478" s="4">
        <f>SUM($Q$54:Q478)*0.1+$O$8</f>
        <v>-1.8914619102380841E-5</v>
      </c>
      <c r="S478" s="4">
        <f>SUM($R$235:R478)</f>
        <v>7.913187301079528E-3</v>
      </c>
      <c r="T478">
        <f t="shared" si="111"/>
        <v>1.9822428646774855E-5</v>
      </c>
      <c r="U478">
        <f t="shared" si="112"/>
        <v>8.0102416302996419E-3</v>
      </c>
      <c r="X478" s="1"/>
    </row>
    <row r="479" spans="1:24" x14ac:dyDescent="0.25">
      <c r="A479" s="8"/>
      <c r="B479">
        <f t="shared" si="97"/>
        <v>42.500000000000334</v>
      </c>
      <c r="C479">
        <f t="shared" si="98"/>
        <v>-349.17496710046828</v>
      </c>
      <c r="D479">
        <f t="shared" si="99"/>
        <v>502.43991265318323</v>
      </c>
      <c r="E479">
        <f t="shared" si="100"/>
        <v>-92.971968306086751</v>
      </c>
      <c r="F479">
        <f t="shared" si="101"/>
        <v>36287.327024952137</v>
      </c>
      <c r="G479">
        <f t="shared" si="102"/>
        <v>-14469.358071037117</v>
      </c>
      <c r="H479">
        <f t="shared" si="103"/>
        <v>79037.454028742461</v>
      </c>
      <c r="I479">
        <f t="shared" si="104"/>
        <v>80350.989180802659</v>
      </c>
      <c r="J479" s="42">
        <f t="shared" si="105"/>
        <v>510.96932659176946</v>
      </c>
      <c r="K479">
        <f t="shared" si="106"/>
        <v>30.312905743284492</v>
      </c>
      <c r="L479">
        <f t="shared" si="107"/>
        <v>36.277486907674358</v>
      </c>
      <c r="M479" s="42">
        <f t="shared" si="108"/>
        <v>69.764177223061296</v>
      </c>
      <c r="N479" s="6">
        <f t="shared" si="109"/>
        <v>9.5765868137634065E-7</v>
      </c>
      <c r="O479" s="4">
        <f>SUM($N$54:N479)*0.1+$O$30</f>
        <v>6.0258469526026936E-6</v>
      </c>
      <c r="P479" s="4">
        <f>SUM($O$235:O479)</f>
        <v>-1.2371305043641452E-3</v>
      </c>
      <c r="Q479" s="6">
        <f t="shared" si="110"/>
        <v>-5.2311169322719905E-6</v>
      </c>
      <c r="R479" s="4">
        <f>SUM($Q$54:Q479)*0.1+$O$8</f>
        <v>-1.9437730795608053E-5</v>
      </c>
      <c r="S479" s="4">
        <f>SUM($R$235:R479)</f>
        <v>7.8937495702839193E-3</v>
      </c>
      <c r="T479">
        <f t="shared" si="111"/>
        <v>2.0350336851726088E-5</v>
      </c>
      <c r="U479">
        <f t="shared" si="112"/>
        <v>7.9901047654699648E-3</v>
      </c>
      <c r="X479" s="1"/>
    </row>
    <row r="480" spans="1:24" x14ac:dyDescent="0.25">
      <c r="A480" s="8"/>
      <c r="B480">
        <f t="shared" si="97"/>
        <v>42.600000000000335</v>
      </c>
      <c r="C480">
        <f t="shared" si="98"/>
        <v>-349.17496710046828</v>
      </c>
      <c r="D480">
        <f t="shared" si="99"/>
        <v>502.43991265318323</v>
      </c>
      <c r="E480">
        <f t="shared" si="100"/>
        <v>-92.971968306086751</v>
      </c>
      <c r="F480">
        <f t="shared" si="101"/>
        <v>36287.327024952137</v>
      </c>
      <c r="G480">
        <f t="shared" si="102"/>
        <v>-14478.655267867727</v>
      </c>
      <c r="H480">
        <f t="shared" si="103"/>
        <v>79223.412885280675</v>
      </c>
      <c r="I480">
        <f t="shared" si="104"/>
        <v>80535.585970162341</v>
      </c>
      <c r="J480" s="42">
        <f t="shared" si="105"/>
        <v>510.96932659176946</v>
      </c>
      <c r="K480">
        <f t="shared" si="106"/>
        <v>30.382546019445648</v>
      </c>
      <c r="L480">
        <f t="shared" si="107"/>
        <v>36.277486907674358</v>
      </c>
      <c r="M480" s="42">
        <f t="shared" si="108"/>
        <v>69.794464477014117</v>
      </c>
      <c r="N480" s="6">
        <f t="shared" si="109"/>
        <v>9.582740190584676E-7</v>
      </c>
      <c r="O480" s="4">
        <f>SUM($N$54:N480)*0.1+$O$30</f>
        <v>6.1216743545085418E-6</v>
      </c>
      <c r="P480" s="4">
        <f>SUM($O$235:O480)</f>
        <v>-1.2310088300096366E-3</v>
      </c>
      <c r="Q480" s="6">
        <f t="shared" si="110"/>
        <v>-5.2434246733941834E-6</v>
      </c>
      <c r="R480" s="4">
        <f>SUM($Q$54:Q480)*0.1+$O$8</f>
        <v>-1.9962073262947476E-5</v>
      </c>
      <c r="S480" s="4">
        <f>SUM($R$235:R480)</f>
        <v>7.8737874970209714E-3</v>
      </c>
      <c r="T480">
        <f t="shared" si="111"/>
        <v>2.087963758923823E-5</v>
      </c>
      <c r="U480">
        <f t="shared" si="112"/>
        <v>7.9694361336173254E-3</v>
      </c>
      <c r="X480" s="1"/>
    </row>
    <row r="481" spans="1:24" x14ac:dyDescent="0.25">
      <c r="A481" s="8"/>
      <c r="B481">
        <f t="shared" si="97"/>
        <v>42.700000000000337</v>
      </c>
      <c r="C481">
        <f t="shared" si="98"/>
        <v>-349.17496710046828</v>
      </c>
      <c r="D481">
        <f t="shared" si="99"/>
        <v>502.43991265318323</v>
      </c>
      <c r="E481">
        <f t="shared" si="100"/>
        <v>-92.971968306086751</v>
      </c>
      <c r="F481">
        <f t="shared" si="101"/>
        <v>36287.327024952137</v>
      </c>
      <c r="G481">
        <f t="shared" si="102"/>
        <v>-14487.952464698337</v>
      </c>
      <c r="H481">
        <f t="shared" si="103"/>
        <v>79409.37174181889</v>
      </c>
      <c r="I481">
        <f t="shared" si="104"/>
        <v>80720.190083087291</v>
      </c>
      <c r="J481" s="42">
        <f t="shared" si="105"/>
        <v>510.96932659176946</v>
      </c>
      <c r="K481">
        <f t="shared" si="106"/>
        <v>30.452189058466921</v>
      </c>
      <c r="L481">
        <f t="shared" si="107"/>
        <v>36.277486907674358</v>
      </c>
      <c r="M481" s="42">
        <f t="shared" si="108"/>
        <v>69.824809254748885</v>
      </c>
      <c r="N481" s="6">
        <f t="shared" si="109"/>
        <v>9.5888935674059476E-7</v>
      </c>
      <c r="O481" s="4">
        <f>SUM($N$54:N481)*0.1+$O$30</f>
        <v>6.2175632901826034E-6</v>
      </c>
      <c r="P481" s="4">
        <f>SUM($O$235:O481)</f>
        <v>-1.2247912667194541E-3</v>
      </c>
      <c r="Q481" s="6">
        <f t="shared" si="110"/>
        <v>-5.2557324145163763E-6</v>
      </c>
      <c r="R481" s="4">
        <f>SUM($Q$54:Q481)*0.1+$O$8</f>
        <v>-2.048764650439911E-5</v>
      </c>
      <c r="S481" s="4">
        <f>SUM($R$235:R481)</f>
        <v>7.8532998505165715E-3</v>
      </c>
      <c r="T481">
        <f t="shared" si="111"/>
        <v>2.1410318833605523E-5</v>
      </c>
      <c r="U481">
        <f t="shared" si="112"/>
        <v>7.9482345328478997E-3</v>
      </c>
      <c r="X481" s="1"/>
    </row>
    <row r="482" spans="1:24" x14ac:dyDescent="0.25">
      <c r="A482" s="8"/>
      <c r="B482">
        <f t="shared" si="97"/>
        <v>42.800000000000338</v>
      </c>
      <c r="C482">
        <f t="shared" si="98"/>
        <v>-349.17496710046828</v>
      </c>
      <c r="D482">
        <f t="shared" si="99"/>
        <v>502.43991265318323</v>
      </c>
      <c r="E482">
        <f t="shared" si="100"/>
        <v>-92.971968306086751</v>
      </c>
      <c r="F482">
        <f t="shared" si="101"/>
        <v>36287.327024952137</v>
      </c>
      <c r="G482">
        <f t="shared" si="102"/>
        <v>-14497.249661528947</v>
      </c>
      <c r="H482">
        <f t="shared" si="103"/>
        <v>79595.330598357119</v>
      </c>
      <c r="I482">
        <f t="shared" si="104"/>
        <v>80904.801469445971</v>
      </c>
      <c r="J482" s="42">
        <f t="shared" si="105"/>
        <v>510.96932659176946</v>
      </c>
      <c r="K482">
        <f t="shared" si="106"/>
        <v>30.521834841435886</v>
      </c>
      <c r="L482">
        <f t="shared" si="107"/>
        <v>36.277486907674358</v>
      </c>
      <c r="M482" s="42">
        <f t="shared" si="108"/>
        <v>69.85521148130141</v>
      </c>
      <c r="N482" s="6">
        <f t="shared" si="109"/>
        <v>9.5950469442272171E-7</v>
      </c>
      <c r="O482" s="4">
        <f>SUM($N$54:N482)*0.1+$O$30</f>
        <v>6.3135137596248751E-6</v>
      </c>
      <c r="P482" s="4">
        <f>SUM($O$235:O482)</f>
        <v>-1.2184777529598292E-3</v>
      </c>
      <c r="Q482" s="6">
        <f t="shared" si="110"/>
        <v>-5.26804015563857E-6</v>
      </c>
      <c r="R482" s="4">
        <f>SUM($Q$54:Q482)*0.1+$O$8</f>
        <v>-2.1014450519962955E-5</v>
      </c>
      <c r="S482" s="4">
        <f>SUM($R$235:R482)</f>
        <v>7.8322853999966083E-3</v>
      </c>
      <c r="T482">
        <f t="shared" si="111"/>
        <v>2.1942369668040503E-5</v>
      </c>
      <c r="U482">
        <f t="shared" si="112"/>
        <v>7.926498761840442E-3</v>
      </c>
      <c r="X482" s="1"/>
    </row>
    <row r="483" spans="1:24" x14ac:dyDescent="0.25">
      <c r="A483" s="8"/>
      <c r="B483">
        <f t="shared" si="97"/>
        <v>42.90000000000034</v>
      </c>
      <c r="C483">
        <f t="shared" si="98"/>
        <v>-349.17496710046828</v>
      </c>
      <c r="D483">
        <f t="shared" si="99"/>
        <v>502.43991265318323</v>
      </c>
      <c r="E483">
        <f t="shared" si="100"/>
        <v>-92.971968306086751</v>
      </c>
      <c r="F483">
        <f t="shared" si="101"/>
        <v>36287.327024952137</v>
      </c>
      <c r="G483">
        <f t="shared" si="102"/>
        <v>-14506.546858359552</v>
      </c>
      <c r="H483">
        <f t="shared" si="103"/>
        <v>79781.289454895334</v>
      </c>
      <c r="I483">
        <f t="shared" si="104"/>
        <v>81089.420079561402</v>
      </c>
      <c r="J483" s="42">
        <f t="shared" si="105"/>
        <v>510.96932659176946</v>
      </c>
      <c r="K483">
        <f t="shared" si="106"/>
        <v>30.591483349611593</v>
      </c>
      <c r="L483">
        <f t="shared" si="107"/>
        <v>36.277486907674358</v>
      </c>
      <c r="M483" s="42">
        <f t="shared" si="108"/>
        <v>69.885671081696117</v>
      </c>
      <c r="N483" s="6">
        <f t="shared" si="109"/>
        <v>9.6012003210484845E-7</v>
      </c>
      <c r="O483" s="4">
        <f>SUM($N$54:N483)*0.1+$O$30</f>
        <v>6.4095257628353603E-6</v>
      </c>
      <c r="P483" s="4">
        <f>SUM($O$235:O483)</f>
        <v>-1.2120682271969938E-3</v>
      </c>
      <c r="Q483" s="6">
        <f t="shared" si="110"/>
        <v>-5.2803478967607637E-6</v>
      </c>
      <c r="R483" s="4">
        <f>SUM($Q$54:Q483)*0.1+$O$8</f>
        <v>-2.1542485309639038E-5</v>
      </c>
      <c r="S483" s="4">
        <f>SUM($R$235:R483)</f>
        <v>7.8107429146869693E-3</v>
      </c>
      <c r="T483">
        <f t="shared" si="111"/>
        <v>2.2475780160440794E-5</v>
      </c>
      <c r="U483">
        <f t="shared" si="112"/>
        <v>7.9042276198698341E-3</v>
      </c>
      <c r="X483" s="1"/>
    </row>
    <row r="484" spans="1:24" x14ac:dyDescent="0.25">
      <c r="A484" s="8"/>
      <c r="B484">
        <f t="shared" si="97"/>
        <v>43.000000000000341</v>
      </c>
      <c r="C484">
        <f t="shared" si="98"/>
        <v>-349.17496710046828</v>
      </c>
      <c r="D484">
        <f t="shared" si="99"/>
        <v>502.43991265318323</v>
      </c>
      <c r="E484">
        <f t="shared" si="100"/>
        <v>-92.971968306086751</v>
      </c>
      <c r="F484">
        <f t="shared" si="101"/>
        <v>36287.327024952137</v>
      </c>
      <c r="G484">
        <f t="shared" si="102"/>
        <v>-14515.844055190162</v>
      </c>
      <c r="H484">
        <f t="shared" si="103"/>
        <v>79967.248311433548</v>
      </c>
      <c r="I484">
        <f t="shared" si="104"/>
        <v>81274.045864206069</v>
      </c>
      <c r="J484" s="42">
        <f t="shared" si="105"/>
        <v>510.96932659176946</v>
      </c>
      <c r="K484">
        <f t="shared" si="106"/>
        <v>30.661134564422657</v>
      </c>
      <c r="L484">
        <f t="shared" si="107"/>
        <v>36.277486907674358</v>
      </c>
      <c r="M484" s="42">
        <f t="shared" si="108"/>
        <v>69.916187980946788</v>
      </c>
      <c r="N484" s="6">
        <f t="shared" si="109"/>
        <v>9.6073536978697561E-7</v>
      </c>
      <c r="O484" s="4">
        <f>SUM($N$54:N484)*0.1+$O$30</f>
        <v>6.5055992998140589E-6</v>
      </c>
      <c r="P484" s="4">
        <f>SUM($O$235:O484)</f>
        <v>-1.2055626278971799E-3</v>
      </c>
      <c r="Q484" s="6">
        <f t="shared" si="110"/>
        <v>-5.2926556378829565E-6</v>
      </c>
      <c r="R484" s="4">
        <f>SUM($Q$54:Q484)*0.1+$O$8</f>
        <v>-2.2071750873427332E-5</v>
      </c>
      <c r="S484" s="4">
        <f>SUM($R$235:R484)</f>
        <v>7.7886711638135422E-3</v>
      </c>
      <c r="T484">
        <f t="shared" si="111"/>
        <v>2.3010541255441632E-5</v>
      </c>
      <c r="U484">
        <f t="shared" si="112"/>
        <v>7.8814199068316972E-3</v>
      </c>
      <c r="X484" s="1"/>
    </row>
    <row r="485" spans="1:24" x14ac:dyDescent="0.25">
      <c r="A485" s="8"/>
      <c r="B485">
        <f t="shared" si="97"/>
        <v>43.100000000000342</v>
      </c>
      <c r="C485">
        <f t="shared" si="98"/>
        <v>-349.17496710046828</v>
      </c>
      <c r="D485">
        <f t="shared" si="99"/>
        <v>502.43991265318323</v>
      </c>
      <c r="E485">
        <f t="shared" si="100"/>
        <v>-92.971968306086751</v>
      </c>
      <c r="F485">
        <f t="shared" si="101"/>
        <v>36287.327024952137</v>
      </c>
      <c r="G485">
        <f t="shared" si="102"/>
        <v>-14525.141252020772</v>
      </c>
      <c r="H485">
        <f t="shared" si="103"/>
        <v>80153.207167971777</v>
      </c>
      <c r="I485">
        <f t="shared" si="104"/>
        <v>81458.678774596861</v>
      </c>
      <c r="J485" s="42">
        <f t="shared" si="105"/>
        <v>510.96932659176946</v>
      </c>
      <c r="K485">
        <f t="shared" si="106"/>
        <v>30.730788467465356</v>
      </c>
      <c r="L485">
        <f t="shared" si="107"/>
        <v>36.277486907674358</v>
      </c>
      <c r="M485" s="42">
        <f t="shared" si="108"/>
        <v>69.946762104057072</v>
      </c>
      <c r="N485" s="6">
        <f t="shared" si="109"/>
        <v>9.6135070746910256E-7</v>
      </c>
      <c r="O485" s="4">
        <f>SUM($N$54:N485)*0.1+$O$30</f>
        <v>6.6017343705609677E-6</v>
      </c>
      <c r="P485" s="4">
        <f>SUM($O$235:O485)</f>
        <v>-1.1989608935266188E-3</v>
      </c>
      <c r="Q485" s="6">
        <f t="shared" si="110"/>
        <v>-5.3049633790051502E-6</v>
      </c>
      <c r="R485" s="4">
        <f>SUM($Q$54:Q485)*0.1+$O$8</f>
        <v>-2.260224721132785E-5</v>
      </c>
      <c r="S485" s="4">
        <f>SUM($R$235:R485)</f>
        <v>7.7660689166022144E-3</v>
      </c>
      <c r="T485">
        <f t="shared" si="111"/>
        <v>2.3546644680323852E-5</v>
      </c>
      <c r="U485">
        <f t="shared" si="112"/>
        <v>7.8580744232681615E-3</v>
      </c>
      <c r="X485" s="1"/>
    </row>
    <row r="486" spans="1:24" x14ac:dyDescent="0.25">
      <c r="A486" s="8"/>
      <c r="B486">
        <f t="shared" si="97"/>
        <v>43.200000000000344</v>
      </c>
      <c r="C486">
        <f t="shared" si="98"/>
        <v>-349.17496710046828</v>
      </c>
      <c r="D486">
        <f t="shared" si="99"/>
        <v>502.43991265318323</v>
      </c>
      <c r="E486">
        <f t="shared" si="100"/>
        <v>-92.971968306086751</v>
      </c>
      <c r="F486">
        <f t="shared" si="101"/>
        <v>36287.327024952137</v>
      </c>
      <c r="G486">
        <f t="shared" si="102"/>
        <v>-14534.438448851379</v>
      </c>
      <c r="H486">
        <f t="shared" si="103"/>
        <v>80339.166024509992</v>
      </c>
      <c r="I486">
        <f t="shared" si="104"/>
        <v>81643.318762390045</v>
      </c>
      <c r="J486" s="42">
        <f t="shared" si="105"/>
        <v>510.96932659176946</v>
      </c>
      <c r="K486">
        <f t="shared" si="106"/>
        <v>30.80044504050171</v>
      </c>
      <c r="L486">
        <f t="shared" si="107"/>
        <v>36.277486907674358</v>
      </c>
      <c r="M486" s="42">
        <f t="shared" si="108"/>
        <v>69.977393376021226</v>
      </c>
      <c r="N486" s="6">
        <f t="shared" si="109"/>
        <v>9.619660451512295E-7</v>
      </c>
      <c r="O486" s="4">
        <f>SUM($N$54:N486)*0.1+$O$30</f>
        <v>6.6979309750760899E-6</v>
      </c>
      <c r="P486" s="4">
        <f>SUM($O$235:O486)</f>
        <v>-1.1922629625515427E-3</v>
      </c>
      <c r="Q486" s="6">
        <f t="shared" si="110"/>
        <v>-5.3172711201273431E-6</v>
      </c>
      <c r="R486" s="4">
        <f>SUM($Q$54:Q486)*0.1+$O$8</f>
        <v>-2.3133974323340578E-5</v>
      </c>
      <c r="S486" s="4">
        <f>SUM($R$235:R486)</f>
        <v>7.7429349422788738E-3</v>
      </c>
      <c r="T486">
        <f t="shared" si="111"/>
        <v>2.4084082862751178E-5</v>
      </c>
      <c r="U486">
        <f t="shared" si="112"/>
        <v>7.8341899703948531E-3</v>
      </c>
      <c r="X486" s="1"/>
    </row>
    <row r="487" spans="1:24" x14ac:dyDescent="0.25">
      <c r="A487" s="8"/>
      <c r="B487">
        <f t="shared" si="97"/>
        <v>43.300000000000345</v>
      </c>
      <c r="C487">
        <f t="shared" si="98"/>
        <v>-349.17496710046828</v>
      </c>
      <c r="D487">
        <f t="shared" si="99"/>
        <v>502.43991265318323</v>
      </c>
      <c r="E487">
        <f t="shared" si="100"/>
        <v>-92.971968306086751</v>
      </c>
      <c r="F487">
        <f t="shared" si="101"/>
        <v>36287.327024952137</v>
      </c>
      <c r="G487">
        <f t="shared" si="102"/>
        <v>-14543.735645681989</v>
      </c>
      <c r="H487">
        <f t="shared" si="103"/>
        <v>80525.124881048207</v>
      </c>
      <c r="I487">
        <f t="shared" si="104"/>
        <v>81827.965779676393</v>
      </c>
      <c r="J487" s="42">
        <f t="shared" si="105"/>
        <v>510.96932659176946</v>
      </c>
      <c r="K487">
        <f t="shared" si="106"/>
        <v>30.870104265457673</v>
      </c>
      <c r="L487">
        <f t="shared" si="107"/>
        <v>36.277486907674358</v>
      </c>
      <c r="M487" s="42">
        <f t="shared" si="108"/>
        <v>70.008081721824681</v>
      </c>
      <c r="N487" s="6">
        <f t="shared" si="109"/>
        <v>9.6258138283335645E-7</v>
      </c>
      <c r="O487" s="4">
        <f>SUM($N$54:N487)*0.1+$O$30</f>
        <v>6.7941891133594222E-6</v>
      </c>
      <c r="P487" s="4">
        <f>SUM($O$235:O487)</f>
        <v>-1.1854687734381834E-3</v>
      </c>
      <c r="Q487" s="6">
        <f t="shared" si="110"/>
        <v>-5.329578861249536E-6</v>
      </c>
      <c r="R487" s="4">
        <f>SUM($Q$54:Q487)*0.1+$O$8</f>
        <v>-2.3666932209465545E-5</v>
      </c>
      <c r="S487" s="4">
        <f>SUM($R$235:R487)</f>
        <v>7.7192680100694085E-3</v>
      </c>
      <c r="T487">
        <f t="shared" si="111"/>
        <v>2.4622848858642034E-5</v>
      </c>
      <c r="U487">
        <f t="shared" si="112"/>
        <v>7.8097653501291537E-3</v>
      </c>
      <c r="X487" s="1"/>
    </row>
    <row r="488" spans="1:24" x14ac:dyDescent="0.25">
      <c r="A488" s="8"/>
      <c r="B488">
        <f t="shared" si="97"/>
        <v>43.400000000000347</v>
      </c>
      <c r="C488">
        <f t="shared" si="98"/>
        <v>-349.17496710046828</v>
      </c>
      <c r="D488">
        <f t="shared" si="99"/>
        <v>502.43991265318323</v>
      </c>
      <c r="E488">
        <f t="shared" si="100"/>
        <v>-92.971968306086751</v>
      </c>
      <c r="F488">
        <f t="shared" si="101"/>
        <v>36287.327024952137</v>
      </c>
      <c r="G488">
        <f t="shared" si="102"/>
        <v>-14553.032842512599</v>
      </c>
      <c r="H488">
        <f t="shared" si="103"/>
        <v>80711.083737586436</v>
      </c>
      <c r="I488">
        <f t="shared" si="104"/>
        <v>82012.619778976339</v>
      </c>
      <c r="J488" s="42">
        <f t="shared" si="105"/>
        <v>510.96932659176946</v>
      </c>
      <c r="K488">
        <f t="shared" si="106"/>
        <v>30.939766124421286</v>
      </c>
      <c r="L488">
        <f t="shared" si="107"/>
        <v>36.277486907674358</v>
      </c>
      <c r="M488" s="42">
        <f t="shared" si="108"/>
        <v>70.038827066444654</v>
      </c>
      <c r="N488" s="6">
        <f t="shared" si="109"/>
        <v>9.6319672051548361E-7</v>
      </c>
      <c r="O488" s="4">
        <f>SUM($N$54:N488)*0.1+$O$30</f>
        <v>6.890508785410968E-6</v>
      </c>
      <c r="P488" s="4">
        <f>SUM($O$235:O488)</f>
        <v>-1.1785782646527724E-3</v>
      </c>
      <c r="Q488" s="6">
        <f t="shared" si="110"/>
        <v>-5.3418866023717305E-6</v>
      </c>
      <c r="R488" s="4">
        <f>SUM($Q$54:Q488)*0.1+$O$8</f>
        <v>-2.4201120869702709E-5</v>
      </c>
      <c r="S488" s="4">
        <f>SUM($R$235:R488)</f>
        <v>7.6950668891997056E-3</v>
      </c>
      <c r="T488">
        <f t="shared" si="111"/>
        <v>2.5162936288751869E-5</v>
      </c>
      <c r="U488">
        <f t="shared" si="112"/>
        <v>7.7847993651197957E-3</v>
      </c>
      <c r="X488" s="1"/>
    </row>
    <row r="489" spans="1:24" x14ac:dyDescent="0.25">
      <c r="A489" s="8"/>
      <c r="B489">
        <f t="shared" si="97"/>
        <v>43.500000000000348</v>
      </c>
      <c r="C489">
        <f t="shared" si="98"/>
        <v>-349.17496710046828</v>
      </c>
      <c r="D489">
        <f t="shared" si="99"/>
        <v>502.43991265318323</v>
      </c>
      <c r="E489">
        <f t="shared" si="100"/>
        <v>-92.971968306086751</v>
      </c>
      <c r="F489">
        <f t="shared" si="101"/>
        <v>36287.327024952137</v>
      </c>
      <c r="G489">
        <f t="shared" si="102"/>
        <v>-14562.330039343207</v>
      </c>
      <c r="H489">
        <f t="shared" si="103"/>
        <v>80897.04259412465</v>
      </c>
      <c r="I489">
        <f t="shared" si="104"/>
        <v>82197.28071323513</v>
      </c>
      <c r="J489" s="42">
        <f t="shared" si="105"/>
        <v>510.96932659176946</v>
      </c>
      <c r="K489">
        <f t="shared" si="106"/>
        <v>31.009430599640851</v>
      </c>
      <c r="L489">
        <f t="shared" si="107"/>
        <v>36.277486907674358</v>
      </c>
      <c r="M489" s="42">
        <f t="shared" si="108"/>
        <v>70.069629334850887</v>
      </c>
      <c r="N489" s="6">
        <f t="shared" si="109"/>
        <v>9.6381205819761056E-7</v>
      </c>
      <c r="O489" s="4">
        <f>SUM($N$54:N489)*0.1+$O$30</f>
        <v>6.9868899912307307E-6</v>
      </c>
      <c r="P489" s="4">
        <f>SUM($O$235:O489)</f>
        <v>-1.1715913746615416E-3</v>
      </c>
      <c r="Q489" s="6">
        <f t="shared" si="110"/>
        <v>-5.3541943434939234E-6</v>
      </c>
      <c r="R489" s="4">
        <f>SUM($Q$54:Q489)*0.1+$O$8</f>
        <v>-2.4736540304052098E-5</v>
      </c>
      <c r="S489" s="4">
        <f>SUM($R$235:R489)</f>
        <v>7.6703303488956532E-3</v>
      </c>
      <c r="T489">
        <f t="shared" si="111"/>
        <v>2.5704339282766131E-5</v>
      </c>
      <c r="U489">
        <f t="shared" si="112"/>
        <v>7.7592908187779017E-3</v>
      </c>
      <c r="X489" s="1"/>
    </row>
    <row r="490" spans="1:24" x14ac:dyDescent="0.25">
      <c r="A490" s="8"/>
      <c r="B490">
        <f t="shared" si="97"/>
        <v>43.60000000000035</v>
      </c>
      <c r="C490">
        <f t="shared" si="98"/>
        <v>-349.17496710046828</v>
      </c>
      <c r="D490">
        <f t="shared" si="99"/>
        <v>502.43991265318323</v>
      </c>
      <c r="E490">
        <f t="shared" si="100"/>
        <v>-92.971968306086751</v>
      </c>
      <c r="F490">
        <f t="shared" si="101"/>
        <v>36287.327024952137</v>
      </c>
      <c r="G490">
        <f t="shared" si="102"/>
        <v>-14571.627236173814</v>
      </c>
      <c r="H490">
        <f t="shared" si="103"/>
        <v>81083.001450662865</v>
      </c>
      <c r="I490">
        <f t="shared" si="104"/>
        <v>82381.948535818199</v>
      </c>
      <c r="J490" s="42">
        <f t="shared" si="105"/>
        <v>510.96932659176946</v>
      </c>
      <c r="K490">
        <f t="shared" si="106"/>
        <v>31.07909767352319</v>
      </c>
      <c r="L490">
        <f t="shared" si="107"/>
        <v>36.277486907674358</v>
      </c>
      <c r="M490" s="42">
        <f t="shared" si="108"/>
        <v>70.100488452006161</v>
      </c>
      <c r="N490" s="6">
        <f t="shared" si="109"/>
        <v>9.644273958797373E-7</v>
      </c>
      <c r="O490" s="4">
        <f>SUM($N$54:N490)*0.1+$O$30</f>
        <v>7.0833327308187068E-6</v>
      </c>
      <c r="P490" s="4">
        <f>SUM($O$235:O490)</f>
        <v>-1.1645080419307229E-3</v>
      </c>
      <c r="Q490" s="6">
        <f t="shared" si="110"/>
        <v>-5.3665020846161162E-6</v>
      </c>
      <c r="R490" s="4">
        <f>SUM($Q$54:Q490)*0.1+$O$8</f>
        <v>-2.5273190512513724E-5</v>
      </c>
      <c r="S490" s="4">
        <f>SUM($R$235:R490)</f>
        <v>7.6450571583831393E-3</v>
      </c>
      <c r="T490">
        <f t="shared" si="111"/>
        <v>2.6247052429888225E-5</v>
      </c>
      <c r="U490">
        <f t="shared" si="112"/>
        <v>7.7332385153095215E-3</v>
      </c>
      <c r="X490" s="1"/>
    </row>
    <row r="491" spans="1:24" x14ac:dyDescent="0.25">
      <c r="A491" s="8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502.43991265318323</v>
      </c>
      <c r="E491">
        <f t="shared" si="100"/>
        <v>-92.971968306086751</v>
      </c>
      <c r="F491">
        <f t="shared" si="101"/>
        <v>36287.327024952137</v>
      </c>
      <c r="G491">
        <f t="shared" si="102"/>
        <v>-14580.924433004424</v>
      </c>
      <c r="H491">
        <f t="shared" si="103"/>
        <v>81268.960307201094</v>
      </c>
      <c r="I491">
        <f t="shared" si="104"/>
        <v>82566.623200506467</v>
      </c>
      <c r="J491" s="42">
        <f t="shared" si="105"/>
        <v>510.96932659176946</v>
      </c>
      <c r="K491">
        <f t="shared" si="106"/>
        <v>31.148767328631877</v>
      </c>
      <c r="L491">
        <f t="shared" si="107"/>
        <v>36.277486907674358</v>
      </c>
      <c r="M491" s="42">
        <f t="shared" si="108"/>
        <v>70.131404342866958</v>
      </c>
      <c r="N491" s="6">
        <f t="shared" si="109"/>
        <v>9.6504273356186425E-7</v>
      </c>
      <c r="O491" s="4">
        <f>SUM($N$54:N491)*0.1+$O$30</f>
        <v>7.1798370041748931E-6</v>
      </c>
      <c r="P491" s="4">
        <f>SUM($O$235:O491)</f>
        <v>-1.157328204926548E-3</v>
      </c>
      <c r="Q491" s="6">
        <f t="shared" si="110"/>
        <v>-5.3788098257383099E-6</v>
      </c>
      <c r="R491" s="4">
        <f>SUM($Q$54:Q491)*0.1+$O$8</f>
        <v>-2.5811071495087547E-5</v>
      </c>
      <c r="S491" s="4">
        <f>SUM($R$235:R491)</f>
        <v>7.619246086888052E-3</v>
      </c>
      <c r="T491">
        <f t="shared" si="111"/>
        <v>2.6791070735060965E-5</v>
      </c>
      <c r="U491">
        <f t="shared" si="112"/>
        <v>7.7066412597497618E-3</v>
      </c>
      <c r="X491" s="1"/>
    </row>
    <row r="492" spans="1:24" x14ac:dyDescent="0.25">
      <c r="A492" s="8"/>
      <c r="B492">
        <f t="shared" si="113"/>
        <v>43.800000000000352</v>
      </c>
      <c r="C492">
        <f t="shared" si="98"/>
        <v>-349.17496710046828</v>
      </c>
      <c r="D492">
        <f t="shared" si="99"/>
        <v>502.43991265318323</v>
      </c>
      <c r="E492">
        <f t="shared" si="100"/>
        <v>-92.971968306086751</v>
      </c>
      <c r="F492">
        <f t="shared" si="101"/>
        <v>36287.327024952137</v>
      </c>
      <c r="G492">
        <f t="shared" si="102"/>
        <v>-14590.221629835034</v>
      </c>
      <c r="H492">
        <f t="shared" si="103"/>
        <v>81454.919163739309</v>
      </c>
      <c r="I492">
        <f t="shared" si="104"/>
        <v>82751.304661491653</v>
      </c>
      <c r="J492" s="42">
        <f t="shared" si="105"/>
        <v>510.96932659176946</v>
      </c>
      <c r="K492">
        <f t="shared" si="106"/>
        <v>31.218439547685445</v>
      </c>
      <c r="L492">
        <f t="shared" si="107"/>
        <v>36.277486907674358</v>
      </c>
      <c r="M492" s="42">
        <f t="shared" si="108"/>
        <v>70.162376932384106</v>
      </c>
      <c r="N492" s="6">
        <f t="shared" si="109"/>
        <v>9.6565807124399141E-7</v>
      </c>
      <c r="O492" s="4">
        <f>SUM($N$54:N492)*0.1+$O$30</f>
        <v>7.2764028112992928E-6</v>
      </c>
      <c r="P492" s="4">
        <f>SUM($O$235:O492)</f>
        <v>-1.1500518021152486E-3</v>
      </c>
      <c r="Q492" s="6">
        <f t="shared" si="110"/>
        <v>-5.3911175668605028E-6</v>
      </c>
      <c r="R492" s="4">
        <f>SUM($Q$54:Q492)*0.1+$O$8</f>
        <v>-2.6350183251773595E-5</v>
      </c>
      <c r="S492" s="4">
        <f>SUM($R$235:R492)</f>
        <v>7.5928959036362783E-3</v>
      </c>
      <c r="T492">
        <f t="shared" si="111"/>
        <v>2.7336389580087818E-5</v>
      </c>
      <c r="U492">
        <f t="shared" si="112"/>
        <v>7.6794978579986014E-3</v>
      </c>
      <c r="X492" s="1"/>
    </row>
    <row r="493" spans="1:24" x14ac:dyDescent="0.25">
      <c r="A493" s="8"/>
      <c r="B493">
        <f t="shared" si="113"/>
        <v>43.900000000000354</v>
      </c>
      <c r="C493">
        <f t="shared" si="98"/>
        <v>-349.17496710046828</v>
      </c>
      <c r="D493">
        <f t="shared" si="99"/>
        <v>502.43991265318323</v>
      </c>
      <c r="E493">
        <f t="shared" si="100"/>
        <v>-92.971968306086751</v>
      </c>
      <c r="F493">
        <f t="shared" si="101"/>
        <v>36287.327024952137</v>
      </c>
      <c r="G493">
        <f t="shared" si="102"/>
        <v>-14599.518826665644</v>
      </c>
      <c r="H493">
        <f t="shared" si="103"/>
        <v>81640.878020277523</v>
      </c>
      <c r="I493">
        <f t="shared" si="104"/>
        <v>82935.992873371928</v>
      </c>
      <c r="J493" s="42">
        <f t="shared" si="105"/>
        <v>510.96932659176946</v>
      </c>
      <c r="K493">
        <f t="shared" si="106"/>
        <v>31.288114313555784</v>
      </c>
      <c r="L493">
        <f t="shared" si="107"/>
        <v>36.277486907674358</v>
      </c>
      <c r="M493" s="42">
        <f t="shared" si="108"/>
        <v>70.19340614550336</v>
      </c>
      <c r="N493" s="6">
        <f t="shared" si="109"/>
        <v>9.6627340892611836E-7</v>
      </c>
      <c r="O493" s="4">
        <f>SUM($N$54:N493)*0.1+$O$30</f>
        <v>7.373030152191906E-6</v>
      </c>
      <c r="P493" s="4">
        <f>SUM($O$235:O493)</f>
        <v>-1.1426787719630567E-3</v>
      </c>
      <c r="Q493" s="6">
        <f t="shared" si="110"/>
        <v>-5.4034253079826965E-6</v>
      </c>
      <c r="R493" s="4">
        <f>SUM($Q$54:Q493)*0.1+$O$8</f>
        <v>-2.6890525782571881E-5</v>
      </c>
      <c r="S493" s="4">
        <f>SUM($R$235:R493)</f>
        <v>7.5660053778537064E-3</v>
      </c>
      <c r="T493">
        <f t="shared" si="111"/>
        <v>2.7883004689026864E-5</v>
      </c>
      <c r="U493">
        <f t="shared" si="112"/>
        <v>7.6518071168584882E-3</v>
      </c>
      <c r="X493" s="1"/>
    </row>
    <row r="494" spans="1:24" x14ac:dyDescent="0.25">
      <c r="A494" s="8"/>
      <c r="B494">
        <f t="shared" si="113"/>
        <v>44.000000000000355</v>
      </c>
      <c r="C494">
        <f t="shared" si="98"/>
        <v>-349.17496710046828</v>
      </c>
      <c r="D494">
        <f t="shared" si="99"/>
        <v>502.43991265318323</v>
      </c>
      <c r="E494">
        <f t="shared" si="100"/>
        <v>-92.971968306086751</v>
      </c>
      <c r="F494">
        <f t="shared" si="101"/>
        <v>36287.327024952137</v>
      </c>
      <c r="G494">
        <f t="shared" si="102"/>
        <v>-14608.816023496251</v>
      </c>
      <c r="H494">
        <f t="shared" si="103"/>
        <v>81826.836876815752</v>
      </c>
      <c r="I494">
        <f t="shared" si="104"/>
        <v>83120.687791147255</v>
      </c>
      <c r="J494" s="42">
        <f t="shared" si="105"/>
        <v>510.96932659176946</v>
      </c>
      <c r="K494">
        <f t="shared" si="106"/>
        <v>31.35779160926635</v>
      </c>
      <c r="L494">
        <f t="shared" si="107"/>
        <v>36.277486907674358</v>
      </c>
      <c r="M494" s="42">
        <f t="shared" si="108"/>
        <v>70.224491907166041</v>
      </c>
      <c r="N494" s="6">
        <f t="shared" si="109"/>
        <v>9.6688874660824531E-7</v>
      </c>
      <c r="O494" s="4">
        <f>SUM($N$54:N494)*0.1+$O$30</f>
        <v>7.4697190268527293E-6</v>
      </c>
      <c r="P494" s="4">
        <f>SUM($O$235:O494)</f>
        <v>-1.1352090529362039E-3</v>
      </c>
      <c r="Q494" s="6">
        <f t="shared" si="110"/>
        <v>-5.4157330491048902E-6</v>
      </c>
      <c r="R494" s="4">
        <f>SUM($Q$54:Q494)*0.1+$O$8</f>
        <v>-2.7432099087482364E-5</v>
      </c>
      <c r="S494" s="4">
        <f>SUM($R$235:R494)</f>
        <v>7.5385732787662243E-3</v>
      </c>
      <c r="T494">
        <f t="shared" si="111"/>
        <v>2.84309120973207E-5</v>
      </c>
      <c r="U494">
        <f t="shared" si="112"/>
        <v>7.6235678440738268E-3</v>
      </c>
      <c r="X494" s="1"/>
    </row>
    <row r="495" spans="1:24" x14ac:dyDescent="0.25">
      <c r="A495" s="8"/>
      <c r="B495">
        <f t="shared" si="113"/>
        <v>44.100000000000357</v>
      </c>
      <c r="C495">
        <f t="shared" si="98"/>
        <v>-349.17496710046828</v>
      </c>
      <c r="D495">
        <f t="shared" si="99"/>
        <v>502.43991265318323</v>
      </c>
      <c r="E495">
        <f t="shared" si="100"/>
        <v>-92.971968306086751</v>
      </c>
      <c r="F495">
        <f t="shared" si="101"/>
        <v>36287.327024952137</v>
      </c>
      <c r="G495">
        <f t="shared" si="102"/>
        <v>-14618.113220326859</v>
      </c>
      <c r="H495">
        <f t="shared" si="103"/>
        <v>82012.795733353967</v>
      </c>
      <c r="I495">
        <f t="shared" si="104"/>
        <v>83305.389370215053</v>
      </c>
      <c r="J495" s="42">
        <f t="shared" si="105"/>
        <v>510.96932659176946</v>
      </c>
      <c r="K495">
        <f t="shared" si="106"/>
        <v>31.427471417990542</v>
      </c>
      <c r="L495">
        <f t="shared" si="107"/>
        <v>36.277486907674358</v>
      </c>
      <c r="M495" s="42">
        <f t="shared" si="108"/>
        <v>70.25563414230966</v>
      </c>
      <c r="N495" s="6">
        <f t="shared" si="109"/>
        <v>9.6750408429037226E-7</v>
      </c>
      <c r="O495" s="4">
        <f>SUM($N$54:N495)*0.1+$O$30</f>
        <v>7.566469435281766E-6</v>
      </c>
      <c r="P495" s="4">
        <f>SUM($O$235:O495)</f>
        <v>-1.1276425835009222E-3</v>
      </c>
      <c r="Q495" s="6">
        <f t="shared" si="110"/>
        <v>-5.4280407902270831E-6</v>
      </c>
      <c r="R495" s="4">
        <f>SUM($Q$54:Q495)*0.1+$O$8</f>
        <v>-2.7974903166505085E-5</v>
      </c>
      <c r="S495" s="4">
        <f>SUM($R$235:R495)</f>
        <v>7.5105983755997191E-3</v>
      </c>
      <c r="T495">
        <f t="shared" si="111"/>
        <v>2.8980108124201148E-5</v>
      </c>
      <c r="U495">
        <f t="shared" si="112"/>
        <v>7.5947788483724642E-3</v>
      </c>
      <c r="X495" s="1"/>
    </row>
    <row r="496" spans="1:24" x14ac:dyDescent="0.25">
      <c r="A496" s="8"/>
      <c r="B496">
        <f t="shared" si="113"/>
        <v>44.200000000000358</v>
      </c>
      <c r="C496">
        <f t="shared" si="98"/>
        <v>-349.17496710046828</v>
      </c>
      <c r="D496">
        <f t="shared" si="99"/>
        <v>502.43991265318323</v>
      </c>
      <c r="E496">
        <f t="shared" si="100"/>
        <v>-92.971968306086751</v>
      </c>
      <c r="F496">
        <f t="shared" si="101"/>
        <v>36287.327024952137</v>
      </c>
      <c r="G496">
        <f t="shared" si="102"/>
        <v>-14627.410417157469</v>
      </c>
      <c r="H496">
        <f t="shared" si="103"/>
        <v>82198.754589892182</v>
      </c>
      <c r="I496">
        <f t="shared" si="104"/>
        <v>83490.097566365846</v>
      </c>
      <c r="J496" s="42">
        <f t="shared" si="105"/>
        <v>510.96932659176946</v>
      </c>
      <c r="K496">
        <f t="shared" si="106"/>
        <v>31.497153723050065</v>
      </c>
      <c r="L496">
        <f t="shared" si="107"/>
        <v>36.277486907674358</v>
      </c>
      <c r="M496" s="42">
        <f t="shared" si="108"/>
        <v>70.28683277586849</v>
      </c>
      <c r="N496" s="6">
        <f t="shared" si="109"/>
        <v>9.6811942197249921E-7</v>
      </c>
      <c r="O496" s="4">
        <f>SUM($N$54:N496)*0.1+$O$30</f>
        <v>7.6632813774790129E-6</v>
      </c>
      <c r="P496" s="4">
        <f>SUM($O$235:O496)</f>
        <v>-1.1199793021234431E-3</v>
      </c>
      <c r="Q496" s="6">
        <f t="shared" si="110"/>
        <v>-5.4403485313492759E-6</v>
      </c>
      <c r="R496" s="4">
        <f>SUM($Q$54:Q496)*0.1+$O$8</f>
        <v>-2.8518938019640003E-5</v>
      </c>
      <c r="S496" s="4">
        <f>SUM($R$235:R496)</f>
        <v>7.4820794375800789E-3</v>
      </c>
      <c r="T496">
        <f t="shared" si="111"/>
        <v>2.9530589347970769E-5</v>
      </c>
      <c r="U496">
        <f t="shared" si="112"/>
        <v>7.5654389395092966E-3</v>
      </c>
      <c r="X496" s="1"/>
    </row>
    <row r="497" spans="1:24" x14ac:dyDescent="0.25">
      <c r="A497" s="8"/>
      <c r="B497">
        <f t="shared" si="113"/>
        <v>44.30000000000036</v>
      </c>
      <c r="C497">
        <f t="shared" si="98"/>
        <v>-349.17496710046828</v>
      </c>
      <c r="D497">
        <f t="shared" si="99"/>
        <v>502.43991265318323</v>
      </c>
      <c r="E497">
        <f t="shared" si="100"/>
        <v>-92.971968306086751</v>
      </c>
      <c r="F497">
        <f t="shared" si="101"/>
        <v>36287.327024952137</v>
      </c>
      <c r="G497">
        <f t="shared" si="102"/>
        <v>-14636.707613988076</v>
      </c>
      <c r="H497">
        <f t="shared" si="103"/>
        <v>82384.713446430411</v>
      </c>
      <c r="I497">
        <f t="shared" si="104"/>
        <v>83674.812335778959</v>
      </c>
      <c r="J497" s="42">
        <f t="shared" si="105"/>
        <v>510.96932659176946</v>
      </c>
      <c r="K497">
        <f t="shared" si="106"/>
        <v>31.566838507913296</v>
      </c>
      <c r="L497">
        <f t="shared" si="107"/>
        <v>36.277486907674358</v>
      </c>
      <c r="M497" s="42">
        <f t="shared" si="108"/>
        <v>70.318087732774217</v>
      </c>
      <c r="N497" s="6">
        <f t="shared" si="109"/>
        <v>9.6873475965462616E-7</v>
      </c>
      <c r="O497" s="4">
        <f>SUM($N$54:N497)*0.1+$O$30</f>
        <v>7.7601548534444732E-6</v>
      </c>
      <c r="P497" s="4">
        <f>SUM($O$235:O497)</f>
        <v>-1.1122191472699987E-3</v>
      </c>
      <c r="Q497" s="6">
        <f t="shared" si="110"/>
        <v>-5.4526562724714705E-6</v>
      </c>
      <c r="R497" s="4">
        <f>SUM($Q$54:Q497)*0.1+$O$8</f>
        <v>-2.9064203646887146E-5</v>
      </c>
      <c r="S497" s="4">
        <f>SUM($R$235:R497)</f>
        <v>7.4530152339331917E-3</v>
      </c>
      <c r="T497">
        <f t="shared" si="111"/>
        <v>3.0082352583818405E-5</v>
      </c>
      <c r="U497">
        <f t="shared" si="112"/>
        <v>7.5355469283121205E-3</v>
      </c>
      <c r="X497" s="1"/>
    </row>
    <row r="498" spans="1:24" x14ac:dyDescent="0.25">
      <c r="A498" s="8"/>
      <c r="B498">
        <f t="shared" si="113"/>
        <v>44.400000000000361</v>
      </c>
      <c r="C498">
        <f t="shared" si="98"/>
        <v>-349.17496710046828</v>
      </c>
      <c r="D498">
        <f t="shared" si="99"/>
        <v>502.43991265318323</v>
      </c>
      <c r="E498">
        <f t="shared" si="100"/>
        <v>-92.971968306086751</v>
      </c>
      <c r="F498">
        <f t="shared" si="101"/>
        <v>36287.327024952137</v>
      </c>
      <c r="G498">
        <f t="shared" si="102"/>
        <v>-14646.004810818686</v>
      </c>
      <c r="H498">
        <f t="shared" si="103"/>
        <v>82570.672302968625</v>
      </c>
      <c r="I498">
        <f t="shared" si="104"/>
        <v>83859.533635018233</v>
      </c>
      <c r="J498" s="42">
        <f t="shared" si="105"/>
        <v>510.96932659176946</v>
      </c>
      <c r="K498">
        <f t="shared" si="106"/>
        <v>31.636525756193684</v>
      </c>
      <c r="L498">
        <f t="shared" si="107"/>
        <v>36.277486907674358</v>
      </c>
      <c r="M498" s="42">
        <f t="shared" si="108"/>
        <v>70.349398937956536</v>
      </c>
      <c r="N498" s="6">
        <f t="shared" si="109"/>
        <v>9.693500973367531E-7</v>
      </c>
      <c r="O498" s="4">
        <f>SUM($N$54:N498)*0.1+$O$30</f>
        <v>7.8570898631781538E-6</v>
      </c>
      <c r="P498" s="4">
        <f>SUM($O$235:O498)</f>
        <v>-1.1043620574068206E-3</v>
      </c>
      <c r="Q498" s="6">
        <f t="shared" si="110"/>
        <v>-5.4649640135936634E-6</v>
      </c>
      <c r="R498" s="4">
        <f>SUM($Q$54:Q498)*0.1+$O$8</f>
        <v>-2.9610700048246513E-5</v>
      </c>
      <c r="S498" s="4">
        <f>SUM($R$235:R498)</f>
        <v>7.4234045338849456E-3</v>
      </c>
      <c r="T498">
        <f t="shared" si="111"/>
        <v>3.0635394863870822E-5</v>
      </c>
      <c r="U498">
        <f t="shared" si="112"/>
        <v>7.505101626729873E-3</v>
      </c>
      <c r="X498" s="1"/>
    </row>
    <row r="499" spans="1:24" x14ac:dyDescent="0.25">
      <c r="A499" s="8"/>
      <c r="B499">
        <f t="shared" si="113"/>
        <v>44.500000000000362</v>
      </c>
      <c r="C499">
        <f t="shared" si="98"/>
        <v>-349.17496710046828</v>
      </c>
      <c r="D499">
        <f t="shared" si="99"/>
        <v>502.43991265318323</v>
      </c>
      <c r="E499">
        <f t="shared" si="100"/>
        <v>-92.971968306086751</v>
      </c>
      <c r="F499">
        <f t="shared" si="101"/>
        <v>36287.327024952137</v>
      </c>
      <c r="G499">
        <f t="shared" si="102"/>
        <v>-14655.302007649296</v>
      </c>
      <c r="H499">
        <f t="shared" si="103"/>
        <v>82756.63115950684</v>
      </c>
      <c r="I499">
        <f t="shared" si="104"/>
        <v>84044.261421027841</v>
      </c>
      <c r="J499" s="42">
        <f t="shared" si="105"/>
        <v>510.96932659176946</v>
      </c>
      <c r="K499">
        <f t="shared" si="106"/>
        <v>31.706215451648145</v>
      </c>
      <c r="L499">
        <f t="shared" si="107"/>
        <v>36.277486907674358</v>
      </c>
      <c r="M499" s="42">
        <f t="shared" si="108"/>
        <v>70.380766316343738</v>
      </c>
      <c r="N499" s="6">
        <f t="shared" si="109"/>
        <v>9.6996543501888027E-7</v>
      </c>
      <c r="O499" s="4">
        <f>SUM($N$54:N499)*0.1+$O$30</f>
        <v>7.9540864066800411E-6</v>
      </c>
      <c r="P499" s="4">
        <f>SUM($O$235:O499)</f>
        <v>-1.0964079710001405E-3</v>
      </c>
      <c r="Q499" s="6">
        <f t="shared" si="110"/>
        <v>-5.4772717547158562E-6</v>
      </c>
      <c r="R499" s="4">
        <f>SUM($Q$54:Q499)*0.1+$O$8</f>
        <v>-3.0158427223718105E-5</v>
      </c>
      <c r="S499" s="4">
        <f>SUM($R$235:R499)</f>
        <v>7.3932461066612276E-3</v>
      </c>
      <c r="T499">
        <f t="shared" si="111"/>
        <v>3.1189713419222585E-5</v>
      </c>
      <c r="U499">
        <f t="shared" si="112"/>
        <v>7.4741018478833993E-3</v>
      </c>
      <c r="X499" s="1"/>
    </row>
    <row r="500" spans="1:24" x14ac:dyDescent="0.25">
      <c r="A500" s="8"/>
      <c r="B500">
        <f t="shared" si="113"/>
        <v>44.600000000000364</v>
      </c>
      <c r="C500">
        <f t="shared" si="98"/>
        <v>-349.17496710046828</v>
      </c>
      <c r="D500">
        <f t="shared" si="99"/>
        <v>502.43991265318323</v>
      </c>
      <c r="E500">
        <f t="shared" si="100"/>
        <v>-92.971968306086751</v>
      </c>
      <c r="F500">
        <f t="shared" si="101"/>
        <v>36287.327024952137</v>
      </c>
      <c r="G500">
        <f t="shared" si="102"/>
        <v>-14664.599204479906</v>
      </c>
      <c r="H500">
        <f t="shared" si="103"/>
        <v>82942.590016045055</v>
      </c>
      <c r="I500">
        <f t="shared" si="104"/>
        <v>84228.995651128178</v>
      </c>
      <c r="J500" s="42">
        <f t="shared" si="105"/>
        <v>510.96932659176946</v>
      </c>
      <c r="K500">
        <f t="shared" si="106"/>
        <v>31.775907578175538</v>
      </c>
      <c r="L500">
        <f t="shared" si="107"/>
        <v>36.277486907674358</v>
      </c>
      <c r="M500" s="42">
        <f t="shared" si="108"/>
        <v>70.41218979286333</v>
      </c>
      <c r="N500" s="6">
        <f t="shared" si="109"/>
        <v>9.7058077270100721E-7</v>
      </c>
      <c r="O500" s="4">
        <f>SUM($N$54:N500)*0.1+$O$30</f>
        <v>8.0511444839501418E-6</v>
      </c>
      <c r="P500" s="4">
        <f>SUM($O$235:O500)</f>
        <v>-1.0883568265161903E-3</v>
      </c>
      <c r="Q500" s="6">
        <f t="shared" si="110"/>
        <v>-5.4895794958380491E-6</v>
      </c>
      <c r="R500" s="4">
        <f>SUM($Q$54:Q500)*0.1+$O$8</f>
        <v>-3.0707385173301893E-5</v>
      </c>
      <c r="S500" s="4">
        <f>SUM($R$235:R500)</f>
        <v>7.3625387214879259E-3</v>
      </c>
      <c r="T500">
        <f t="shared" si="111"/>
        <v>3.1745305663719191E-5</v>
      </c>
      <c r="U500">
        <f t="shared" si="112"/>
        <v>7.4425464061189071E-3</v>
      </c>
      <c r="X500" s="1"/>
    </row>
    <row r="501" spans="1:24" x14ac:dyDescent="0.25">
      <c r="A501" s="8"/>
      <c r="B501">
        <f t="shared" si="113"/>
        <v>44.700000000000365</v>
      </c>
      <c r="C501">
        <f t="shared" si="98"/>
        <v>-349.17496710046828</v>
      </c>
      <c r="D501">
        <f t="shared" si="99"/>
        <v>502.43991265318323</v>
      </c>
      <c r="E501">
        <f t="shared" si="100"/>
        <v>-92.971968306086751</v>
      </c>
      <c r="F501">
        <f t="shared" si="101"/>
        <v>36287.327024952137</v>
      </c>
      <c r="G501">
        <f t="shared" si="102"/>
        <v>-14673.896401310511</v>
      </c>
      <c r="H501">
        <f t="shared" si="103"/>
        <v>83128.548872583284</v>
      </c>
      <c r="I501">
        <f t="shared" si="104"/>
        <v>84413.736283011793</v>
      </c>
      <c r="J501" s="42">
        <f t="shared" si="105"/>
        <v>510.96932659176946</v>
      </c>
      <c r="K501">
        <f t="shared" si="106"/>
        <v>31.845602119815119</v>
      </c>
      <c r="L501">
        <f t="shared" si="107"/>
        <v>36.277486907674358</v>
      </c>
      <c r="M501" s="42">
        <f t="shared" si="108"/>
        <v>70.44366929244265</v>
      </c>
      <c r="N501" s="6">
        <f t="shared" si="109"/>
        <v>9.7119611038313395E-7</v>
      </c>
      <c r="O501" s="4">
        <f>SUM($N$54:N501)*0.1+$O$30</f>
        <v>8.1482640949884561E-6</v>
      </c>
      <c r="P501" s="4">
        <f>SUM($O$235:O501)</f>
        <v>-1.0802085624212019E-3</v>
      </c>
      <c r="Q501" s="6">
        <f t="shared" si="110"/>
        <v>-5.5018872369602428E-6</v>
      </c>
      <c r="R501" s="4">
        <f>SUM($Q$54:Q501)*0.1+$O$8</f>
        <v>-3.125757389699792E-5</v>
      </c>
      <c r="S501" s="4">
        <f>SUM($R$235:R501)</f>
        <v>7.3312811475909276E-3</v>
      </c>
      <c r="T501">
        <f t="shared" si="111"/>
        <v>3.2302169179297595E-5</v>
      </c>
      <c r="U501">
        <f t="shared" si="112"/>
        <v>7.410434117064278E-3</v>
      </c>
      <c r="X501" s="1"/>
    </row>
    <row r="502" spans="1:24" x14ac:dyDescent="0.25">
      <c r="A502" s="8"/>
      <c r="B502">
        <f t="shared" si="113"/>
        <v>44.800000000000367</v>
      </c>
      <c r="C502">
        <f t="shared" si="98"/>
        <v>-349.17496710046828</v>
      </c>
      <c r="D502">
        <f t="shared" si="99"/>
        <v>502.43991265318323</v>
      </c>
      <c r="E502">
        <f t="shared" si="100"/>
        <v>-92.971968306086751</v>
      </c>
      <c r="F502">
        <f t="shared" si="101"/>
        <v>36287.327024952137</v>
      </c>
      <c r="G502">
        <f t="shared" si="102"/>
        <v>-14683.193598141121</v>
      </c>
      <c r="H502">
        <f t="shared" si="103"/>
        <v>83314.507729121498</v>
      </c>
      <c r="I502">
        <f t="shared" si="104"/>
        <v>84598.483274739265</v>
      </c>
      <c r="J502" s="42">
        <f t="shared" si="105"/>
        <v>510.96932659176946</v>
      </c>
      <c r="K502">
        <f t="shared" si="106"/>
        <v>31.915299060744978</v>
      </c>
      <c r="L502">
        <f t="shared" si="107"/>
        <v>36.277486907674358</v>
      </c>
      <c r="M502" s="42">
        <f t="shared" si="108"/>
        <v>70.475204740009403</v>
      </c>
      <c r="N502" s="6">
        <f t="shared" si="109"/>
        <v>9.718114480652609E-7</v>
      </c>
      <c r="O502" s="4">
        <f>SUM($N$54:N502)*0.1+$O$30</f>
        <v>8.2454452397949838E-6</v>
      </c>
      <c r="P502" s="4">
        <f>SUM($O$235:O502)</f>
        <v>-1.0719631171814069E-3</v>
      </c>
      <c r="Q502" s="6">
        <f t="shared" si="110"/>
        <v>-5.5141949780824356E-6</v>
      </c>
      <c r="R502" s="4">
        <f>SUM($Q$54:Q502)*0.1+$O$8</f>
        <v>-3.1808993394806157E-5</v>
      </c>
      <c r="S502" s="4">
        <f>SUM($R$235:R502)</f>
        <v>7.2994721541961216E-3</v>
      </c>
      <c r="T502">
        <f t="shared" si="111"/>
        <v>3.286030170271234E-5</v>
      </c>
      <c r="U502">
        <f t="shared" si="112"/>
        <v>7.3777637976884186E-3</v>
      </c>
      <c r="X502" s="1"/>
    </row>
    <row r="503" spans="1:24" x14ac:dyDescent="0.25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502.43991265318323</v>
      </c>
      <c r="E503">
        <f t="shared" ref="E503:E566" si="116">IF(B503&lt;$B$41,$B$14,IF(AND($B$41&lt;=B503,B503&lt;$B$41+$G$8),$B$14+$B$17,$B$14+$B$17+$B$11))</f>
        <v>-92.971968306086751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-14692.490794971731</v>
      </c>
      <c r="H503">
        <f t="shared" ref="H503:H566" si="119">IF(B503&lt;$B$41,-$B$13*B503,IF(AND($B$41&lt;=B503,B503&lt;=$B$41+$G$8),-$B$13*B503+(-B503+B490)*B465,-$B$13*B503+(-B503+$B$41)*$B$16+(-B503+$B$41+$G$8)*$B$10))</f>
        <v>83500.466585659713</v>
      </c>
      <c r="I503">
        <f t="shared" ref="I503:I566" si="120">SQRT(SUMSQ(H503,G503))</f>
        <v>84783.236584735336</v>
      </c>
      <c r="J503" s="42">
        <f t="shared" ref="J503:J566" si="121">SQRT(SUMSQ(D503:E503))</f>
        <v>510.96932659176946</v>
      </c>
      <c r="K503">
        <f t="shared" ref="K503:K566" si="122">32*I503/(PI()*$G$13^3)</f>
        <v>31.984998385280598</v>
      </c>
      <c r="L503">
        <f t="shared" ref="L503:L566" si="123">16*F503/(PI()*$G$13^3)*$G$23</f>
        <v>36.277486907674358</v>
      </c>
      <c r="M503" s="42">
        <f t="shared" ref="M503:M566" si="124">SQRT(K503^2+3*L503^2)</f>
        <v>70.506796060492334</v>
      </c>
      <c r="N503" s="6">
        <f t="shared" ref="N503:N566" si="125">-G503/($G$15*$B$42)</f>
        <v>9.7242678574738806E-7</v>
      </c>
      <c r="O503" s="4">
        <f>SUM($N$54:N503)*0.1+$O$30</f>
        <v>8.342687918369725E-6</v>
      </c>
      <c r="P503" s="4">
        <f>SUM($O$235:O503)</f>
        <v>-1.0636204292630372E-3</v>
      </c>
      <c r="Q503" s="6">
        <f t="shared" ref="Q503:Q566" si="126">-H503/($B$42*$G$15)</f>
        <v>-5.5265027192046294E-6</v>
      </c>
      <c r="R503" s="4">
        <f>SUM($Q$54:Q503)*0.1+$O$8</f>
        <v>-3.2361643666726632E-5</v>
      </c>
      <c r="S503" s="4">
        <f>SUM($R$235:R503)</f>
        <v>7.267110510529395E-3</v>
      </c>
      <c r="T503">
        <f t="shared" ref="T503:T566" si="127">SQRT(SUMSQ(O503,R503))</f>
        <v>3.3419701113497411E-5</v>
      </c>
      <c r="U503">
        <f t="shared" ref="U503:U566" si="128">SQRT(S503^2+P503^2)</f>
        <v>7.344534266363831E-3</v>
      </c>
      <c r="X503" s="1"/>
    </row>
    <row r="504" spans="1:24" x14ac:dyDescent="0.25">
      <c r="A504" s="8"/>
      <c r="B504">
        <f t="shared" si="113"/>
        <v>45.000000000000369</v>
      </c>
      <c r="C504">
        <f t="shared" si="114"/>
        <v>0</v>
      </c>
      <c r="D504">
        <f t="shared" si="115"/>
        <v>1107.2286964023856</v>
      </c>
      <c r="E504">
        <f t="shared" si="116"/>
        <v>-347.15055745698862</v>
      </c>
      <c r="F504">
        <f t="shared" si="117"/>
        <v>0</v>
      </c>
      <c r="G504">
        <f t="shared" si="118"/>
        <v>6248.7100342256617</v>
      </c>
      <c r="H504">
        <f t="shared" si="119"/>
        <v>19930.116535242549</v>
      </c>
      <c r="I504">
        <f t="shared" si="120"/>
        <v>20886.740344059934</v>
      </c>
      <c r="J504" s="42">
        <f t="shared" si="121"/>
        <v>1160.3744635589082</v>
      </c>
      <c r="K504">
        <f t="shared" si="122"/>
        <v>7.8796514864214595</v>
      </c>
      <c r="L504">
        <f t="shared" si="123"/>
        <v>0</v>
      </c>
      <c r="M504" s="42">
        <f t="shared" si="124"/>
        <v>7.8796514864214595</v>
      </c>
      <c r="N504" s="6">
        <f t="shared" si="125"/>
        <v>-4.1357269495306177E-7</v>
      </c>
      <c r="O504" s="4">
        <f>SUM($N$54:N504)*0.1+$O$30</f>
        <v>8.3013306488744174E-6</v>
      </c>
      <c r="P504" s="4">
        <f>SUM($O$235:O504)</f>
        <v>-1.0553190986141627E-3</v>
      </c>
      <c r="Q504" s="6">
        <f t="shared" si="126"/>
        <v>-1.31908057200005E-6</v>
      </c>
      <c r="R504" s="4">
        <f>SUM($Q$54:Q504)*0.1+$O$8</f>
        <v>-3.2493551723926652E-5</v>
      </c>
      <c r="S504" s="4">
        <f>SUM($R$235:R504)</f>
        <v>7.2346169588054683E-3</v>
      </c>
      <c r="T504">
        <f t="shared" si="127"/>
        <v>3.3537188227062782E-5</v>
      </c>
      <c r="U504">
        <f t="shared" si="128"/>
        <v>7.3111819113283929E-3</v>
      </c>
      <c r="X504" s="1"/>
    </row>
    <row r="505" spans="1:24" x14ac:dyDescent="0.25">
      <c r="A505" s="8"/>
      <c r="B505">
        <f t="shared" si="113"/>
        <v>45.100000000000371</v>
      </c>
      <c r="C505">
        <f t="shared" si="114"/>
        <v>0</v>
      </c>
      <c r="D505">
        <f t="shared" si="115"/>
        <v>1107.2286964023856</v>
      </c>
      <c r="E505">
        <f t="shared" si="116"/>
        <v>-347.15055745698862</v>
      </c>
      <c r="F505">
        <f t="shared" si="117"/>
        <v>0</v>
      </c>
      <c r="G505">
        <f t="shared" si="118"/>
        <v>6213.9949784799646</v>
      </c>
      <c r="H505">
        <f t="shared" si="119"/>
        <v>19819.3936656023</v>
      </c>
      <c r="I505">
        <f t="shared" si="120"/>
        <v>20770.702897704035</v>
      </c>
      <c r="J505" s="42">
        <f t="shared" si="121"/>
        <v>1160.3744635589082</v>
      </c>
      <c r="K505">
        <f t="shared" si="122"/>
        <v>7.8358756448302254</v>
      </c>
      <c r="L505">
        <f t="shared" si="123"/>
        <v>0</v>
      </c>
      <c r="M505" s="42">
        <f t="shared" si="124"/>
        <v>7.8358756448302254</v>
      </c>
      <c r="N505" s="6">
        <f t="shared" si="125"/>
        <v>-4.1127506886998925E-7</v>
      </c>
      <c r="O505" s="4">
        <f>SUM($N$54:N505)*0.1+$O$30</f>
        <v>8.2602031419874223E-6</v>
      </c>
      <c r="P505" s="4">
        <f>SUM($O$235:O505)</f>
        <v>-1.0470588954721754E-3</v>
      </c>
      <c r="Q505" s="6">
        <f t="shared" si="126"/>
        <v>-1.311752346600049E-6</v>
      </c>
      <c r="R505" s="4">
        <f>SUM($Q$54:Q505)*0.1+$O$8</f>
        <v>-3.2624726958586662E-5</v>
      </c>
      <c r="S505" s="4">
        <f>SUM($R$235:R505)</f>
        <v>7.2019922318468819E-3</v>
      </c>
      <c r="T505">
        <f t="shared" si="127"/>
        <v>3.3654179013448393E-5</v>
      </c>
      <c r="U505">
        <f t="shared" si="128"/>
        <v>7.2777073613996216E-3</v>
      </c>
      <c r="X505" s="1"/>
    </row>
    <row r="506" spans="1:24" x14ac:dyDescent="0.25">
      <c r="A506" s="8"/>
      <c r="B506">
        <f t="shared" si="113"/>
        <v>45.200000000000372</v>
      </c>
      <c r="C506">
        <f t="shared" si="114"/>
        <v>0</v>
      </c>
      <c r="D506">
        <f t="shared" si="115"/>
        <v>1107.2286964023856</v>
      </c>
      <c r="E506">
        <f t="shared" si="116"/>
        <v>-347.15055745698862</v>
      </c>
      <c r="F506">
        <f t="shared" si="117"/>
        <v>0</v>
      </c>
      <c r="G506">
        <f t="shared" si="118"/>
        <v>6179.2799227342639</v>
      </c>
      <c r="H506">
        <f t="shared" si="119"/>
        <v>19708.670795962054</v>
      </c>
      <c r="I506">
        <f t="shared" si="120"/>
        <v>20654.665451348137</v>
      </c>
      <c r="J506" s="42">
        <f t="shared" si="121"/>
        <v>1160.3744635589082</v>
      </c>
      <c r="K506">
        <f t="shared" si="122"/>
        <v>7.7920998032389912</v>
      </c>
      <c r="L506">
        <f t="shared" si="123"/>
        <v>0</v>
      </c>
      <c r="M506" s="42">
        <f t="shared" si="124"/>
        <v>7.7920998032389912</v>
      </c>
      <c r="N506" s="6">
        <f t="shared" si="125"/>
        <v>-4.0897744278691652E-7</v>
      </c>
      <c r="O506" s="4">
        <f>SUM($N$54:N506)*0.1+$O$30</f>
        <v>8.219305397708733E-6</v>
      </c>
      <c r="P506" s="4">
        <f>SUM($O$235:O506)</f>
        <v>-1.0388395900744667E-3</v>
      </c>
      <c r="Q506" s="6">
        <f t="shared" si="126"/>
        <v>-1.3044241212000481E-6</v>
      </c>
      <c r="R506" s="4">
        <f>SUM($Q$54:Q506)*0.1+$O$8</f>
        <v>-3.2755169370706663E-5</v>
      </c>
      <c r="S506" s="4">
        <f>SUM($R$235:R506)</f>
        <v>7.1692370624761755E-3</v>
      </c>
      <c r="T506">
        <f t="shared" si="127"/>
        <v>3.3770669251948263E-5</v>
      </c>
      <c r="U506">
        <f t="shared" si="128"/>
        <v>7.2441112465152068E-3</v>
      </c>
      <c r="X506" s="1"/>
    </row>
    <row r="507" spans="1:24" x14ac:dyDescent="0.25">
      <c r="A507" s="8"/>
      <c r="B507">
        <f t="shared" si="113"/>
        <v>45.300000000000374</v>
      </c>
      <c r="C507">
        <f t="shared" si="114"/>
        <v>0</v>
      </c>
      <c r="D507">
        <f t="shared" si="115"/>
        <v>1107.2286964023856</v>
      </c>
      <c r="E507">
        <f t="shared" si="116"/>
        <v>-347.15055745698862</v>
      </c>
      <c r="F507">
        <f t="shared" si="117"/>
        <v>0</v>
      </c>
      <c r="G507">
        <f t="shared" si="118"/>
        <v>6144.564866988565</v>
      </c>
      <c r="H507">
        <f t="shared" si="119"/>
        <v>19597.947926321813</v>
      </c>
      <c r="I507">
        <f t="shared" si="120"/>
        <v>20538.628004992242</v>
      </c>
      <c r="J507" s="42">
        <f t="shared" si="121"/>
        <v>1160.3744635589082</v>
      </c>
      <c r="K507">
        <f t="shared" si="122"/>
        <v>7.7483239616477588</v>
      </c>
      <c r="L507">
        <f t="shared" si="123"/>
        <v>0</v>
      </c>
      <c r="M507" s="42">
        <f t="shared" si="124"/>
        <v>7.7483239616477588</v>
      </c>
      <c r="N507" s="6">
        <f t="shared" si="125"/>
        <v>-4.0667981670384389E-7</v>
      </c>
      <c r="O507" s="4">
        <f>SUM($N$54:N507)*0.1+$O$30</f>
        <v>8.1786374160383495E-6</v>
      </c>
      <c r="P507" s="4">
        <f>SUM($O$235:O507)</f>
        <v>-1.0306609526584284E-3</v>
      </c>
      <c r="Q507" s="6">
        <f t="shared" si="126"/>
        <v>-1.2970958958000475E-6</v>
      </c>
      <c r="R507" s="4">
        <f>SUM($Q$54:Q507)*0.1+$O$8</f>
        <v>-3.2884878960286681E-5</v>
      </c>
      <c r="S507" s="4">
        <f>SUM($R$235:R507)</f>
        <v>7.1363521835158886E-3</v>
      </c>
      <c r="T507">
        <f t="shared" si="127"/>
        <v>3.3886654810053592E-5</v>
      </c>
      <c r="U507">
        <f t="shared" si="128"/>
        <v>7.2103941977194825E-3</v>
      </c>
      <c r="X507" s="1"/>
    </row>
    <row r="508" spans="1:24" x14ac:dyDescent="0.25">
      <c r="A508" s="8"/>
      <c r="B508">
        <f t="shared" si="113"/>
        <v>45.400000000000375</v>
      </c>
      <c r="C508">
        <f t="shared" si="114"/>
        <v>0</v>
      </c>
      <c r="D508">
        <f t="shared" si="115"/>
        <v>1107.2286964023856</v>
      </c>
      <c r="E508">
        <f t="shared" si="116"/>
        <v>-347.15055745698862</v>
      </c>
      <c r="F508">
        <f t="shared" si="117"/>
        <v>0</v>
      </c>
      <c r="G508">
        <f t="shared" si="118"/>
        <v>6109.8498112428697</v>
      </c>
      <c r="H508">
        <f t="shared" si="119"/>
        <v>19487.225056681571</v>
      </c>
      <c r="I508">
        <f t="shared" si="120"/>
        <v>20422.590558636348</v>
      </c>
      <c r="J508" s="42">
        <f t="shared" si="121"/>
        <v>1160.3744635589082</v>
      </c>
      <c r="K508">
        <f t="shared" si="122"/>
        <v>7.7045481200565265</v>
      </c>
      <c r="L508">
        <f t="shared" si="123"/>
        <v>0</v>
      </c>
      <c r="M508" s="42">
        <f t="shared" si="124"/>
        <v>7.7045481200565265</v>
      </c>
      <c r="N508" s="6">
        <f t="shared" si="125"/>
        <v>-4.0438219062077152E-7</v>
      </c>
      <c r="O508" s="4">
        <f>SUM($N$54:N508)*0.1+$O$30</f>
        <v>8.1381991969762719E-6</v>
      </c>
      <c r="P508" s="4">
        <f>SUM($O$235:O508)</f>
        <v>-1.0225227534614522E-3</v>
      </c>
      <c r="Q508" s="6">
        <f t="shared" si="126"/>
        <v>-1.2897676704000468E-6</v>
      </c>
      <c r="R508" s="4">
        <f>SUM($Q$54:Q508)*0.1+$O$8</f>
        <v>-3.301385572732669E-5</v>
      </c>
      <c r="S508" s="4">
        <f>SUM($R$235:R508)</f>
        <v>7.1033383277885618E-3</v>
      </c>
      <c r="T508">
        <f t="shared" si="127"/>
        <v>3.4002131641331059E-5</v>
      </c>
      <c r="U508">
        <f t="shared" si="128"/>
        <v>7.1765568471500582E-3</v>
      </c>
      <c r="X508" s="1"/>
    </row>
    <row r="509" spans="1:24" x14ac:dyDescent="0.25">
      <c r="A509" s="8"/>
      <c r="B509">
        <f t="shared" si="113"/>
        <v>45.500000000000377</v>
      </c>
      <c r="C509">
        <f t="shared" si="114"/>
        <v>0</v>
      </c>
      <c r="D509">
        <f t="shared" si="115"/>
        <v>1107.2286964023856</v>
      </c>
      <c r="E509">
        <f t="shared" si="116"/>
        <v>-347.15055745698862</v>
      </c>
      <c r="F509">
        <f t="shared" si="117"/>
        <v>0</v>
      </c>
      <c r="G509">
        <f t="shared" si="118"/>
        <v>6075.134755497169</v>
      </c>
      <c r="H509">
        <f t="shared" si="119"/>
        <v>19376.502187041337</v>
      </c>
      <c r="I509">
        <f t="shared" si="120"/>
        <v>20306.553112280464</v>
      </c>
      <c r="J509" s="42">
        <f t="shared" si="121"/>
        <v>1160.3744635589082</v>
      </c>
      <c r="K509">
        <f t="shared" si="122"/>
        <v>7.6607722784652976</v>
      </c>
      <c r="L509">
        <f t="shared" si="123"/>
        <v>0</v>
      </c>
      <c r="M509" s="42">
        <f t="shared" si="124"/>
        <v>7.6607722784652976</v>
      </c>
      <c r="N509" s="6">
        <f t="shared" si="125"/>
        <v>-4.0208456453769879E-7</v>
      </c>
      <c r="O509" s="4">
        <f>SUM($N$54:N509)*0.1+$O$30</f>
        <v>8.0979907405225E-6</v>
      </c>
      <c r="P509" s="4">
        <f>SUM($O$235:O509)</f>
        <v>-1.0144247627209297E-3</v>
      </c>
      <c r="Q509" s="6">
        <f t="shared" si="126"/>
        <v>-1.2824394450000466E-6</v>
      </c>
      <c r="R509" s="4">
        <f>SUM($Q$54:Q509)*0.1+$O$8</f>
        <v>-3.3142099671826689E-5</v>
      </c>
      <c r="S509" s="4">
        <f>SUM($R$235:R509)</f>
        <v>7.0701962281167346E-3</v>
      </c>
      <c r="T509">
        <f t="shared" si="127"/>
        <v>3.4117095783358857E-5</v>
      </c>
      <c r="U509">
        <f t="shared" si="128"/>
        <v>7.1425998280246327E-3</v>
      </c>
      <c r="X509" s="1"/>
    </row>
    <row r="510" spans="1:24" x14ac:dyDescent="0.25">
      <c r="A510" s="8"/>
      <c r="B510">
        <f t="shared" si="113"/>
        <v>45.600000000000378</v>
      </c>
      <c r="C510">
        <f t="shared" si="114"/>
        <v>0</v>
      </c>
      <c r="D510">
        <f t="shared" si="115"/>
        <v>1107.2286964023856</v>
      </c>
      <c r="E510">
        <f t="shared" si="116"/>
        <v>-347.15055745698862</v>
      </c>
      <c r="F510">
        <f t="shared" si="117"/>
        <v>0</v>
      </c>
      <c r="G510">
        <f t="shared" si="118"/>
        <v>6040.4196997514682</v>
      </c>
      <c r="H510">
        <f t="shared" si="119"/>
        <v>19265.779317401095</v>
      </c>
      <c r="I510">
        <f t="shared" si="120"/>
        <v>20190.515665924569</v>
      </c>
      <c r="J510" s="42">
        <f t="shared" si="121"/>
        <v>1160.3744635589082</v>
      </c>
      <c r="K510">
        <f t="shared" si="122"/>
        <v>7.6169964368740652</v>
      </c>
      <c r="L510">
        <f t="shared" si="123"/>
        <v>0</v>
      </c>
      <c r="M510" s="42">
        <f t="shared" si="124"/>
        <v>7.6169964368740652</v>
      </c>
      <c r="N510" s="6">
        <f t="shared" si="125"/>
        <v>-3.9978693845462605E-7</v>
      </c>
      <c r="O510" s="4">
        <f>SUM($N$54:N510)*0.1+$O$30</f>
        <v>8.0580120466770407E-6</v>
      </c>
      <c r="P510" s="4">
        <f>SUM($O$235:O510)</f>
        <v>-1.0063667506742527E-3</v>
      </c>
      <c r="Q510" s="6">
        <f t="shared" si="126"/>
        <v>-1.275111219600046E-6</v>
      </c>
      <c r="R510" s="4">
        <f>SUM($Q$54:Q510)*0.1+$O$8</f>
        <v>-3.3269610793786679E-5</v>
      </c>
      <c r="S510" s="4">
        <f>SUM($R$235:R510)</f>
        <v>7.0369266173229477E-3</v>
      </c>
      <c r="T510">
        <f t="shared" si="127"/>
        <v>3.4231543355718557E-5</v>
      </c>
      <c r="U510">
        <f t="shared" si="128"/>
        <v>7.1085237746279523E-3</v>
      </c>
      <c r="X510" s="1"/>
    </row>
    <row r="511" spans="1:24" x14ac:dyDescent="0.25">
      <c r="A511" s="8"/>
      <c r="B511">
        <f t="shared" si="113"/>
        <v>45.700000000000379</v>
      </c>
      <c r="C511">
        <f t="shared" si="114"/>
        <v>0</v>
      </c>
      <c r="D511">
        <f t="shared" si="115"/>
        <v>1107.2286964023856</v>
      </c>
      <c r="E511">
        <f t="shared" si="116"/>
        <v>-347.15055745698862</v>
      </c>
      <c r="F511">
        <f t="shared" si="117"/>
        <v>0</v>
      </c>
      <c r="G511">
        <f t="shared" si="118"/>
        <v>6005.7046440057675</v>
      </c>
      <c r="H511">
        <f t="shared" si="119"/>
        <v>19155.056447760853</v>
      </c>
      <c r="I511">
        <f t="shared" si="120"/>
        <v>20074.478219568675</v>
      </c>
      <c r="J511" s="42">
        <f t="shared" si="121"/>
        <v>1160.3744635589082</v>
      </c>
      <c r="K511">
        <f t="shared" si="122"/>
        <v>7.5732205952828329</v>
      </c>
      <c r="L511">
        <f t="shared" si="123"/>
        <v>0</v>
      </c>
      <c r="M511" s="42">
        <f t="shared" si="124"/>
        <v>7.5732205952828329</v>
      </c>
      <c r="N511" s="6">
        <f t="shared" si="125"/>
        <v>-3.9748931237155332E-7</v>
      </c>
      <c r="O511" s="4">
        <f>SUM($N$54:N511)*0.1+$O$30</f>
        <v>8.0182631154398872E-6</v>
      </c>
      <c r="P511" s="4">
        <f>SUM($O$235:O511)</f>
        <v>-9.983484875588128E-4</v>
      </c>
      <c r="Q511" s="6">
        <f t="shared" si="126"/>
        <v>-1.2677829942000454E-6</v>
      </c>
      <c r="R511" s="4">
        <f>SUM($Q$54:Q511)*0.1+$O$8</f>
        <v>-3.3396389093206686E-5</v>
      </c>
      <c r="S511" s="4">
        <f>SUM($R$235:R511)</f>
        <v>7.0035302282297407E-3</v>
      </c>
      <c r="T511">
        <f t="shared" si="127"/>
        <v>3.4345470558041246E-5</v>
      </c>
      <c r="U511">
        <f t="shared" si="128"/>
        <v>7.0743293222989478E-3</v>
      </c>
      <c r="X511" s="1"/>
    </row>
    <row r="512" spans="1:24" x14ac:dyDescent="0.25">
      <c r="A512" s="8"/>
      <c r="B512">
        <f t="shared" si="113"/>
        <v>45.800000000000381</v>
      </c>
      <c r="C512">
        <f t="shared" si="114"/>
        <v>0</v>
      </c>
      <c r="D512">
        <f t="shared" si="115"/>
        <v>1107.2286964023856</v>
      </c>
      <c r="E512">
        <f t="shared" si="116"/>
        <v>-347.15055745698862</v>
      </c>
      <c r="F512">
        <f t="shared" si="117"/>
        <v>0</v>
      </c>
      <c r="G512">
        <f t="shared" si="118"/>
        <v>5970.9895882600704</v>
      </c>
      <c r="H512">
        <f t="shared" si="119"/>
        <v>19044.333578120619</v>
      </c>
      <c r="I512">
        <f t="shared" si="120"/>
        <v>19958.440773212787</v>
      </c>
      <c r="J512" s="42">
        <f t="shared" si="121"/>
        <v>1160.3744635589082</v>
      </c>
      <c r="K512">
        <f t="shared" si="122"/>
        <v>7.5294447536916023</v>
      </c>
      <c r="L512">
        <f t="shared" si="123"/>
        <v>0</v>
      </c>
      <c r="M512" s="42">
        <f t="shared" si="124"/>
        <v>7.5294447536916023</v>
      </c>
      <c r="N512" s="6">
        <f t="shared" si="125"/>
        <v>-3.951916862884808E-7</v>
      </c>
      <c r="O512" s="4">
        <f>SUM($N$54:N512)*0.1+$O$30</f>
        <v>7.9787439468110395E-6</v>
      </c>
      <c r="P512" s="4">
        <f>SUM($O$235:O512)</f>
        <v>-9.9036974361200168E-4</v>
      </c>
      <c r="Q512" s="6">
        <f t="shared" si="126"/>
        <v>-1.2604547688000454E-6</v>
      </c>
      <c r="R512" s="4">
        <f>SUM($Q$54:Q512)*0.1+$O$8</f>
        <v>-3.3522434570086685E-5</v>
      </c>
      <c r="S512" s="4">
        <f>SUM($R$235:R512)</f>
        <v>6.9700077936596539E-3</v>
      </c>
      <c r="T512">
        <f t="shared" si="127"/>
        <v>3.4458873668106401E-5</v>
      </c>
      <c r="U512">
        <f t="shared" si="128"/>
        <v>7.0400171074180224E-3</v>
      </c>
      <c r="X512" s="1"/>
    </row>
    <row r="513" spans="1:24" x14ac:dyDescent="0.25">
      <c r="A513" s="8"/>
      <c r="B513">
        <f t="shared" si="113"/>
        <v>45.900000000000382</v>
      </c>
      <c r="C513">
        <f t="shared" si="114"/>
        <v>0</v>
      </c>
      <c r="D513">
        <f t="shared" si="115"/>
        <v>1107.2286964023856</v>
      </c>
      <c r="E513">
        <f t="shared" si="116"/>
        <v>-347.15055745698862</v>
      </c>
      <c r="F513">
        <f t="shared" si="117"/>
        <v>0</v>
      </c>
      <c r="G513">
        <f t="shared" si="118"/>
        <v>5936.2745325143715</v>
      </c>
      <c r="H513">
        <f t="shared" si="119"/>
        <v>18933.610708480377</v>
      </c>
      <c r="I513">
        <f t="shared" si="120"/>
        <v>19842.403326856893</v>
      </c>
      <c r="J513" s="42">
        <f t="shared" si="121"/>
        <v>1160.3744635589082</v>
      </c>
      <c r="K513">
        <f t="shared" si="122"/>
        <v>7.4856689121003699</v>
      </c>
      <c r="L513">
        <f t="shared" si="123"/>
        <v>0</v>
      </c>
      <c r="M513" s="42">
        <f t="shared" si="124"/>
        <v>7.4856689121003699</v>
      </c>
      <c r="N513" s="6">
        <f t="shared" si="125"/>
        <v>-3.9289406020540817E-7</v>
      </c>
      <c r="O513" s="4">
        <f>SUM($N$54:N513)*0.1+$O$30</f>
        <v>7.9394545407904975E-6</v>
      </c>
      <c r="P513" s="4">
        <f>SUM($O$235:O513)</f>
        <v>-9.8243028907121126E-4</v>
      </c>
      <c r="Q513" s="6">
        <f t="shared" si="126"/>
        <v>-1.2531265434000447E-6</v>
      </c>
      <c r="R513" s="4">
        <f>SUM($Q$54:Q513)*0.1+$O$8</f>
        <v>-3.3647747224426673E-5</v>
      </c>
      <c r="S513" s="4">
        <f>SUM($R$235:R513)</f>
        <v>6.9363600464352271E-3</v>
      </c>
      <c r="T513">
        <f t="shared" si="127"/>
        <v>3.4571749039992058E-5</v>
      </c>
      <c r="U513">
        <f t="shared" si="128"/>
        <v>7.0055877673944993E-3</v>
      </c>
      <c r="X513" s="1"/>
    </row>
    <row r="514" spans="1:24" x14ac:dyDescent="0.25">
      <c r="A514" s="8"/>
      <c r="B514">
        <f t="shared" si="113"/>
        <v>46.000000000000384</v>
      </c>
      <c r="C514">
        <f t="shared" si="114"/>
        <v>0</v>
      </c>
      <c r="D514">
        <f t="shared" si="115"/>
        <v>1107.2286964023856</v>
      </c>
      <c r="E514">
        <f t="shared" si="116"/>
        <v>-347.15055745698862</v>
      </c>
      <c r="F514">
        <f t="shared" si="117"/>
        <v>0</v>
      </c>
      <c r="G514">
        <f t="shared" si="118"/>
        <v>5901.5594767686707</v>
      </c>
      <c r="H514">
        <f t="shared" si="119"/>
        <v>18822.887838840135</v>
      </c>
      <c r="I514">
        <f t="shared" si="120"/>
        <v>19726.365880501002</v>
      </c>
      <c r="J514" s="42">
        <f t="shared" si="121"/>
        <v>1160.3744635589082</v>
      </c>
      <c r="K514">
        <f t="shared" si="122"/>
        <v>7.4418930705091384</v>
      </c>
      <c r="L514">
        <f t="shared" si="123"/>
        <v>0</v>
      </c>
      <c r="M514" s="42">
        <f t="shared" si="124"/>
        <v>7.4418930705091384</v>
      </c>
      <c r="N514" s="6">
        <f t="shared" si="125"/>
        <v>-3.9059643412233543E-7</v>
      </c>
      <c r="O514" s="4">
        <f>SUM($N$54:N514)*0.1+$O$30</f>
        <v>7.9003948973782614E-6</v>
      </c>
      <c r="P514" s="4">
        <f>SUM($O$235:O514)</f>
        <v>-9.7452989417383298E-4</v>
      </c>
      <c r="Q514" s="6">
        <f t="shared" si="126"/>
        <v>-1.2457983180000441E-6</v>
      </c>
      <c r="R514" s="4">
        <f>SUM($Q$54:Q514)*0.1+$O$8</f>
        <v>-3.377232705622668E-5</v>
      </c>
      <c r="S514" s="4">
        <f>SUM($R$235:R514)</f>
        <v>6.9025877193790008E-3</v>
      </c>
      <c r="T514">
        <f t="shared" si="127"/>
        <v>3.4684093102274725E-5</v>
      </c>
      <c r="U514">
        <f t="shared" si="128"/>
        <v>6.9710419406542271E-3</v>
      </c>
      <c r="X514" s="1"/>
    </row>
    <row r="515" spans="1:24" x14ac:dyDescent="0.25">
      <c r="A515" s="8"/>
      <c r="B515">
        <f t="shared" si="113"/>
        <v>46.100000000000385</v>
      </c>
      <c r="C515">
        <f t="shared" si="114"/>
        <v>0</v>
      </c>
      <c r="D515">
        <f t="shared" si="115"/>
        <v>1107.2286964023856</v>
      </c>
      <c r="E515">
        <f t="shared" si="116"/>
        <v>-347.15055745698862</v>
      </c>
      <c r="F515">
        <f t="shared" si="117"/>
        <v>0</v>
      </c>
      <c r="G515">
        <f t="shared" si="118"/>
        <v>5866.8444210229736</v>
      </c>
      <c r="H515">
        <f t="shared" si="119"/>
        <v>18712.164969199894</v>
      </c>
      <c r="I515">
        <f t="shared" si="120"/>
        <v>19610.328434145104</v>
      </c>
      <c r="J515" s="42">
        <f t="shared" si="121"/>
        <v>1160.3744635589082</v>
      </c>
      <c r="K515">
        <f t="shared" si="122"/>
        <v>7.3981172289179042</v>
      </c>
      <c r="L515">
        <f t="shared" si="123"/>
        <v>0</v>
      </c>
      <c r="M515" s="42">
        <f t="shared" si="124"/>
        <v>7.3981172289179042</v>
      </c>
      <c r="N515" s="6">
        <f t="shared" si="125"/>
        <v>-3.8829880803926296E-7</v>
      </c>
      <c r="O515" s="4">
        <f>SUM($N$54:N515)*0.1+$O$30</f>
        <v>7.8615650165743379E-6</v>
      </c>
      <c r="P515" s="4">
        <f>SUM($O$235:O515)</f>
        <v>-9.666683291572587E-4</v>
      </c>
      <c r="Q515" s="6">
        <f t="shared" si="126"/>
        <v>-1.2384700926000434E-6</v>
      </c>
      <c r="R515" s="4">
        <f>SUM($Q$54:Q515)*0.1+$O$8</f>
        <v>-3.3896174065486677E-5</v>
      </c>
      <c r="S515" s="4">
        <f>SUM($R$235:R515)</f>
        <v>6.8686915453135145E-3</v>
      </c>
      <c r="T515">
        <f t="shared" si="127"/>
        <v>3.4795902356277483E-5</v>
      </c>
      <c r="U515">
        <f t="shared" si="128"/>
        <v>6.9363802666273311E-3</v>
      </c>
      <c r="X515" s="1"/>
    </row>
    <row r="516" spans="1:24" x14ac:dyDescent="0.25">
      <c r="A516" s="8"/>
      <c r="B516">
        <f t="shared" si="113"/>
        <v>46.200000000000387</v>
      </c>
      <c r="C516">
        <f t="shared" si="114"/>
        <v>0</v>
      </c>
      <c r="D516">
        <f t="shared" si="115"/>
        <v>1107.2286964023856</v>
      </c>
      <c r="E516">
        <f t="shared" si="116"/>
        <v>-347.15055745698862</v>
      </c>
      <c r="F516">
        <f t="shared" si="117"/>
        <v>0</v>
      </c>
      <c r="G516">
        <f t="shared" si="118"/>
        <v>5832.1293652772747</v>
      </c>
      <c r="H516">
        <f t="shared" si="119"/>
        <v>18601.442099559652</v>
      </c>
      <c r="I516">
        <f t="shared" si="120"/>
        <v>19494.290987789213</v>
      </c>
      <c r="J516" s="42">
        <f t="shared" si="121"/>
        <v>1160.3744635589082</v>
      </c>
      <c r="K516">
        <f t="shared" si="122"/>
        <v>7.3543413873266736</v>
      </c>
      <c r="L516">
        <f t="shared" si="123"/>
        <v>0</v>
      </c>
      <c r="M516" s="42">
        <f t="shared" si="124"/>
        <v>7.3543413873266736</v>
      </c>
      <c r="N516" s="6">
        <f t="shared" si="125"/>
        <v>-3.8600118195619033E-7</v>
      </c>
      <c r="O516" s="4">
        <f>SUM($N$54:N516)*0.1+$O$30</f>
        <v>7.8229648983787201E-6</v>
      </c>
      <c r="P516" s="4">
        <f>SUM($O$235:O516)</f>
        <v>-9.5884536425887995E-4</v>
      </c>
      <c r="Q516" s="6">
        <f t="shared" si="126"/>
        <v>-1.2311418672000428E-6</v>
      </c>
      <c r="R516" s="4">
        <f>SUM($Q$54:Q516)*0.1+$O$8</f>
        <v>-3.4019288252206691E-5</v>
      </c>
      <c r="S516" s="4">
        <f>SUM($R$235:R516)</f>
        <v>6.834672257061308E-3</v>
      </c>
      <c r="T516">
        <f t="shared" si="127"/>
        <v>3.4907173374365242E-5</v>
      </c>
      <c r="U516">
        <f t="shared" si="128"/>
        <v>6.9016033857361193E-3</v>
      </c>
      <c r="X516" s="1"/>
    </row>
    <row r="517" spans="1:24" x14ac:dyDescent="0.25">
      <c r="A517" s="8"/>
      <c r="B517">
        <f t="shared" si="113"/>
        <v>46.300000000000388</v>
      </c>
      <c r="C517">
        <f t="shared" si="114"/>
        <v>0</v>
      </c>
      <c r="D517">
        <f t="shared" si="115"/>
        <v>1107.2286964023856</v>
      </c>
      <c r="E517">
        <f t="shared" si="116"/>
        <v>-347.15055745698862</v>
      </c>
      <c r="F517">
        <f t="shared" si="117"/>
        <v>0</v>
      </c>
      <c r="G517">
        <f t="shared" si="118"/>
        <v>5797.4143095315721</v>
      </c>
      <c r="H517">
        <f t="shared" si="119"/>
        <v>18490.719229919425</v>
      </c>
      <c r="I517">
        <f t="shared" si="120"/>
        <v>19378.253541433332</v>
      </c>
      <c r="J517" s="42">
        <f t="shared" si="121"/>
        <v>1160.3744635589082</v>
      </c>
      <c r="K517">
        <f t="shared" si="122"/>
        <v>7.3105655457354466</v>
      </c>
      <c r="L517">
        <f t="shared" si="123"/>
        <v>0</v>
      </c>
      <c r="M517" s="42">
        <f t="shared" si="124"/>
        <v>7.3105655457354466</v>
      </c>
      <c r="N517" s="6">
        <f t="shared" si="125"/>
        <v>-3.8370355587311749E-7</v>
      </c>
      <c r="O517" s="4">
        <f>SUM($N$54:N517)*0.1+$O$30</f>
        <v>7.7845945427914082E-6</v>
      </c>
      <c r="P517" s="4">
        <f>SUM($O$235:O517)</f>
        <v>-9.5106076971608849E-4</v>
      </c>
      <c r="Q517" s="6">
        <f t="shared" si="126"/>
        <v>-1.223813641800043E-6</v>
      </c>
      <c r="R517" s="4">
        <f>SUM($Q$54:Q517)*0.1+$O$8</f>
        <v>-3.4141669616386696E-5</v>
      </c>
      <c r="S517" s="4">
        <f>SUM($R$235:R517)</f>
        <v>6.8005305874449216E-3</v>
      </c>
      <c r="T517">
        <f t="shared" si="127"/>
        <v>3.5017902798285342E-5</v>
      </c>
      <c r="U517">
        <f t="shared" si="128"/>
        <v>6.8667119393831383E-3</v>
      </c>
      <c r="X517" s="1"/>
    </row>
    <row r="518" spans="1:24" x14ac:dyDescent="0.25">
      <c r="A518" s="8"/>
      <c r="B518">
        <f t="shared" si="113"/>
        <v>46.400000000000389</v>
      </c>
      <c r="C518">
        <f t="shared" si="114"/>
        <v>0</v>
      </c>
      <c r="D518">
        <f t="shared" si="115"/>
        <v>1107.2286964023856</v>
      </c>
      <c r="E518">
        <f t="shared" si="116"/>
        <v>-347.15055745698862</v>
      </c>
      <c r="F518">
        <f t="shared" si="117"/>
        <v>0</v>
      </c>
      <c r="G518">
        <f t="shared" si="118"/>
        <v>5762.6992537858732</v>
      </c>
      <c r="H518">
        <f t="shared" si="119"/>
        <v>18379.996360279183</v>
      </c>
      <c r="I518">
        <f t="shared" si="120"/>
        <v>19262.216095077438</v>
      </c>
      <c r="J518" s="42">
        <f t="shared" si="121"/>
        <v>1160.3744635589082</v>
      </c>
      <c r="K518">
        <f t="shared" si="122"/>
        <v>7.2667897041442133</v>
      </c>
      <c r="L518">
        <f t="shared" si="123"/>
        <v>0</v>
      </c>
      <c r="M518" s="42">
        <f t="shared" si="124"/>
        <v>7.2667897041442133</v>
      </c>
      <c r="N518" s="6">
        <f t="shared" si="125"/>
        <v>-3.8140592979004486E-7</v>
      </c>
      <c r="O518" s="4">
        <f>SUM($N$54:N518)*0.1+$O$30</f>
        <v>7.746453949812402E-6</v>
      </c>
      <c r="P518" s="4">
        <f>SUM($O$235:O518)</f>
        <v>-9.4331431576627608E-4</v>
      </c>
      <c r="Q518" s="6">
        <f t="shared" si="126"/>
        <v>-1.2164854164000424E-6</v>
      </c>
      <c r="R518" s="4">
        <f>SUM($Q$54:Q518)*0.1+$O$8</f>
        <v>-3.4263318158026692E-5</v>
      </c>
      <c r="S518" s="4">
        <f>SUM($R$235:R518)</f>
        <v>6.7662672692868952E-3</v>
      </c>
      <c r="T518">
        <f t="shared" si="127"/>
        <v>3.5128087337552636E-5</v>
      </c>
      <c r="U518">
        <f t="shared" si="128"/>
        <v>6.831706569939369E-3</v>
      </c>
      <c r="X518" s="1"/>
    </row>
    <row r="519" spans="1:24" x14ac:dyDescent="0.25">
      <c r="A519" s="8"/>
      <c r="B519">
        <f t="shared" si="113"/>
        <v>46.500000000000391</v>
      </c>
      <c r="C519">
        <f t="shared" si="114"/>
        <v>0</v>
      </c>
      <c r="D519">
        <f t="shared" si="115"/>
        <v>1107.2286964023856</v>
      </c>
      <c r="E519">
        <f t="shared" si="116"/>
        <v>-347.15055745698862</v>
      </c>
      <c r="F519">
        <f t="shared" si="117"/>
        <v>0</v>
      </c>
      <c r="G519">
        <f t="shared" si="118"/>
        <v>5727.9841980401743</v>
      </c>
      <c r="H519">
        <f t="shared" si="119"/>
        <v>18269.273490638941</v>
      </c>
      <c r="I519">
        <f t="shared" si="120"/>
        <v>19146.178648721543</v>
      </c>
      <c r="J519" s="42">
        <f t="shared" si="121"/>
        <v>1160.3744635589082</v>
      </c>
      <c r="K519">
        <f t="shared" si="122"/>
        <v>7.2230138625529809</v>
      </c>
      <c r="L519">
        <f t="shared" si="123"/>
        <v>0</v>
      </c>
      <c r="M519" s="42">
        <f t="shared" si="124"/>
        <v>7.2230138625529809</v>
      </c>
      <c r="N519" s="6">
        <f t="shared" si="125"/>
        <v>-3.7910830370697223E-7</v>
      </c>
      <c r="O519" s="4">
        <f>SUM($N$54:N519)*0.1+$O$30</f>
        <v>7.7085431194417016E-6</v>
      </c>
      <c r="P519" s="4">
        <f>SUM($O$235:O519)</f>
        <v>-9.3560577264683437E-4</v>
      </c>
      <c r="Q519" s="6">
        <f t="shared" si="126"/>
        <v>-1.209157191000042E-6</v>
      </c>
      <c r="R519" s="4">
        <f>SUM($Q$54:Q519)*0.1+$O$8</f>
        <v>-3.4384233877126705E-5</v>
      </c>
      <c r="S519" s="4">
        <f>SUM($R$235:R519)</f>
        <v>6.7318830354097681E-3</v>
      </c>
      <c r="T519">
        <f t="shared" si="127"/>
        <v>3.5237723767877514E-5</v>
      </c>
      <c r="U519">
        <f t="shared" si="128"/>
        <v>6.7965879207325724E-3</v>
      </c>
      <c r="X519" s="1"/>
    </row>
    <row r="520" spans="1:24" x14ac:dyDescent="0.25">
      <c r="A520" s="8"/>
      <c r="B520">
        <f t="shared" si="113"/>
        <v>46.600000000000392</v>
      </c>
      <c r="C520">
        <f t="shared" si="114"/>
        <v>0</v>
      </c>
      <c r="D520">
        <f t="shared" si="115"/>
        <v>1107.2286964023856</v>
      </c>
      <c r="E520">
        <f t="shared" si="116"/>
        <v>-347.15055745698862</v>
      </c>
      <c r="F520">
        <f t="shared" si="117"/>
        <v>0</v>
      </c>
      <c r="G520">
        <f t="shared" si="118"/>
        <v>5693.2691422944754</v>
      </c>
      <c r="H520">
        <f t="shared" si="119"/>
        <v>18158.5506209987</v>
      </c>
      <c r="I520">
        <f t="shared" si="120"/>
        <v>19030.141202365648</v>
      </c>
      <c r="J520" s="42">
        <f t="shared" si="121"/>
        <v>1160.3744635589082</v>
      </c>
      <c r="K520">
        <f t="shared" si="122"/>
        <v>7.1792380209617486</v>
      </c>
      <c r="L520">
        <f t="shared" si="123"/>
        <v>0</v>
      </c>
      <c r="M520" s="42">
        <f t="shared" si="124"/>
        <v>7.1792380209617486</v>
      </c>
      <c r="N520" s="6">
        <f t="shared" si="125"/>
        <v>-3.7681067762389961E-7</v>
      </c>
      <c r="O520" s="4">
        <f>SUM($N$54:N520)*0.1+$O$30</f>
        <v>7.6708620516793138E-6</v>
      </c>
      <c r="P520" s="4">
        <f>SUM($O$235:O520)</f>
        <v>-9.279349105951551E-4</v>
      </c>
      <c r="Q520" s="6">
        <f t="shared" si="126"/>
        <v>-1.2018289656000413E-6</v>
      </c>
      <c r="R520" s="4">
        <f>SUM($Q$54:Q520)*0.1+$O$8</f>
        <v>-3.4504416773686709E-5</v>
      </c>
      <c r="S520" s="4">
        <f>SUM($R$235:R520)</f>
        <v>6.6973786186360811E-3</v>
      </c>
      <c r="T520">
        <f t="shared" si="127"/>
        <v>3.5346808929635594E-5</v>
      </c>
      <c r="U520">
        <f t="shared" si="128"/>
        <v>6.7613566360357723E-3</v>
      </c>
      <c r="X520" s="1"/>
    </row>
    <row r="521" spans="1:24" x14ac:dyDescent="0.25">
      <c r="A521" s="8"/>
      <c r="B521">
        <f t="shared" si="113"/>
        <v>46.700000000000394</v>
      </c>
      <c r="C521">
        <f t="shared" si="114"/>
        <v>0</v>
      </c>
      <c r="D521">
        <f t="shared" si="115"/>
        <v>1107.2286964023856</v>
      </c>
      <c r="E521">
        <f t="shared" si="116"/>
        <v>-347.15055745698862</v>
      </c>
      <c r="F521">
        <f t="shared" si="117"/>
        <v>0</v>
      </c>
      <c r="G521">
        <f t="shared" si="118"/>
        <v>5658.5540865487728</v>
      </c>
      <c r="H521">
        <f t="shared" si="119"/>
        <v>18047.827751358458</v>
      </c>
      <c r="I521">
        <f t="shared" si="120"/>
        <v>18914.103756009757</v>
      </c>
      <c r="J521" s="42">
        <f t="shared" si="121"/>
        <v>1160.3744635589082</v>
      </c>
      <c r="K521">
        <f t="shared" si="122"/>
        <v>7.1354621793705171</v>
      </c>
      <c r="L521">
        <f t="shared" si="123"/>
        <v>0</v>
      </c>
      <c r="M521" s="42">
        <f t="shared" si="124"/>
        <v>7.1354621793705171</v>
      </c>
      <c r="N521" s="6">
        <f t="shared" si="125"/>
        <v>-3.7451305154082676E-7</v>
      </c>
      <c r="O521" s="4">
        <f>SUM($N$54:N521)*0.1+$O$30</f>
        <v>7.6334107465252319E-6</v>
      </c>
      <c r="P521" s="4">
        <f>SUM($O$235:O521)</f>
        <v>-9.2030149984862982E-4</v>
      </c>
      <c r="Q521" s="6">
        <f t="shared" si="126"/>
        <v>-1.1945007402000407E-6</v>
      </c>
      <c r="R521" s="4">
        <f>SUM($Q$54:Q521)*0.1+$O$8</f>
        <v>-3.4623866847706731E-5</v>
      </c>
      <c r="S521" s="4">
        <f>SUM($R$235:R521)</f>
        <v>6.6627547517883745E-3</v>
      </c>
      <c r="T521">
        <f t="shared" si="127"/>
        <v>3.5455339726378199E-5</v>
      </c>
      <c r="U521">
        <f t="shared" si="128"/>
        <v>6.7260133610558791E-3</v>
      </c>
      <c r="X521" s="1"/>
    </row>
    <row r="522" spans="1:24" x14ac:dyDescent="0.25">
      <c r="A522" s="8"/>
      <c r="B522">
        <f t="shared" si="113"/>
        <v>46.800000000000395</v>
      </c>
      <c r="C522">
        <f t="shared" si="114"/>
        <v>0</v>
      </c>
      <c r="D522">
        <f t="shared" si="115"/>
        <v>1107.2286964023856</v>
      </c>
      <c r="E522">
        <f t="shared" si="116"/>
        <v>-347.15055745698862</v>
      </c>
      <c r="F522">
        <f t="shared" si="117"/>
        <v>0</v>
      </c>
      <c r="G522">
        <f t="shared" si="118"/>
        <v>5623.8390308030739</v>
      </c>
      <c r="H522">
        <f t="shared" si="119"/>
        <v>17937.104881718216</v>
      </c>
      <c r="I522">
        <f t="shared" si="120"/>
        <v>18798.066309653859</v>
      </c>
      <c r="J522" s="42">
        <f t="shared" si="121"/>
        <v>1160.3744635589082</v>
      </c>
      <c r="K522">
        <f t="shared" si="122"/>
        <v>7.0916863377792829</v>
      </c>
      <c r="L522">
        <f t="shared" si="123"/>
        <v>0</v>
      </c>
      <c r="M522" s="42">
        <f t="shared" si="124"/>
        <v>7.0916863377792829</v>
      </c>
      <c r="N522" s="6">
        <f t="shared" si="125"/>
        <v>-3.7221542545775414E-7</v>
      </c>
      <c r="O522" s="4">
        <f>SUM($N$54:N522)*0.1+$O$30</f>
        <v>7.5961892039794557E-6</v>
      </c>
      <c r="P522" s="4">
        <f>SUM($O$235:O522)</f>
        <v>-9.1270531064465039E-4</v>
      </c>
      <c r="Q522" s="6">
        <f t="shared" si="126"/>
        <v>-1.1871725148000401E-6</v>
      </c>
      <c r="R522" s="4">
        <f>SUM($Q$54:Q522)*0.1+$O$8</f>
        <v>-3.4742584099186743E-5</v>
      </c>
      <c r="S522" s="4">
        <f>SUM($R$235:R522)</f>
        <v>6.628012167689188E-3</v>
      </c>
      <c r="T522">
        <f t="shared" si="127"/>
        <v>3.5563313123382046E-5</v>
      </c>
      <c r="U522">
        <f t="shared" si="128"/>
        <v>6.6905587419224463E-3</v>
      </c>
      <c r="X522" s="1"/>
    </row>
    <row r="523" spans="1:24" x14ac:dyDescent="0.25">
      <c r="A523" s="8"/>
      <c r="B523">
        <f t="shared" si="113"/>
        <v>46.900000000000396</v>
      </c>
      <c r="C523">
        <f t="shared" si="114"/>
        <v>0</v>
      </c>
      <c r="D523">
        <f t="shared" si="115"/>
        <v>1107.2286964023856</v>
      </c>
      <c r="E523">
        <f t="shared" si="116"/>
        <v>-347.15055745698862</v>
      </c>
      <c r="F523">
        <f t="shared" si="117"/>
        <v>0</v>
      </c>
      <c r="G523">
        <f t="shared" si="118"/>
        <v>5589.1239750573786</v>
      </c>
      <c r="H523">
        <f t="shared" si="119"/>
        <v>17826.382012077989</v>
      </c>
      <c r="I523">
        <f t="shared" si="120"/>
        <v>18682.028863297983</v>
      </c>
      <c r="J523" s="42">
        <f t="shared" si="121"/>
        <v>1160.3744635589082</v>
      </c>
      <c r="K523">
        <f t="shared" si="122"/>
        <v>7.0479104961880576</v>
      </c>
      <c r="L523">
        <f t="shared" si="123"/>
        <v>0</v>
      </c>
      <c r="M523" s="42">
        <f t="shared" si="124"/>
        <v>7.0479104961880576</v>
      </c>
      <c r="N523" s="6">
        <f t="shared" si="125"/>
        <v>-3.6991779937468177E-7</v>
      </c>
      <c r="O523" s="4">
        <f>SUM($N$54:N523)*0.1+$O$30</f>
        <v>7.5591974240419853E-6</v>
      </c>
      <c r="P523" s="4">
        <f>SUM($O$235:O523)</f>
        <v>-9.0514611322060835E-4</v>
      </c>
      <c r="Q523" s="6">
        <f t="shared" si="126"/>
        <v>-1.1798442894000403E-6</v>
      </c>
      <c r="R523" s="4">
        <f>SUM($Q$54:Q523)*0.1+$O$8</f>
        <v>-3.4860568528126746E-5</v>
      </c>
      <c r="S523" s="4">
        <f>SUM($R$235:R523)</f>
        <v>6.5931515991610613E-3</v>
      </c>
      <c r="T523">
        <f t="shared" si="127"/>
        <v>3.5670726146237394E-5</v>
      </c>
      <c r="U523">
        <f t="shared" si="128"/>
        <v>6.6549934256765753E-3</v>
      </c>
      <c r="X523" s="1"/>
    </row>
    <row r="524" spans="1:24" x14ac:dyDescent="0.25">
      <c r="A524" s="8"/>
      <c r="B524">
        <f t="shared" si="113"/>
        <v>47.000000000000398</v>
      </c>
      <c r="C524">
        <f t="shared" si="114"/>
        <v>0</v>
      </c>
      <c r="D524">
        <f t="shared" si="115"/>
        <v>1107.2286964023856</v>
      </c>
      <c r="E524">
        <f t="shared" si="116"/>
        <v>-347.15055745698862</v>
      </c>
      <c r="F524">
        <f t="shared" si="117"/>
        <v>0</v>
      </c>
      <c r="G524">
        <f t="shared" si="118"/>
        <v>5554.4089193116761</v>
      </c>
      <c r="H524">
        <f t="shared" si="119"/>
        <v>17715.659142437748</v>
      </c>
      <c r="I524">
        <f t="shared" si="120"/>
        <v>18565.991416942088</v>
      </c>
      <c r="J524" s="42">
        <f t="shared" si="121"/>
        <v>1160.3744635589082</v>
      </c>
      <c r="K524">
        <f t="shared" si="122"/>
        <v>7.0041346545968244</v>
      </c>
      <c r="L524">
        <f t="shared" si="123"/>
        <v>0</v>
      </c>
      <c r="M524" s="42">
        <f t="shared" si="124"/>
        <v>7.0041346545968244</v>
      </c>
      <c r="N524" s="6">
        <f t="shared" si="125"/>
        <v>-3.6762017329160893E-7</v>
      </c>
      <c r="O524" s="4">
        <f>SUM($N$54:N524)*0.1+$O$30</f>
        <v>7.522435406712824E-6</v>
      </c>
      <c r="P524" s="4">
        <f>SUM($O$235:O524)</f>
        <v>-8.9762367781389557E-4</v>
      </c>
      <c r="Q524" s="6">
        <f t="shared" si="126"/>
        <v>-1.1725160640000396E-6</v>
      </c>
      <c r="R524" s="4">
        <f>SUM($Q$54:Q524)*0.1+$O$8</f>
        <v>-3.4977820134526739E-5</v>
      </c>
      <c r="S524" s="4">
        <f>SUM($R$235:R524)</f>
        <v>6.5581737790265347E-3</v>
      </c>
      <c r="T524">
        <f t="shared" si="127"/>
        <v>3.5777575879473319E-5</v>
      </c>
      <c r="U524">
        <f t="shared" si="128"/>
        <v>6.6193180602599324E-3</v>
      </c>
      <c r="X524" s="1"/>
    </row>
    <row r="525" spans="1:24" x14ac:dyDescent="0.25">
      <c r="A525" s="8"/>
      <c r="B525">
        <f t="shared" si="113"/>
        <v>47.100000000000399</v>
      </c>
      <c r="C525">
        <f t="shared" si="114"/>
        <v>0</v>
      </c>
      <c r="D525">
        <f t="shared" si="115"/>
        <v>1107.2286964023856</v>
      </c>
      <c r="E525">
        <f t="shared" si="116"/>
        <v>-347.15055745698862</v>
      </c>
      <c r="F525">
        <f t="shared" si="117"/>
        <v>0</v>
      </c>
      <c r="G525">
        <f t="shared" si="118"/>
        <v>5519.6938635659772</v>
      </c>
      <c r="H525">
        <f t="shared" si="119"/>
        <v>17604.936272797502</v>
      </c>
      <c r="I525">
        <f t="shared" si="120"/>
        <v>18449.95397058619</v>
      </c>
      <c r="J525" s="42">
        <f t="shared" si="121"/>
        <v>1160.3744635589082</v>
      </c>
      <c r="K525">
        <f t="shared" si="122"/>
        <v>6.9603588130055902</v>
      </c>
      <c r="L525">
        <f t="shared" si="123"/>
        <v>0</v>
      </c>
      <c r="M525" s="42">
        <f t="shared" si="124"/>
        <v>6.9603588130055902</v>
      </c>
      <c r="N525" s="6">
        <f t="shared" si="125"/>
        <v>-3.653225472085363E-7</v>
      </c>
      <c r="O525" s="4">
        <f>SUM($N$54:N525)*0.1+$O$30</f>
        <v>7.4859031519919686E-6</v>
      </c>
      <c r="P525" s="4">
        <f>SUM($O$235:O525)</f>
        <v>-8.9013777466190357E-4</v>
      </c>
      <c r="Q525" s="6">
        <f t="shared" si="126"/>
        <v>-1.1651878386000388E-6</v>
      </c>
      <c r="R525" s="4">
        <f>SUM($Q$54:Q525)*0.1+$O$8</f>
        <v>-3.5094338918386723E-5</v>
      </c>
      <c r="S525" s="4">
        <f>SUM($R$235:R525)</f>
        <v>6.523079440108148E-3</v>
      </c>
      <c r="T525">
        <f t="shared" si="127"/>
        <v>3.5883859465219129E-5</v>
      </c>
      <c r="U525">
        <f t="shared" si="128"/>
        <v>6.5835332945039229E-3</v>
      </c>
      <c r="X525" s="1"/>
    </row>
    <row r="526" spans="1:24" x14ac:dyDescent="0.25">
      <c r="A526" s="8"/>
      <c r="B526">
        <f t="shared" si="113"/>
        <v>47.200000000000401</v>
      </c>
      <c r="C526">
        <f t="shared" si="114"/>
        <v>0</v>
      </c>
      <c r="D526">
        <f t="shared" si="115"/>
        <v>1107.2286964023856</v>
      </c>
      <c r="E526">
        <f t="shared" si="116"/>
        <v>-347.15055745698862</v>
      </c>
      <c r="F526">
        <f t="shared" si="117"/>
        <v>0</v>
      </c>
      <c r="G526">
        <f t="shared" si="118"/>
        <v>5484.9788078202782</v>
      </c>
      <c r="H526">
        <f t="shared" si="119"/>
        <v>17494.21340315726</v>
      </c>
      <c r="I526">
        <f t="shared" si="120"/>
        <v>18333.916524230295</v>
      </c>
      <c r="J526" s="42">
        <f t="shared" si="121"/>
        <v>1160.3744635589082</v>
      </c>
      <c r="K526">
        <f t="shared" si="122"/>
        <v>6.9165829714143578</v>
      </c>
      <c r="L526">
        <f t="shared" si="123"/>
        <v>0</v>
      </c>
      <c r="M526" s="42">
        <f t="shared" si="124"/>
        <v>6.9165829714143578</v>
      </c>
      <c r="N526" s="6">
        <f t="shared" si="125"/>
        <v>-3.6302492112546367E-7</v>
      </c>
      <c r="O526" s="4">
        <f>SUM($N$54:N526)*0.1+$O$30</f>
        <v>7.4496006598794224E-6</v>
      </c>
      <c r="P526" s="4">
        <f>SUM($O$235:O526)</f>
        <v>-8.8268817400202412E-4</v>
      </c>
      <c r="Q526" s="6">
        <f t="shared" si="126"/>
        <v>-1.1578596132000382E-6</v>
      </c>
      <c r="R526" s="4">
        <f>SUM($Q$54:Q526)*0.1+$O$8</f>
        <v>-3.5210124879706724E-5</v>
      </c>
      <c r="S526" s="4">
        <f>SUM($R$235:R526)</f>
        <v>6.4878693152284417E-3</v>
      </c>
      <c r="T526">
        <f t="shared" si="127"/>
        <v>3.5989574101900931E-5</v>
      </c>
      <c r="U526">
        <f t="shared" si="128"/>
        <v>6.5476397781189669E-3</v>
      </c>
      <c r="X526" s="1"/>
    </row>
    <row r="527" spans="1:24" x14ac:dyDescent="0.25">
      <c r="A527" s="8"/>
      <c r="B527">
        <f t="shared" si="113"/>
        <v>47.300000000000402</v>
      </c>
      <c r="C527">
        <f t="shared" si="114"/>
        <v>0</v>
      </c>
      <c r="D527">
        <f t="shared" si="115"/>
        <v>1107.2286964023856</v>
      </c>
      <c r="E527">
        <f t="shared" si="116"/>
        <v>-347.15055745698862</v>
      </c>
      <c r="F527">
        <f t="shared" si="117"/>
        <v>0</v>
      </c>
      <c r="G527">
        <f t="shared" si="118"/>
        <v>5450.2637520745793</v>
      </c>
      <c r="H527">
        <f t="shared" si="119"/>
        <v>17383.490533517019</v>
      </c>
      <c r="I527">
        <f t="shared" si="120"/>
        <v>18217.879077874401</v>
      </c>
      <c r="J527" s="42">
        <f t="shared" si="121"/>
        <v>1160.3744635589082</v>
      </c>
      <c r="K527">
        <f t="shared" si="122"/>
        <v>6.8728071298231255</v>
      </c>
      <c r="L527">
        <f t="shared" si="123"/>
        <v>0</v>
      </c>
      <c r="M527" s="42">
        <f t="shared" si="124"/>
        <v>6.8728071298231255</v>
      </c>
      <c r="N527" s="6">
        <f t="shared" si="125"/>
        <v>-3.6072729504239104E-7</v>
      </c>
      <c r="O527" s="4">
        <f>SUM($N$54:N527)*0.1+$O$30</f>
        <v>7.4135279303751786E-6</v>
      </c>
      <c r="P527" s="4">
        <f>SUM($O$235:O527)</f>
        <v>-8.7527464607164897E-4</v>
      </c>
      <c r="Q527" s="6">
        <f t="shared" si="126"/>
        <v>-1.1505313878000375E-6</v>
      </c>
      <c r="R527" s="4">
        <f>SUM($Q$54:Q527)*0.1+$O$8</f>
        <v>-3.5325178018486716E-5</v>
      </c>
      <c r="S527" s="4">
        <f>SUM($R$235:R527)</f>
        <v>6.4525441372099554E-3</v>
      </c>
      <c r="T527">
        <f t="shared" si="127"/>
        <v>3.6094717042972229E-5</v>
      </c>
      <c r="U527">
        <f t="shared" si="128"/>
        <v>6.5116381616839259E-3</v>
      </c>
      <c r="X527" s="1"/>
    </row>
    <row r="528" spans="1:24" x14ac:dyDescent="0.25">
      <c r="A528" s="8"/>
      <c r="B528">
        <f t="shared" si="113"/>
        <v>47.400000000000404</v>
      </c>
      <c r="C528">
        <f t="shared" si="114"/>
        <v>0</v>
      </c>
      <c r="D528">
        <f t="shared" si="115"/>
        <v>1107.2286964023856</v>
      </c>
      <c r="E528">
        <f t="shared" si="116"/>
        <v>-347.15055745698862</v>
      </c>
      <c r="F528">
        <f t="shared" si="117"/>
        <v>0</v>
      </c>
      <c r="G528">
        <f t="shared" si="118"/>
        <v>5415.5486963288804</v>
      </c>
      <c r="H528">
        <f t="shared" si="119"/>
        <v>17272.767663876777</v>
      </c>
      <c r="I528">
        <f t="shared" si="120"/>
        <v>18101.84163151851</v>
      </c>
      <c r="J528" s="42">
        <f t="shared" si="121"/>
        <v>1160.3744635589082</v>
      </c>
      <c r="K528">
        <f t="shared" si="122"/>
        <v>6.829031288231894</v>
      </c>
      <c r="L528">
        <f t="shared" si="123"/>
        <v>0</v>
      </c>
      <c r="M528" s="42">
        <f t="shared" si="124"/>
        <v>6.829031288231894</v>
      </c>
      <c r="N528" s="6">
        <f t="shared" si="125"/>
        <v>-3.5842966895931841E-7</v>
      </c>
      <c r="O528" s="4">
        <f>SUM($N$54:N528)*0.1+$O$30</f>
        <v>7.3776849634792473E-6</v>
      </c>
      <c r="P528" s="4">
        <f>SUM($O$235:O528)</f>
        <v>-8.6789696110816977E-4</v>
      </c>
      <c r="Q528" s="6">
        <f t="shared" si="126"/>
        <v>-1.1432031624000369E-6</v>
      </c>
      <c r="R528" s="4">
        <f>SUM($Q$54:Q528)*0.1+$O$8</f>
        <v>-3.5439498334726726E-5</v>
      </c>
      <c r="S528" s="4">
        <f>SUM($R$235:R528)</f>
        <v>6.4171046388752286E-3</v>
      </c>
      <c r="T528">
        <f t="shared" si="127"/>
        <v>3.61992855956778E-5</v>
      </c>
      <c r="U528">
        <f t="shared" si="128"/>
        <v>6.4755290966356386E-3</v>
      </c>
      <c r="X528" s="1"/>
    </row>
    <row r="529" spans="1:24" x14ac:dyDescent="0.25">
      <c r="A529" s="8"/>
      <c r="B529">
        <f t="shared" si="113"/>
        <v>47.500000000000405</v>
      </c>
      <c r="C529">
        <f t="shared" si="114"/>
        <v>0</v>
      </c>
      <c r="D529">
        <f t="shared" si="115"/>
        <v>1107.2286964023856</v>
      </c>
      <c r="E529">
        <f t="shared" si="116"/>
        <v>-347.15055745698862</v>
      </c>
      <c r="F529">
        <f t="shared" si="117"/>
        <v>0</v>
      </c>
      <c r="G529">
        <f t="shared" si="118"/>
        <v>5380.8336405831778</v>
      </c>
      <c r="H529">
        <f t="shared" si="119"/>
        <v>17162.04479423655</v>
      </c>
      <c r="I529">
        <f t="shared" si="120"/>
        <v>17985.804185162629</v>
      </c>
      <c r="J529" s="42">
        <f t="shared" si="121"/>
        <v>1160.3744635589082</v>
      </c>
      <c r="K529">
        <f t="shared" si="122"/>
        <v>6.7852554466406669</v>
      </c>
      <c r="L529">
        <f t="shared" si="123"/>
        <v>0</v>
      </c>
      <c r="M529" s="42">
        <f t="shared" si="124"/>
        <v>6.7852554466406669</v>
      </c>
      <c r="N529" s="6">
        <f t="shared" si="125"/>
        <v>-3.5613204287624557E-7</v>
      </c>
      <c r="O529" s="4">
        <f>SUM($N$54:N529)*0.1+$O$30</f>
        <v>7.3420717591916252E-6</v>
      </c>
      <c r="P529" s="4">
        <f>SUM($O$235:O529)</f>
        <v>-8.6055488934897817E-4</v>
      </c>
      <c r="Q529" s="6">
        <f t="shared" si="126"/>
        <v>-1.1358749370000373E-6</v>
      </c>
      <c r="R529" s="4">
        <f>SUM($Q$54:Q529)*0.1+$O$8</f>
        <v>-3.5553085828426726E-5</v>
      </c>
      <c r="S529" s="4">
        <f>SUM($R$235:R529)</f>
        <v>6.381551553046802E-3</v>
      </c>
      <c r="T529">
        <f t="shared" si="127"/>
        <v>3.6303277119849618E-5</v>
      </c>
      <c r="U529">
        <f t="shared" si="128"/>
        <v>6.4393132352585924E-3</v>
      </c>
      <c r="X529" s="1"/>
    </row>
    <row r="530" spans="1:24" x14ac:dyDescent="0.25">
      <c r="A530" s="8"/>
      <c r="B530">
        <f t="shared" si="113"/>
        <v>47.600000000000406</v>
      </c>
      <c r="C530">
        <f t="shared" si="114"/>
        <v>0</v>
      </c>
      <c r="D530">
        <f t="shared" si="115"/>
        <v>1107.2286964023856</v>
      </c>
      <c r="E530">
        <f t="shared" si="116"/>
        <v>-347.15055745698862</v>
      </c>
      <c r="F530">
        <f t="shared" si="117"/>
        <v>0</v>
      </c>
      <c r="G530">
        <f t="shared" si="118"/>
        <v>5346.1185848374826</v>
      </c>
      <c r="H530">
        <f t="shared" si="119"/>
        <v>17051.321924596308</v>
      </c>
      <c r="I530">
        <f t="shared" si="120"/>
        <v>17869.766738806735</v>
      </c>
      <c r="J530" s="42">
        <f t="shared" si="121"/>
        <v>1160.3744635589082</v>
      </c>
      <c r="K530">
        <f t="shared" si="122"/>
        <v>6.7414796050494346</v>
      </c>
      <c r="L530">
        <f t="shared" si="123"/>
        <v>0</v>
      </c>
      <c r="M530" s="42">
        <f t="shared" si="124"/>
        <v>6.7414796050494346</v>
      </c>
      <c r="N530" s="6">
        <f t="shared" si="125"/>
        <v>-3.5383441679317321E-7</v>
      </c>
      <c r="O530" s="4">
        <f>SUM($N$54:N530)*0.1+$O$30</f>
        <v>7.306688317512309E-6</v>
      </c>
      <c r="P530" s="4">
        <f>SUM($O$235:O530)</f>
        <v>-8.5324820103146581E-4</v>
      </c>
      <c r="Q530" s="6">
        <f t="shared" si="126"/>
        <v>-1.1285467116000367E-6</v>
      </c>
      <c r="R530" s="4">
        <f>SUM($Q$54:Q530)*0.1+$O$8</f>
        <v>-3.5665940499586717E-5</v>
      </c>
      <c r="S530" s="4">
        <f>SUM($R$235:R530)</f>
        <v>6.3458856125472151E-3</v>
      </c>
      <c r="T530">
        <f t="shared" si="127"/>
        <v>3.6406689026734232E-5</v>
      </c>
      <c r="U530">
        <f t="shared" si="128"/>
        <v>6.4029912306747053E-3</v>
      </c>
      <c r="X530" s="1"/>
    </row>
    <row r="531" spans="1:24" x14ac:dyDescent="0.25">
      <c r="A531" s="8"/>
      <c r="B531">
        <f t="shared" si="113"/>
        <v>47.700000000000408</v>
      </c>
      <c r="C531">
        <f t="shared" si="114"/>
        <v>0</v>
      </c>
      <c r="D531">
        <f t="shared" si="115"/>
        <v>1107.2286964023856</v>
      </c>
      <c r="E531">
        <f t="shared" si="116"/>
        <v>-347.15055745698862</v>
      </c>
      <c r="F531">
        <f t="shared" si="117"/>
        <v>0</v>
      </c>
      <c r="G531">
        <f t="shared" si="118"/>
        <v>5311.40352909178</v>
      </c>
      <c r="H531">
        <f t="shared" si="119"/>
        <v>16940.599054956067</v>
      </c>
      <c r="I531">
        <f t="shared" si="120"/>
        <v>17753.72929245084</v>
      </c>
      <c r="J531" s="42">
        <f t="shared" si="121"/>
        <v>1160.3744635589082</v>
      </c>
      <c r="K531">
        <f t="shared" si="122"/>
        <v>6.6977037634582013</v>
      </c>
      <c r="L531">
        <f t="shared" si="123"/>
        <v>0</v>
      </c>
      <c r="M531" s="42">
        <f t="shared" si="124"/>
        <v>6.6977037634582013</v>
      </c>
      <c r="N531" s="6">
        <f t="shared" si="125"/>
        <v>-3.5153679071010032E-7</v>
      </c>
      <c r="O531" s="4">
        <f>SUM($N$54:N531)*0.1+$O$30</f>
        <v>7.2715346384412985E-6</v>
      </c>
      <c r="P531" s="4">
        <f>SUM($O$235:O531)</f>
        <v>-8.4597666639302455E-4</v>
      </c>
      <c r="Q531" s="6">
        <f t="shared" si="126"/>
        <v>-1.121218486200036E-6</v>
      </c>
      <c r="R531" s="4">
        <f>SUM($Q$54:Q531)*0.1+$O$8</f>
        <v>-3.5778062348206725E-5</v>
      </c>
      <c r="S531" s="4">
        <f>SUM($R$235:R531)</f>
        <v>6.3101075501990084E-3</v>
      </c>
      <c r="T531">
        <f t="shared" si="127"/>
        <v>3.6509518777850511E-5</v>
      </c>
      <c r="U531">
        <f t="shared" si="128"/>
        <v>6.3665637368332363E-3</v>
      </c>
      <c r="X531" s="1"/>
    </row>
    <row r="532" spans="1:24" x14ac:dyDescent="0.25">
      <c r="A532" s="8"/>
      <c r="B532">
        <f t="shared" si="113"/>
        <v>47.800000000000409</v>
      </c>
      <c r="C532">
        <f t="shared" si="114"/>
        <v>0</v>
      </c>
      <c r="D532">
        <f t="shared" si="115"/>
        <v>1107.2286964023856</v>
      </c>
      <c r="E532">
        <f t="shared" si="116"/>
        <v>-347.15055745698862</v>
      </c>
      <c r="F532">
        <f t="shared" si="117"/>
        <v>0</v>
      </c>
      <c r="G532">
        <f t="shared" si="118"/>
        <v>5276.6884733460811</v>
      </c>
      <c r="H532">
        <f t="shared" si="119"/>
        <v>16829.876185315825</v>
      </c>
      <c r="I532">
        <f t="shared" si="120"/>
        <v>17637.691846094946</v>
      </c>
      <c r="J532" s="42">
        <f t="shared" si="121"/>
        <v>1160.3744635589082</v>
      </c>
      <c r="K532">
        <f t="shared" si="122"/>
        <v>6.6539279218669689</v>
      </c>
      <c r="L532">
        <f t="shared" si="123"/>
        <v>0</v>
      </c>
      <c r="M532" s="42">
        <f t="shared" si="124"/>
        <v>6.6539279218669689</v>
      </c>
      <c r="N532" s="6">
        <f t="shared" si="125"/>
        <v>-3.4923916462702774E-7</v>
      </c>
      <c r="O532" s="4">
        <f>SUM($N$54:N532)*0.1+$O$30</f>
        <v>7.2366107219785972E-6</v>
      </c>
      <c r="P532" s="4">
        <f>SUM($O$235:O532)</f>
        <v>-8.3874005567104593E-4</v>
      </c>
      <c r="Q532" s="6">
        <f t="shared" si="126"/>
        <v>-1.1138902608000354E-6</v>
      </c>
      <c r="R532" s="4">
        <f>SUM($Q$54:Q532)*0.1+$O$8</f>
        <v>-3.5889451374286724E-5</v>
      </c>
      <c r="S532" s="4">
        <f>SUM($R$235:R532)</f>
        <v>6.2742180988247217E-3</v>
      </c>
      <c r="T532">
        <f t="shared" si="127"/>
        <v>3.661176388387682E-5</v>
      </c>
      <c r="U532">
        <f t="shared" si="128"/>
        <v>6.330031408500812E-3</v>
      </c>
      <c r="X532" s="1"/>
    </row>
    <row r="533" spans="1:24" x14ac:dyDescent="0.25">
      <c r="A533" s="8"/>
      <c r="B533">
        <f t="shared" si="113"/>
        <v>47.900000000000411</v>
      </c>
      <c r="C533">
        <f t="shared" si="114"/>
        <v>0</v>
      </c>
      <c r="D533">
        <f t="shared" si="115"/>
        <v>1107.2286964023856</v>
      </c>
      <c r="E533">
        <f t="shared" si="116"/>
        <v>-347.15055745698862</v>
      </c>
      <c r="F533">
        <f t="shared" si="117"/>
        <v>0</v>
      </c>
      <c r="G533">
        <f t="shared" si="118"/>
        <v>5241.9734176003803</v>
      </c>
      <c r="H533">
        <f t="shared" si="119"/>
        <v>16719.153315675569</v>
      </c>
      <c r="I533">
        <f t="shared" si="120"/>
        <v>17521.654399739036</v>
      </c>
      <c r="J533" s="42">
        <f t="shared" si="121"/>
        <v>1160.3744635589082</v>
      </c>
      <c r="K533">
        <f t="shared" si="122"/>
        <v>6.6101520802757312</v>
      </c>
      <c r="L533">
        <f t="shared" si="123"/>
        <v>0</v>
      </c>
      <c r="M533" s="42">
        <f t="shared" si="124"/>
        <v>6.6101520802757312</v>
      </c>
      <c r="N533" s="6">
        <f t="shared" si="125"/>
        <v>-3.4694153854395501E-7</v>
      </c>
      <c r="O533" s="4">
        <f>SUM($N$54:N533)*0.1+$O$30</f>
        <v>7.2019165681242017E-6</v>
      </c>
      <c r="P533" s="4">
        <f>SUM($O$235:O533)</f>
        <v>-8.3153813910292172E-4</v>
      </c>
      <c r="Q533" s="6">
        <f t="shared" si="126"/>
        <v>-1.1065620354000337E-6</v>
      </c>
      <c r="R533" s="4">
        <f>SUM($Q$54:Q533)*0.1+$O$8</f>
        <v>-3.6000107577826741E-5</v>
      </c>
      <c r="S533" s="4">
        <f>SUM($R$235:R533)</f>
        <v>6.2382179912468952E-3</v>
      </c>
      <c r="T533">
        <f t="shared" si="127"/>
        <v>3.6713421903567095E-5</v>
      </c>
      <c r="U533">
        <f t="shared" si="128"/>
        <v>6.2933949012515655E-3</v>
      </c>
      <c r="X533" s="1"/>
    </row>
    <row r="534" spans="1:24" x14ac:dyDescent="0.25">
      <c r="A534" s="8"/>
      <c r="B534">
        <f t="shared" si="113"/>
        <v>48.000000000000412</v>
      </c>
      <c r="C534">
        <f t="shared" si="114"/>
        <v>0</v>
      </c>
      <c r="D534">
        <f t="shared" si="115"/>
        <v>1107.2286964023856</v>
      </c>
      <c r="E534">
        <f t="shared" si="116"/>
        <v>-347.15055745698862</v>
      </c>
      <c r="F534">
        <f t="shared" si="117"/>
        <v>0</v>
      </c>
      <c r="G534">
        <f t="shared" si="118"/>
        <v>5207.2583618546851</v>
      </c>
      <c r="H534">
        <f t="shared" si="119"/>
        <v>16608.430446035327</v>
      </c>
      <c r="I534">
        <f t="shared" si="120"/>
        <v>17405.616953383145</v>
      </c>
      <c r="J534" s="42">
        <f t="shared" si="121"/>
        <v>1160.3744635589082</v>
      </c>
      <c r="K534">
        <f t="shared" si="122"/>
        <v>6.5663762386844997</v>
      </c>
      <c r="L534">
        <f t="shared" si="123"/>
        <v>0</v>
      </c>
      <c r="M534" s="42">
        <f t="shared" si="124"/>
        <v>6.5663762386844997</v>
      </c>
      <c r="N534" s="6">
        <f t="shared" si="125"/>
        <v>-3.4464391246088259E-7</v>
      </c>
      <c r="O534" s="4">
        <f>SUM($N$54:N534)*0.1+$O$30</f>
        <v>7.1674521768781154E-6</v>
      </c>
      <c r="P534" s="4">
        <f>SUM($O$235:O534)</f>
        <v>-8.2437068692604366E-4</v>
      </c>
      <c r="Q534" s="6">
        <f t="shared" si="126"/>
        <v>-1.0992338100000331E-6</v>
      </c>
      <c r="R534" s="4">
        <f>SUM($Q$54:Q534)*0.1+$O$8</f>
        <v>-3.6110030958826748E-5</v>
      </c>
      <c r="S534" s="4">
        <f>SUM($R$235:R534)</f>
        <v>6.2021079602880688E-3</v>
      </c>
      <c r="T534">
        <f t="shared" si="127"/>
        <v>3.681449044269472E-5</v>
      </c>
      <c r="U534">
        <f t="shared" si="128"/>
        <v>6.2566548714573945E-3</v>
      </c>
      <c r="X534" s="1"/>
    </row>
    <row r="535" spans="1:24" x14ac:dyDescent="0.25">
      <c r="A535" s="8"/>
      <c r="B535">
        <f t="shared" si="113"/>
        <v>48.100000000000414</v>
      </c>
      <c r="C535">
        <f t="shared" si="114"/>
        <v>0</v>
      </c>
      <c r="D535">
        <f t="shared" si="115"/>
        <v>1107.2286964023856</v>
      </c>
      <c r="E535">
        <f t="shared" si="116"/>
        <v>-347.15055745698862</v>
      </c>
      <c r="F535">
        <f t="shared" si="117"/>
        <v>0</v>
      </c>
      <c r="G535">
        <f t="shared" si="118"/>
        <v>5172.5433061089861</v>
      </c>
      <c r="H535">
        <f t="shared" si="119"/>
        <v>16497.707576395085</v>
      </c>
      <c r="I535">
        <f t="shared" si="120"/>
        <v>17289.579507027251</v>
      </c>
      <c r="J535" s="42">
        <f t="shared" si="121"/>
        <v>1160.3744635589082</v>
      </c>
      <c r="K535">
        <f t="shared" si="122"/>
        <v>6.5226003970932673</v>
      </c>
      <c r="L535">
        <f t="shared" si="123"/>
        <v>0</v>
      </c>
      <c r="M535" s="42">
        <f t="shared" si="124"/>
        <v>6.5226003970932673</v>
      </c>
      <c r="N535" s="6">
        <f t="shared" si="125"/>
        <v>-3.4234628637781001E-7</v>
      </c>
      <c r="O535" s="4">
        <f>SUM($N$54:N535)*0.1+$O$30</f>
        <v>7.1332175482403349E-6</v>
      </c>
      <c r="P535" s="4">
        <f>SUM($O$235:O535)</f>
        <v>-8.1723746937780329E-4</v>
      </c>
      <c r="Q535" s="6">
        <f t="shared" si="126"/>
        <v>-1.0919055846000324E-6</v>
      </c>
      <c r="R535" s="4">
        <f>SUM($Q$54:Q535)*0.1+$O$8</f>
        <v>-3.6219221517286746E-5</v>
      </c>
      <c r="S535" s="4">
        <f>SUM($R$235:R535)</f>
        <v>6.165888738770782E-3</v>
      </c>
      <c r="T535">
        <f t="shared" si="127"/>
        <v>3.6914967153023594E-5</v>
      </c>
      <c r="U535">
        <f t="shared" si="128"/>
        <v>6.2198119762783329E-3</v>
      </c>
      <c r="X535" s="1"/>
    </row>
    <row r="536" spans="1:24" x14ac:dyDescent="0.25">
      <c r="A536" s="8"/>
      <c r="B536">
        <f t="shared" si="113"/>
        <v>48.200000000000415</v>
      </c>
      <c r="C536">
        <f t="shared" si="114"/>
        <v>0</v>
      </c>
      <c r="D536">
        <f t="shared" si="115"/>
        <v>1107.2286964023856</v>
      </c>
      <c r="E536">
        <f t="shared" si="116"/>
        <v>-347.15055745698862</v>
      </c>
      <c r="F536">
        <f t="shared" si="117"/>
        <v>0</v>
      </c>
      <c r="G536">
        <f t="shared" si="118"/>
        <v>5137.8282503632836</v>
      </c>
      <c r="H536">
        <f t="shared" si="119"/>
        <v>16386.984706754858</v>
      </c>
      <c r="I536">
        <f t="shared" si="120"/>
        <v>17173.542060671367</v>
      </c>
      <c r="J536" s="42">
        <f t="shared" si="121"/>
        <v>1160.3744635589082</v>
      </c>
      <c r="K536">
        <f t="shared" si="122"/>
        <v>6.4788245555020385</v>
      </c>
      <c r="L536">
        <f t="shared" si="123"/>
        <v>0</v>
      </c>
      <c r="M536" s="42">
        <f t="shared" si="124"/>
        <v>6.4788245555020385</v>
      </c>
      <c r="N536" s="6">
        <f t="shared" si="125"/>
        <v>-3.4004866029473712E-7</v>
      </c>
      <c r="O536" s="4">
        <f>SUM($N$54:N536)*0.1+$O$30</f>
        <v>7.0992126822108602E-6</v>
      </c>
      <c r="P536" s="4">
        <f>SUM($O$235:O536)</f>
        <v>-8.1013825669559248E-4</v>
      </c>
      <c r="Q536" s="6">
        <f t="shared" si="126"/>
        <v>-1.0845773592000329E-6</v>
      </c>
      <c r="R536" s="4">
        <f>SUM($Q$54:Q536)*0.1+$O$8</f>
        <v>-3.6327679253206761E-5</v>
      </c>
      <c r="S536" s="4">
        <f>SUM($R$235:R536)</f>
        <v>6.1295610595175753E-3</v>
      </c>
      <c r="T536">
        <f t="shared" si="127"/>
        <v>3.7014849731305577E-5</v>
      </c>
      <c r="U536">
        <f t="shared" si="128"/>
        <v>6.1828668736530305E-3</v>
      </c>
      <c r="X536" s="1"/>
    </row>
    <row r="537" spans="1:24" x14ac:dyDescent="0.25">
      <c r="A537" s="8"/>
      <c r="B537">
        <f t="shared" si="113"/>
        <v>48.300000000000416</v>
      </c>
      <c r="C537">
        <f t="shared" si="114"/>
        <v>0</v>
      </c>
      <c r="D537">
        <f t="shared" si="115"/>
        <v>1107.2286964023856</v>
      </c>
      <c r="E537">
        <f t="shared" si="116"/>
        <v>-347.15055745698862</v>
      </c>
      <c r="F537">
        <f t="shared" si="117"/>
        <v>0</v>
      </c>
      <c r="G537">
        <f t="shared" si="118"/>
        <v>5103.1131946175883</v>
      </c>
      <c r="H537">
        <f t="shared" si="119"/>
        <v>16276.261837114616</v>
      </c>
      <c r="I537">
        <f t="shared" si="120"/>
        <v>17057.504614315476</v>
      </c>
      <c r="J537" s="42">
        <f t="shared" si="121"/>
        <v>1160.3744635589082</v>
      </c>
      <c r="K537">
        <f t="shared" si="122"/>
        <v>6.435048713910807</v>
      </c>
      <c r="L537">
        <f t="shared" si="123"/>
        <v>0</v>
      </c>
      <c r="M537" s="42">
        <f t="shared" si="124"/>
        <v>6.435048713910807</v>
      </c>
      <c r="N537" s="6">
        <f t="shared" si="125"/>
        <v>-3.3775103421166475E-7</v>
      </c>
      <c r="O537" s="4">
        <f>SUM($N$54:N537)*0.1+$O$30</f>
        <v>7.0654375787896946E-6</v>
      </c>
      <c r="P537" s="4">
        <f>SUM($O$235:O537)</f>
        <v>-8.0307281911680276E-4</v>
      </c>
      <c r="Q537" s="6">
        <f t="shared" si="126"/>
        <v>-1.0772491338000322E-6</v>
      </c>
      <c r="R537" s="4">
        <f>SUM($Q$54:Q537)*0.1+$O$8</f>
        <v>-3.6435404166586767E-5</v>
      </c>
      <c r="S537" s="4">
        <f>SUM($R$235:R537)</f>
        <v>6.0931256553509883E-3</v>
      </c>
      <c r="T537">
        <f t="shared" si="127"/>
        <v>3.7114135918303445E-5</v>
      </c>
      <c r="U537">
        <f t="shared" si="128"/>
        <v>6.1458202222893421E-3</v>
      </c>
      <c r="X537" s="1"/>
    </row>
    <row r="538" spans="1:24" x14ac:dyDescent="0.25">
      <c r="A538" s="8"/>
      <c r="B538">
        <f t="shared" si="113"/>
        <v>48.400000000000418</v>
      </c>
      <c r="C538">
        <f t="shared" si="114"/>
        <v>0</v>
      </c>
      <c r="D538">
        <f t="shared" si="115"/>
        <v>1107.2286964023856</v>
      </c>
      <c r="E538">
        <f t="shared" si="116"/>
        <v>-347.15055745698862</v>
      </c>
      <c r="F538">
        <f t="shared" si="117"/>
        <v>0</v>
      </c>
      <c r="G538">
        <f t="shared" si="118"/>
        <v>5068.3981388718857</v>
      </c>
      <c r="H538">
        <f t="shared" si="119"/>
        <v>16165.538967474375</v>
      </c>
      <c r="I538">
        <f t="shared" si="120"/>
        <v>16941.467167959581</v>
      </c>
      <c r="J538" s="42">
        <f t="shared" si="121"/>
        <v>1160.3744635589082</v>
      </c>
      <c r="K538">
        <f t="shared" si="122"/>
        <v>6.3912728723195746</v>
      </c>
      <c r="L538">
        <f t="shared" si="123"/>
        <v>0</v>
      </c>
      <c r="M538" s="42">
        <f t="shared" si="124"/>
        <v>6.3912728723195746</v>
      </c>
      <c r="N538" s="6">
        <f t="shared" si="125"/>
        <v>-3.3545340812859191E-7</v>
      </c>
      <c r="O538" s="4">
        <f>SUM($N$54:N538)*0.1+$O$30</f>
        <v>7.0318922379768349E-6</v>
      </c>
      <c r="P538" s="4">
        <f>SUM($O$235:O538)</f>
        <v>-7.9604092687882589E-4</v>
      </c>
      <c r="Q538" s="6">
        <f t="shared" si="126"/>
        <v>-1.0699209084000316E-6</v>
      </c>
      <c r="R538" s="4">
        <f>SUM($Q$54:Q538)*0.1+$O$8</f>
        <v>-3.6542396257426791E-5</v>
      </c>
      <c r="S538" s="4">
        <f>SUM($R$235:R538)</f>
        <v>6.0565832590935616E-3</v>
      </c>
      <c r="T538">
        <f t="shared" si="127"/>
        <v>3.7212823497839E-5</v>
      </c>
      <c r="U538">
        <f t="shared" si="128"/>
        <v>6.1086726816550327E-3</v>
      </c>
      <c r="X538" s="1"/>
    </row>
    <row r="539" spans="1:24" x14ac:dyDescent="0.25">
      <c r="A539" s="8"/>
      <c r="B539">
        <f t="shared" si="113"/>
        <v>48.500000000000419</v>
      </c>
      <c r="C539">
        <f t="shared" si="114"/>
        <v>0</v>
      </c>
      <c r="D539">
        <f t="shared" si="115"/>
        <v>1107.2286964023856</v>
      </c>
      <c r="E539">
        <f t="shared" si="116"/>
        <v>-347.15055745698862</v>
      </c>
      <c r="F539">
        <f t="shared" si="117"/>
        <v>0</v>
      </c>
      <c r="G539">
        <f t="shared" si="118"/>
        <v>5033.6830831261868</v>
      </c>
      <c r="H539">
        <f t="shared" si="119"/>
        <v>16054.816097834133</v>
      </c>
      <c r="I539">
        <f t="shared" si="120"/>
        <v>16825.429721603687</v>
      </c>
      <c r="J539" s="42">
        <f t="shared" si="121"/>
        <v>1160.3744635589082</v>
      </c>
      <c r="K539">
        <f t="shared" si="122"/>
        <v>6.3474970307283423</v>
      </c>
      <c r="L539">
        <f t="shared" si="123"/>
        <v>0</v>
      </c>
      <c r="M539" s="42">
        <f t="shared" si="124"/>
        <v>6.3474970307283423</v>
      </c>
      <c r="N539" s="6">
        <f t="shared" si="125"/>
        <v>-3.3315578204551928E-7</v>
      </c>
      <c r="O539" s="4">
        <f>SUM($N$54:N539)*0.1+$O$30</f>
        <v>6.9985766597722843E-6</v>
      </c>
      <c r="P539" s="4">
        <f>SUM($O$235:O539)</f>
        <v>-7.8904235021905363E-4</v>
      </c>
      <c r="Q539" s="6">
        <f t="shared" si="126"/>
        <v>-1.0625926830000309E-6</v>
      </c>
      <c r="R539" s="4">
        <f>SUM($Q$54:Q539)*0.1+$O$8</f>
        <v>-3.6648655525726778E-5</v>
      </c>
      <c r="S539" s="4">
        <f>SUM($R$235:R539)</f>
        <v>6.0199346035678348E-3</v>
      </c>
      <c r="T539">
        <f t="shared" si="127"/>
        <v>3.7310910295865115E-5</v>
      </c>
      <c r="U539">
        <f t="shared" si="128"/>
        <v>6.0714249119685759E-3</v>
      </c>
      <c r="X539" s="1"/>
    </row>
    <row r="540" spans="1:24" x14ac:dyDescent="0.25">
      <c r="A540" s="8"/>
      <c r="B540">
        <f t="shared" si="113"/>
        <v>48.600000000000421</v>
      </c>
      <c r="C540">
        <f t="shared" si="114"/>
        <v>0</v>
      </c>
      <c r="D540">
        <f t="shared" si="115"/>
        <v>1107.2286964023856</v>
      </c>
      <c r="E540">
        <f t="shared" si="116"/>
        <v>-347.15055745698862</v>
      </c>
      <c r="F540">
        <f t="shared" si="117"/>
        <v>0</v>
      </c>
      <c r="G540">
        <f t="shared" si="118"/>
        <v>4998.9680273804879</v>
      </c>
      <c r="H540">
        <f t="shared" si="119"/>
        <v>15944.093228193891</v>
      </c>
      <c r="I540">
        <f t="shared" si="120"/>
        <v>16709.392275247796</v>
      </c>
      <c r="J540" s="42">
        <f t="shared" si="121"/>
        <v>1160.3744635589082</v>
      </c>
      <c r="K540">
        <f t="shared" si="122"/>
        <v>6.3037211891371108</v>
      </c>
      <c r="L540">
        <f t="shared" si="123"/>
        <v>0</v>
      </c>
      <c r="M540" s="42">
        <f t="shared" si="124"/>
        <v>6.3037211891371108</v>
      </c>
      <c r="N540" s="6">
        <f t="shared" si="125"/>
        <v>-3.3085815596244666E-7</v>
      </c>
      <c r="O540" s="4">
        <f>SUM($N$54:N540)*0.1+$O$30</f>
        <v>6.9654908441760396E-6</v>
      </c>
      <c r="P540" s="4">
        <f>SUM($O$235:O540)</f>
        <v>-7.8207685937487761E-4</v>
      </c>
      <c r="Q540" s="6">
        <f t="shared" si="126"/>
        <v>-1.0552644576000303E-6</v>
      </c>
      <c r="R540" s="4">
        <f>SUM($Q$54:Q540)*0.1+$O$8</f>
        <v>-3.6754181971486783E-5</v>
      </c>
      <c r="S540" s="4">
        <f>SUM($R$235:R540)</f>
        <v>5.9831804215963484E-3</v>
      </c>
      <c r="T540">
        <f t="shared" si="127"/>
        <v>3.7408394179561684E-5</v>
      </c>
      <c r="U540">
        <f t="shared" si="128"/>
        <v>6.034077574190071E-3</v>
      </c>
      <c r="X540" s="1"/>
    </row>
    <row r="541" spans="1:24" x14ac:dyDescent="0.25">
      <c r="A541" s="8"/>
      <c r="B541">
        <f t="shared" si="113"/>
        <v>48.700000000000422</v>
      </c>
      <c r="C541">
        <f t="shared" si="114"/>
        <v>0</v>
      </c>
      <c r="D541">
        <f t="shared" si="115"/>
        <v>1107.2286964023856</v>
      </c>
      <c r="E541">
        <f t="shared" si="116"/>
        <v>-347.15055745698862</v>
      </c>
      <c r="F541">
        <f t="shared" si="117"/>
        <v>0</v>
      </c>
      <c r="G541">
        <f t="shared" si="118"/>
        <v>4964.2529716347854</v>
      </c>
      <c r="H541">
        <f t="shared" si="119"/>
        <v>15833.370358553648</v>
      </c>
      <c r="I541">
        <f t="shared" si="120"/>
        <v>16593.354828891897</v>
      </c>
      <c r="J541" s="42">
        <f t="shared" si="121"/>
        <v>1160.3744635589082</v>
      </c>
      <c r="K541">
        <f t="shared" si="122"/>
        <v>6.2599453475458766</v>
      </c>
      <c r="L541">
        <f t="shared" si="123"/>
        <v>0</v>
      </c>
      <c r="M541" s="42">
        <f t="shared" si="124"/>
        <v>6.2599453475458766</v>
      </c>
      <c r="N541" s="6">
        <f t="shared" si="125"/>
        <v>-3.2856052987937382E-7</v>
      </c>
      <c r="O541" s="4">
        <f>SUM($N$54:N541)*0.1+$O$30</f>
        <v>6.9326347911881006E-6</v>
      </c>
      <c r="P541" s="4">
        <f>SUM($O$235:O541)</f>
        <v>-7.751442245836895E-4</v>
      </c>
      <c r="Q541" s="6">
        <f t="shared" si="126"/>
        <v>-1.0479362322000295E-6</v>
      </c>
      <c r="R541" s="4">
        <f>SUM($Q$54:Q541)*0.1+$O$8</f>
        <v>-3.6858975594706778E-5</v>
      </c>
      <c r="S541" s="4">
        <f>SUM($R$235:R541)</f>
        <v>5.9463214460016419E-3</v>
      </c>
      <c r="T541">
        <f t="shared" si="127"/>
        <v>3.7505273056454096E-5</v>
      </c>
      <c r="U541">
        <f t="shared" si="128"/>
        <v>5.9966313300122516E-3</v>
      </c>
      <c r="X541" s="1"/>
    </row>
    <row r="542" spans="1:24" x14ac:dyDescent="0.25">
      <c r="A542" s="8"/>
      <c r="B542">
        <f t="shared" si="113"/>
        <v>48.800000000000423</v>
      </c>
      <c r="C542">
        <f t="shared" si="114"/>
        <v>0</v>
      </c>
      <c r="D542">
        <f t="shared" si="115"/>
        <v>1107.2286964023856</v>
      </c>
      <c r="E542">
        <f t="shared" si="116"/>
        <v>-347.15055745698862</v>
      </c>
      <c r="F542">
        <f t="shared" si="117"/>
        <v>0</v>
      </c>
      <c r="G542">
        <f t="shared" si="118"/>
        <v>4929.5379158890864</v>
      </c>
      <c r="H542">
        <f t="shared" si="119"/>
        <v>15722.647488913421</v>
      </c>
      <c r="I542">
        <f t="shared" si="120"/>
        <v>16477.317382536017</v>
      </c>
      <c r="J542" s="42">
        <f t="shared" si="121"/>
        <v>1160.3744635589082</v>
      </c>
      <c r="K542">
        <f t="shared" si="122"/>
        <v>6.2161695059546496</v>
      </c>
      <c r="L542">
        <f t="shared" si="123"/>
        <v>0</v>
      </c>
      <c r="M542" s="42">
        <f t="shared" si="124"/>
        <v>6.2161695059546496</v>
      </c>
      <c r="N542" s="6">
        <f t="shared" si="125"/>
        <v>-3.2626290379630119E-7</v>
      </c>
      <c r="O542" s="4">
        <f>SUM($N$54:N542)*0.1+$O$30</f>
        <v>6.9000085008084708E-6</v>
      </c>
      <c r="P542" s="4">
        <f>SUM($O$235:O542)</f>
        <v>-7.6824421608288104E-4</v>
      </c>
      <c r="Q542" s="6">
        <f t="shared" si="126"/>
        <v>-1.0406080068000299E-6</v>
      </c>
      <c r="R542" s="4">
        <f>SUM($Q$54:Q542)*0.1+$O$8</f>
        <v>-3.6963036395386764E-5</v>
      </c>
      <c r="S542" s="4">
        <f>SUM($R$235:R542)</f>
        <v>5.9093584096062551E-3</v>
      </c>
      <c r="T542">
        <f t="shared" si="127"/>
        <v>3.760154487355427E-5</v>
      </c>
      <c r="U542">
        <f t="shared" si="128"/>
        <v>5.9590868418516081E-3</v>
      </c>
      <c r="X542" s="1"/>
    </row>
    <row r="543" spans="1:24" x14ac:dyDescent="0.25">
      <c r="A543" s="8"/>
      <c r="B543">
        <f t="shared" si="113"/>
        <v>48.900000000000425</v>
      </c>
      <c r="C543">
        <f t="shared" si="114"/>
        <v>0</v>
      </c>
      <c r="D543">
        <f t="shared" si="115"/>
        <v>1107.2286964023856</v>
      </c>
      <c r="E543">
        <f t="shared" si="116"/>
        <v>-347.15055745698862</v>
      </c>
      <c r="F543">
        <f t="shared" si="117"/>
        <v>0</v>
      </c>
      <c r="G543">
        <f t="shared" si="118"/>
        <v>4894.8228601433912</v>
      </c>
      <c r="H543">
        <f t="shared" si="119"/>
        <v>15611.924619273179</v>
      </c>
      <c r="I543">
        <f t="shared" si="120"/>
        <v>16361.279936180124</v>
      </c>
      <c r="J543" s="42">
        <f t="shared" si="121"/>
        <v>1160.3744635589082</v>
      </c>
      <c r="K543">
        <f t="shared" si="122"/>
        <v>6.1723936643634172</v>
      </c>
      <c r="L543">
        <f t="shared" si="123"/>
        <v>0</v>
      </c>
      <c r="M543" s="42">
        <f t="shared" si="124"/>
        <v>6.1723936643634172</v>
      </c>
      <c r="N543" s="6">
        <f t="shared" si="125"/>
        <v>-3.2396527771322882E-7</v>
      </c>
      <c r="O543" s="4">
        <f>SUM($N$54:N543)*0.1+$O$30</f>
        <v>6.8676119730371469E-6</v>
      </c>
      <c r="P543" s="4">
        <f>SUM($O$235:O543)</f>
        <v>-7.6137660410984388E-4</v>
      </c>
      <c r="Q543" s="6">
        <f t="shared" si="126"/>
        <v>-1.0332797814000293E-6</v>
      </c>
      <c r="R543" s="4">
        <f>SUM($Q$54:Q543)*0.1+$O$8</f>
        <v>-3.7066364373526767E-5</v>
      </c>
      <c r="S543" s="4">
        <f>SUM($R$235:R543)</f>
        <v>5.8722920452327285E-3</v>
      </c>
      <c r="T543">
        <f t="shared" si="127"/>
        <v>3.7697207616523239E-5</v>
      </c>
      <c r="U543">
        <f t="shared" si="128"/>
        <v>5.9214447728396001E-3</v>
      </c>
      <c r="X543" s="1"/>
    </row>
    <row r="544" spans="1:24" x14ac:dyDescent="0.25">
      <c r="A544" s="8"/>
      <c r="B544">
        <f t="shared" si="113"/>
        <v>49.000000000000426</v>
      </c>
      <c r="C544">
        <f t="shared" si="114"/>
        <v>0</v>
      </c>
      <c r="D544">
        <f t="shared" si="115"/>
        <v>1107.2286964023856</v>
      </c>
      <c r="E544">
        <f t="shared" si="116"/>
        <v>-347.15055745698862</v>
      </c>
      <c r="F544">
        <f t="shared" si="117"/>
        <v>0</v>
      </c>
      <c r="G544">
        <f t="shared" si="118"/>
        <v>4860.1078043976922</v>
      </c>
      <c r="H544">
        <f t="shared" si="119"/>
        <v>15501.201749632937</v>
      </c>
      <c r="I544">
        <f t="shared" si="120"/>
        <v>16245.242489824232</v>
      </c>
      <c r="J544" s="42">
        <f t="shared" si="121"/>
        <v>1160.3744635589082</v>
      </c>
      <c r="K544">
        <f t="shared" si="122"/>
        <v>6.1286178227721857</v>
      </c>
      <c r="L544">
        <f t="shared" si="123"/>
        <v>0</v>
      </c>
      <c r="M544" s="42">
        <f t="shared" si="124"/>
        <v>6.1286178227721857</v>
      </c>
      <c r="N544" s="6">
        <f t="shared" si="125"/>
        <v>-3.2166765163015619E-7</v>
      </c>
      <c r="O544" s="4">
        <f>SUM($N$54:N544)*0.1+$O$30</f>
        <v>6.8354452078741321E-6</v>
      </c>
      <c r="P544" s="4">
        <f>SUM($O$235:O544)</f>
        <v>-7.5454115890196977E-4</v>
      </c>
      <c r="Q544" s="6">
        <f t="shared" si="126"/>
        <v>-1.0259515560000286E-6</v>
      </c>
      <c r="R544" s="4">
        <f>SUM($Q$54:Q544)*0.1+$O$8</f>
        <v>-3.7168959529126761E-5</v>
      </c>
      <c r="S544" s="4">
        <f>SUM($R$235:R544)</f>
        <v>5.8351230857036016E-3</v>
      </c>
      <c r="T544">
        <f t="shared" si="127"/>
        <v>3.7792259308854669E-5</v>
      </c>
      <c r="U544">
        <f t="shared" si="128"/>
        <v>5.8837057868139737E-3</v>
      </c>
      <c r="X544" s="1"/>
    </row>
    <row r="545" spans="1:24" x14ac:dyDescent="0.25">
      <c r="A545" s="8"/>
      <c r="B545">
        <f t="shared" si="113"/>
        <v>49.100000000000428</v>
      </c>
      <c r="C545">
        <f t="shared" si="114"/>
        <v>0</v>
      </c>
      <c r="D545">
        <f t="shared" si="115"/>
        <v>1107.2286964023856</v>
      </c>
      <c r="E545">
        <f t="shared" si="116"/>
        <v>-347.15055745698862</v>
      </c>
      <c r="F545">
        <f t="shared" si="117"/>
        <v>0</v>
      </c>
      <c r="G545">
        <f t="shared" si="118"/>
        <v>4825.3927486519897</v>
      </c>
      <c r="H545">
        <f t="shared" si="119"/>
        <v>15390.478879992696</v>
      </c>
      <c r="I545">
        <f t="shared" si="120"/>
        <v>16129.205043468337</v>
      </c>
      <c r="J545" s="42">
        <f t="shared" si="121"/>
        <v>1160.3744635589082</v>
      </c>
      <c r="K545">
        <f t="shared" si="122"/>
        <v>6.0848419811809524</v>
      </c>
      <c r="L545">
        <f t="shared" si="123"/>
        <v>0</v>
      </c>
      <c r="M545" s="42">
        <f t="shared" si="124"/>
        <v>6.0848419811809524</v>
      </c>
      <c r="N545" s="6">
        <f t="shared" si="125"/>
        <v>-3.193700255470833E-7</v>
      </c>
      <c r="O545" s="4">
        <f>SUM($N$54:N545)*0.1+$O$30</f>
        <v>6.8035082053194231E-6</v>
      </c>
      <c r="P545" s="4">
        <f>SUM($O$235:O545)</f>
        <v>-7.4773765069665037E-4</v>
      </c>
      <c r="Q545" s="6">
        <f t="shared" si="126"/>
        <v>-1.018623330600028E-6</v>
      </c>
      <c r="R545" s="4">
        <f>SUM($Q$54:Q545)*0.1+$O$8</f>
        <v>-3.7270821862186773E-5</v>
      </c>
      <c r="S545" s="4">
        <f>SUM($R$235:R545)</f>
        <v>5.7978522638414149E-3</v>
      </c>
      <c r="T545">
        <f t="shared" si="127"/>
        <v>3.7886698011079142E-5</v>
      </c>
      <c r="U545">
        <f t="shared" si="128"/>
        <v>5.8458705483101798E-3</v>
      </c>
      <c r="X545" s="1"/>
    </row>
    <row r="546" spans="1:24" x14ac:dyDescent="0.25">
      <c r="A546" s="8"/>
      <c r="B546">
        <f t="shared" si="113"/>
        <v>49.200000000000429</v>
      </c>
      <c r="C546">
        <f t="shared" si="114"/>
        <v>0</v>
      </c>
      <c r="D546">
        <f t="shared" si="115"/>
        <v>1107.2286964023856</v>
      </c>
      <c r="E546">
        <f t="shared" si="116"/>
        <v>-347.15055745698862</v>
      </c>
      <c r="F546">
        <f t="shared" si="117"/>
        <v>0</v>
      </c>
      <c r="G546">
        <f t="shared" si="118"/>
        <v>4790.6776929062908</v>
      </c>
      <c r="H546">
        <f t="shared" si="119"/>
        <v>15279.756010352454</v>
      </c>
      <c r="I546">
        <f t="shared" si="120"/>
        <v>16013.167597112442</v>
      </c>
      <c r="J546" s="42">
        <f t="shared" si="121"/>
        <v>1160.3744635589082</v>
      </c>
      <c r="K546">
        <f t="shared" si="122"/>
        <v>6.0410661395897201</v>
      </c>
      <c r="L546">
        <f t="shared" si="123"/>
        <v>0</v>
      </c>
      <c r="M546" s="42">
        <f t="shared" si="124"/>
        <v>6.0410661395897201</v>
      </c>
      <c r="N546" s="6">
        <f t="shared" si="125"/>
        <v>-3.1707239946401072E-7</v>
      </c>
      <c r="O546" s="4">
        <f>SUM($N$54:N546)*0.1+$O$30</f>
        <v>6.7718009653730199E-6</v>
      </c>
      <c r="P546" s="4">
        <f>SUM($O$235:O546)</f>
        <v>-7.4096584973127732E-4</v>
      </c>
      <c r="Q546" s="6">
        <f t="shared" si="126"/>
        <v>-1.0112951052000273E-6</v>
      </c>
      <c r="R546" s="4">
        <f>SUM($Q$54:Q546)*0.1+$O$8</f>
        <v>-3.7371951372706775E-5</v>
      </c>
      <c r="S546" s="4">
        <f>SUM($R$235:R546)</f>
        <v>5.7604803124687081E-3</v>
      </c>
      <c r="T546">
        <f t="shared" si="127"/>
        <v>3.798052181998803E-5</v>
      </c>
      <c r="U546">
        <f t="shared" si="128"/>
        <v>5.8079397225528758E-3</v>
      </c>
      <c r="X546" s="1"/>
    </row>
    <row r="547" spans="1:24" x14ac:dyDescent="0.25">
      <c r="A547" s="8"/>
      <c r="B547">
        <f t="shared" si="113"/>
        <v>49.300000000000431</v>
      </c>
      <c r="C547">
        <f t="shared" si="114"/>
        <v>0</v>
      </c>
      <c r="D547">
        <f t="shared" si="115"/>
        <v>1107.2286964023856</v>
      </c>
      <c r="E547">
        <f t="shared" si="116"/>
        <v>-347.15055745698862</v>
      </c>
      <c r="F547">
        <f t="shared" si="117"/>
        <v>0</v>
      </c>
      <c r="G547">
        <f t="shared" si="118"/>
        <v>4755.9626371605918</v>
      </c>
      <c r="H547">
        <f t="shared" si="119"/>
        <v>15169.033140712212</v>
      </c>
      <c r="I547">
        <f t="shared" si="120"/>
        <v>15897.130150756549</v>
      </c>
      <c r="J547" s="42">
        <f t="shared" si="121"/>
        <v>1160.3744635589082</v>
      </c>
      <c r="K547">
        <f t="shared" si="122"/>
        <v>5.9972902979984886</v>
      </c>
      <c r="L547">
        <f t="shared" si="123"/>
        <v>0</v>
      </c>
      <c r="M547" s="42">
        <f t="shared" si="124"/>
        <v>5.9972902979984886</v>
      </c>
      <c r="N547" s="6">
        <f t="shared" si="125"/>
        <v>-3.1477477338093809E-7</v>
      </c>
      <c r="O547" s="4">
        <f>SUM($N$54:N547)*0.1+$O$30</f>
        <v>6.7403234880349259E-6</v>
      </c>
      <c r="P547" s="4">
        <f>SUM($O$235:O547)</f>
        <v>-7.3422552624324237E-4</v>
      </c>
      <c r="Q547" s="6">
        <f t="shared" si="126"/>
        <v>-1.0039668798000267E-6</v>
      </c>
      <c r="R547" s="4">
        <f>SUM($Q$54:Q547)*0.1+$O$8</f>
        <v>-3.7472348060686768E-5</v>
      </c>
      <c r="S547" s="4">
        <f>SUM($R$235:R547)</f>
        <v>5.7230079644080218E-3</v>
      </c>
      <c r="T547">
        <f t="shared" si="127"/>
        <v>3.8073728867877003E-5</v>
      </c>
      <c r="U547">
        <f t="shared" si="128"/>
        <v>5.7699139754475385E-3</v>
      </c>
      <c r="X547" s="1"/>
    </row>
    <row r="548" spans="1:24" x14ac:dyDescent="0.25">
      <c r="A548" s="8"/>
      <c r="B548">
        <f t="shared" si="113"/>
        <v>49.400000000000432</v>
      </c>
      <c r="C548">
        <f t="shared" si="114"/>
        <v>0</v>
      </c>
      <c r="D548">
        <f t="shared" si="115"/>
        <v>1107.2286964023856</v>
      </c>
      <c r="E548">
        <f t="shared" si="116"/>
        <v>-347.15055745698862</v>
      </c>
      <c r="F548">
        <f t="shared" si="117"/>
        <v>0</v>
      </c>
      <c r="G548">
        <f t="shared" si="118"/>
        <v>4721.2475814148893</v>
      </c>
      <c r="H548">
        <f t="shared" si="119"/>
        <v>15058.310271071983</v>
      </c>
      <c r="I548">
        <f t="shared" si="120"/>
        <v>15781.092704400666</v>
      </c>
      <c r="J548" s="42">
        <f t="shared" si="121"/>
        <v>1160.3744635589082</v>
      </c>
      <c r="K548">
        <f t="shared" si="122"/>
        <v>5.9535144564072597</v>
      </c>
      <c r="L548">
        <f t="shared" si="123"/>
        <v>0</v>
      </c>
      <c r="M548" s="42">
        <f t="shared" si="124"/>
        <v>5.9535144564072597</v>
      </c>
      <c r="N548" s="6">
        <f t="shared" si="125"/>
        <v>-3.1247714729786525E-7</v>
      </c>
      <c r="O548" s="4">
        <f>SUM($N$54:N548)*0.1+$O$30</f>
        <v>6.7090757733051376E-6</v>
      </c>
      <c r="P548" s="4">
        <f>SUM($O$235:O548)</f>
        <v>-7.2751645046993728E-4</v>
      </c>
      <c r="Q548" s="6">
        <f t="shared" si="126"/>
        <v>-9.9663865440002692E-7</v>
      </c>
      <c r="R548" s="4">
        <f>SUM($Q$54:Q548)*0.1+$O$8</f>
        <v>-3.7572011926126779E-5</v>
      </c>
      <c r="S548" s="4">
        <f>SUM($R$235:R548)</f>
        <v>5.6854359524818954E-3</v>
      </c>
      <c r="T548">
        <f t="shared" si="127"/>
        <v>3.8166317321808282E-5</v>
      </c>
      <c r="U548">
        <f t="shared" si="128"/>
        <v>5.7317939735721567E-3</v>
      </c>
      <c r="X548" s="1"/>
    </row>
    <row r="549" spans="1:24" x14ac:dyDescent="0.25">
      <c r="A549" s="8"/>
      <c r="B549">
        <f t="shared" si="113"/>
        <v>49.500000000000433</v>
      </c>
      <c r="C549">
        <f t="shared" si="114"/>
        <v>0</v>
      </c>
      <c r="D549">
        <f t="shared" si="115"/>
        <v>1107.2286964023856</v>
      </c>
      <c r="E549">
        <f t="shared" si="116"/>
        <v>-347.15055745698862</v>
      </c>
      <c r="F549">
        <f t="shared" si="117"/>
        <v>0</v>
      </c>
      <c r="G549">
        <f t="shared" si="118"/>
        <v>4686.5325256691904</v>
      </c>
      <c r="H549">
        <f t="shared" si="119"/>
        <v>14947.587401431741</v>
      </c>
      <c r="I549">
        <f t="shared" si="120"/>
        <v>15665.055258044771</v>
      </c>
      <c r="J549" s="42">
        <f t="shared" si="121"/>
        <v>1160.3744635589082</v>
      </c>
      <c r="K549">
        <f t="shared" si="122"/>
        <v>5.9097386148160274</v>
      </c>
      <c r="L549">
        <f t="shared" si="123"/>
        <v>0</v>
      </c>
      <c r="M549" s="42">
        <f t="shared" si="124"/>
        <v>5.9097386148160274</v>
      </c>
      <c r="N549" s="6">
        <f t="shared" si="125"/>
        <v>-3.1017952121479262E-7</v>
      </c>
      <c r="O549" s="4">
        <f>SUM($N$54:N549)*0.1+$O$30</f>
        <v>6.6780578211836586E-6</v>
      </c>
      <c r="P549" s="4">
        <f>SUM($O$235:O549)</f>
        <v>-7.2083839264875358E-4</v>
      </c>
      <c r="Q549" s="6">
        <f t="shared" si="126"/>
        <v>-9.8931042900002629E-7</v>
      </c>
      <c r="R549" s="4">
        <f>SUM($Q$54:Q549)*0.1+$O$8</f>
        <v>-3.767094296902678E-5</v>
      </c>
      <c r="S549" s="4">
        <f>SUM($R$235:R549)</f>
        <v>5.6477650095128687E-3</v>
      </c>
      <c r="T549">
        <f t="shared" si="127"/>
        <v>3.8258285382891118E-5</v>
      </c>
      <c r="U549">
        <f t="shared" si="128"/>
        <v>5.6935803841690275E-3</v>
      </c>
      <c r="X549" s="1"/>
    </row>
    <row r="550" spans="1:24" x14ac:dyDescent="0.25">
      <c r="A550" s="8"/>
      <c r="B550">
        <f t="shared" si="113"/>
        <v>49.600000000000435</v>
      </c>
      <c r="C550">
        <f t="shared" si="114"/>
        <v>0</v>
      </c>
      <c r="D550">
        <f t="shared" si="115"/>
        <v>1107.2286964023856</v>
      </c>
      <c r="E550">
        <f t="shared" si="116"/>
        <v>-347.15055745698862</v>
      </c>
      <c r="F550">
        <f t="shared" si="117"/>
        <v>0</v>
      </c>
      <c r="G550">
        <f t="shared" si="118"/>
        <v>4651.8174699234951</v>
      </c>
      <c r="H550">
        <f t="shared" si="119"/>
        <v>14836.8645317915</v>
      </c>
      <c r="I550">
        <f t="shared" si="120"/>
        <v>15549.01781168888</v>
      </c>
      <c r="J550" s="42">
        <f t="shared" si="121"/>
        <v>1160.3744635589082</v>
      </c>
      <c r="K550">
        <f t="shared" si="122"/>
        <v>5.8659627732247959</v>
      </c>
      <c r="L550">
        <f t="shared" si="123"/>
        <v>0</v>
      </c>
      <c r="M550" s="42">
        <f t="shared" si="124"/>
        <v>5.8659627732247959</v>
      </c>
      <c r="N550" s="6">
        <f t="shared" si="125"/>
        <v>-3.0788189513172021E-7</v>
      </c>
      <c r="O550" s="4">
        <f>SUM($N$54:N550)*0.1+$O$30</f>
        <v>6.6472696316704854E-6</v>
      </c>
      <c r="P550" s="4">
        <f>SUM($O$235:O550)</f>
        <v>-7.1419112301708315E-4</v>
      </c>
      <c r="Q550" s="6">
        <f t="shared" si="126"/>
        <v>-9.8198220360002565E-7</v>
      </c>
      <c r="R550" s="4">
        <f>SUM($Q$54:Q550)*0.1+$O$8</f>
        <v>-3.7769141189386798E-5</v>
      </c>
      <c r="S550" s="4">
        <f>SUM($R$235:R550)</f>
        <v>5.6099958683234821E-3</v>
      </c>
      <c r="T550">
        <f t="shared" si="127"/>
        <v>3.8349631285580351E-5</v>
      </c>
      <c r="U550">
        <f t="shared" si="128"/>
        <v>5.6552738751366356E-3</v>
      </c>
      <c r="X550" s="1"/>
    </row>
    <row r="551" spans="1:24" x14ac:dyDescent="0.25">
      <c r="A551" s="8"/>
      <c r="B551">
        <f t="shared" si="113"/>
        <v>49.700000000000436</v>
      </c>
      <c r="C551">
        <f t="shared" si="114"/>
        <v>0</v>
      </c>
      <c r="D551">
        <f t="shared" si="115"/>
        <v>1107.2286964023856</v>
      </c>
      <c r="E551">
        <f t="shared" si="116"/>
        <v>-347.15055745698862</v>
      </c>
      <c r="F551">
        <f t="shared" si="117"/>
        <v>0</v>
      </c>
      <c r="G551">
        <f t="shared" si="118"/>
        <v>4617.1024141777962</v>
      </c>
      <c r="H551">
        <f t="shared" si="119"/>
        <v>14726.141662151258</v>
      </c>
      <c r="I551">
        <f t="shared" si="120"/>
        <v>15432.980365332985</v>
      </c>
      <c r="J551" s="42">
        <f t="shared" si="121"/>
        <v>1160.3744635589082</v>
      </c>
      <c r="K551">
        <f t="shared" si="122"/>
        <v>5.8221869316335635</v>
      </c>
      <c r="L551">
        <f t="shared" si="123"/>
        <v>0</v>
      </c>
      <c r="M551" s="42">
        <f t="shared" si="124"/>
        <v>5.8221869316335635</v>
      </c>
      <c r="N551" s="6">
        <f t="shared" si="125"/>
        <v>-3.0558426904864763E-7</v>
      </c>
      <c r="O551" s="4">
        <f>SUM($N$54:N551)*0.1+$O$30</f>
        <v>6.6167112047656179E-6</v>
      </c>
      <c r="P551" s="4">
        <f>SUM($O$235:O551)</f>
        <v>-7.0757441181231752E-4</v>
      </c>
      <c r="Q551" s="6">
        <f t="shared" si="126"/>
        <v>-9.7465397820002502E-7</v>
      </c>
      <c r="R551" s="4">
        <f>SUM($Q$54:Q551)*0.1+$O$8</f>
        <v>-3.7866606587206808E-5</v>
      </c>
      <c r="S551" s="4">
        <f>SUM($R$235:R551)</f>
        <v>5.5721292617362753E-3</v>
      </c>
      <c r="T551">
        <f t="shared" si="127"/>
        <v>3.8440353296992015E-5</v>
      </c>
      <c r="U551">
        <f t="shared" si="128"/>
        <v>5.6168751150216254E-3</v>
      </c>
      <c r="X551" s="1"/>
    </row>
    <row r="552" spans="1:24" x14ac:dyDescent="0.25">
      <c r="A552" s="8"/>
      <c r="B552">
        <f t="shared" si="113"/>
        <v>49.800000000000438</v>
      </c>
      <c r="C552">
        <f t="shared" si="114"/>
        <v>0</v>
      </c>
      <c r="D552">
        <f t="shared" si="115"/>
        <v>1107.2286964023856</v>
      </c>
      <c r="E552">
        <f t="shared" si="116"/>
        <v>-347.15055745698862</v>
      </c>
      <c r="F552">
        <f t="shared" si="117"/>
        <v>0</v>
      </c>
      <c r="G552">
        <f t="shared" si="118"/>
        <v>4582.3873584320972</v>
      </c>
      <c r="H552">
        <f t="shared" si="119"/>
        <v>14615.418792511016</v>
      </c>
      <c r="I552">
        <f t="shared" si="120"/>
        <v>15316.942918977093</v>
      </c>
      <c r="J552" s="42">
        <f t="shared" si="121"/>
        <v>1160.3744635589082</v>
      </c>
      <c r="K552">
        <f t="shared" si="122"/>
        <v>5.7784110900423311</v>
      </c>
      <c r="L552">
        <f t="shared" si="123"/>
        <v>0</v>
      </c>
      <c r="M552" s="42">
        <f t="shared" si="124"/>
        <v>5.7784110900423311</v>
      </c>
      <c r="N552" s="6">
        <f t="shared" si="125"/>
        <v>-3.03286642965575E-7</v>
      </c>
      <c r="O552" s="4">
        <f>SUM($N$54:N552)*0.1+$O$30</f>
        <v>6.5863825404690631E-6</v>
      </c>
      <c r="P552" s="4">
        <f>SUM($O$235:O552)</f>
        <v>-7.0098802927184845E-4</v>
      </c>
      <c r="Q552" s="6">
        <f t="shared" si="126"/>
        <v>-9.6732575280002438E-7</v>
      </c>
      <c r="R552" s="4">
        <f>SUM($Q$54:Q552)*0.1+$O$8</f>
        <v>-3.7963339162486808E-5</v>
      </c>
      <c r="S552" s="4">
        <f>SUM($R$235:R552)</f>
        <v>5.5341659225737888E-3</v>
      </c>
      <c r="T552">
        <f t="shared" si="127"/>
        <v>3.8530449716236119E-5</v>
      </c>
      <c r="U552">
        <f t="shared" si="128"/>
        <v>5.5783847730108607E-3</v>
      </c>
      <c r="X552" s="1"/>
    </row>
    <row r="553" spans="1:24" x14ac:dyDescent="0.25">
      <c r="A553" s="8"/>
      <c r="B553">
        <f t="shared" si="113"/>
        <v>49.900000000000439</v>
      </c>
      <c r="C553">
        <f t="shared" si="114"/>
        <v>0</v>
      </c>
      <c r="D553">
        <f t="shared" si="115"/>
        <v>1107.2286964023856</v>
      </c>
      <c r="E553">
        <f t="shared" si="116"/>
        <v>-347.15055745698862</v>
      </c>
      <c r="F553">
        <f t="shared" si="117"/>
        <v>0</v>
      </c>
      <c r="G553">
        <f t="shared" si="118"/>
        <v>4547.6723026863947</v>
      </c>
      <c r="H553">
        <f t="shared" si="119"/>
        <v>14504.695922870775</v>
      </c>
      <c r="I553">
        <f t="shared" si="120"/>
        <v>15200.905472621196</v>
      </c>
      <c r="J553" s="42">
        <f t="shared" si="121"/>
        <v>1160.3744635589082</v>
      </c>
      <c r="K553">
        <f t="shared" si="122"/>
        <v>5.7346352484510978</v>
      </c>
      <c r="L553">
        <f t="shared" si="123"/>
        <v>0</v>
      </c>
      <c r="M553" s="42">
        <f t="shared" si="124"/>
        <v>5.7346352484510978</v>
      </c>
      <c r="N553" s="6">
        <f t="shared" si="125"/>
        <v>-3.0098901688250216E-7</v>
      </c>
      <c r="O553" s="4">
        <f>SUM($N$54:N553)*0.1+$O$30</f>
        <v>6.556283638780814E-6</v>
      </c>
      <c r="P553" s="4">
        <f>SUM($O$235:O553)</f>
        <v>-6.9443174563306768E-4</v>
      </c>
      <c r="Q553" s="6">
        <f t="shared" si="126"/>
        <v>-9.5999752740002375E-7</v>
      </c>
      <c r="R553" s="4">
        <f>SUM($Q$54:Q553)*0.1+$O$8</f>
        <v>-3.8059338915226825E-5</v>
      </c>
      <c r="S553" s="4">
        <f>SUM($R$235:R553)</f>
        <v>5.4961065836585622E-3</v>
      </c>
      <c r="T553">
        <f t="shared" si="127"/>
        <v>3.8619918873765702E-5</v>
      </c>
      <c r="U553">
        <f t="shared" si="128"/>
        <v>5.539803518923571E-3</v>
      </c>
      <c r="X553" s="1"/>
    </row>
    <row r="554" spans="1:24" x14ac:dyDescent="0.25">
      <c r="A554" s="8"/>
      <c r="B554">
        <f t="shared" si="113"/>
        <v>50.000000000000441</v>
      </c>
      <c r="C554">
        <f t="shared" si="114"/>
        <v>0</v>
      </c>
      <c r="D554">
        <f t="shared" si="115"/>
        <v>1107.2286964023856</v>
      </c>
      <c r="E554">
        <f t="shared" si="116"/>
        <v>-347.15055745698862</v>
      </c>
      <c r="F554">
        <f t="shared" si="117"/>
        <v>0</v>
      </c>
      <c r="G554">
        <f t="shared" si="118"/>
        <v>4512.9572469406958</v>
      </c>
      <c r="H554">
        <f t="shared" si="119"/>
        <v>14393.973053230533</v>
      </c>
      <c r="I554">
        <f t="shared" si="120"/>
        <v>15084.868026265303</v>
      </c>
      <c r="J554" s="42">
        <f t="shared" si="121"/>
        <v>1160.3744635589082</v>
      </c>
      <c r="K554">
        <f t="shared" si="122"/>
        <v>5.6908594068598664</v>
      </c>
      <c r="L554">
        <f t="shared" si="123"/>
        <v>0</v>
      </c>
      <c r="M554" s="42">
        <f t="shared" si="124"/>
        <v>5.6908594068598664</v>
      </c>
      <c r="N554" s="6">
        <f t="shared" si="125"/>
        <v>-2.9869139079942953E-7</v>
      </c>
      <c r="O554" s="4">
        <f>SUM($N$54:N554)*0.1+$O$30</f>
        <v>6.5264144997008741E-6</v>
      </c>
      <c r="P554" s="4">
        <f>SUM($O$235:O554)</f>
        <v>-6.8790533113336676E-4</v>
      </c>
      <c r="Q554" s="6">
        <f t="shared" si="126"/>
        <v>-9.5266930200002322E-7</v>
      </c>
      <c r="R554" s="4">
        <f>SUM($Q$54:Q554)*0.1+$O$8</f>
        <v>-3.8154605845426806E-5</v>
      </c>
      <c r="S554" s="4">
        <f>SUM($R$235:R554)</f>
        <v>5.4579519778131351E-3</v>
      </c>
      <c r="T554">
        <f t="shared" si="127"/>
        <v>3.8708759130741757E-5</v>
      </c>
      <c r="U554">
        <f t="shared" si="128"/>
        <v>5.5011320232035898E-3</v>
      </c>
      <c r="X554" s="1"/>
    </row>
    <row r="555" spans="1:24" x14ac:dyDescent="0.25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1107.2286964023856</v>
      </c>
      <c r="E555">
        <f t="shared" si="116"/>
        <v>-347.15055745698862</v>
      </c>
      <c r="F555">
        <f t="shared" si="117"/>
        <v>0</v>
      </c>
      <c r="G555">
        <f t="shared" si="118"/>
        <v>4478.2421911949932</v>
      </c>
      <c r="H555">
        <f t="shared" si="119"/>
        <v>14283.250183590306</v>
      </c>
      <c r="I555">
        <f t="shared" si="120"/>
        <v>14968.830579909421</v>
      </c>
      <c r="J555" s="42">
        <f t="shared" si="121"/>
        <v>1160.3744635589082</v>
      </c>
      <c r="K555">
        <f t="shared" si="122"/>
        <v>5.6470835652686384</v>
      </c>
      <c r="L555">
        <f t="shared" si="123"/>
        <v>0</v>
      </c>
      <c r="M555" s="42">
        <f t="shared" si="124"/>
        <v>5.6470835652686384</v>
      </c>
      <c r="N555" s="6">
        <f t="shared" si="125"/>
        <v>-2.9639376471635664E-7</v>
      </c>
      <c r="O555" s="4">
        <f>SUM($N$54:N555)*0.1+$O$30</f>
        <v>6.4967751232292366E-6</v>
      </c>
      <c r="P555" s="4">
        <f>SUM($O$235:O555)</f>
        <v>-6.8140855601013755E-4</v>
      </c>
      <c r="Q555" s="6">
        <f t="shared" si="126"/>
        <v>-9.4534107660002353E-7</v>
      </c>
      <c r="R555" s="4">
        <f>SUM($Q$54:Q555)*0.1+$O$8</f>
        <v>-3.8249139953086805E-5</v>
      </c>
      <c r="S555" s="4">
        <f>SUM($R$235:R555)</f>
        <v>5.419702837860048E-3</v>
      </c>
      <c r="T555">
        <f t="shared" si="127"/>
        <v>3.8796968878414089E-5</v>
      </c>
      <c r="U555">
        <f t="shared" si="128"/>
        <v>5.4623709569116665E-3</v>
      </c>
      <c r="X555" s="1"/>
    </row>
    <row r="556" spans="1:24" x14ac:dyDescent="0.25">
      <c r="A556" s="8"/>
      <c r="B556">
        <f t="shared" si="129"/>
        <v>50.200000000000443</v>
      </c>
      <c r="C556">
        <f t="shared" si="114"/>
        <v>0</v>
      </c>
      <c r="D556">
        <f t="shared" si="115"/>
        <v>1107.2286964023856</v>
      </c>
      <c r="E556">
        <f t="shared" si="116"/>
        <v>-347.15055745698862</v>
      </c>
      <c r="F556">
        <f t="shared" si="117"/>
        <v>0</v>
      </c>
      <c r="G556">
        <f t="shared" si="118"/>
        <v>4443.5271354492943</v>
      </c>
      <c r="H556">
        <f t="shared" si="119"/>
        <v>14172.527313950064</v>
      </c>
      <c r="I556">
        <f t="shared" si="120"/>
        <v>14852.793133553529</v>
      </c>
      <c r="J556" s="42">
        <f t="shared" si="121"/>
        <v>1160.3744635589082</v>
      </c>
      <c r="K556">
        <f t="shared" si="122"/>
        <v>5.603307723677406</v>
      </c>
      <c r="L556">
        <f t="shared" si="123"/>
        <v>0</v>
      </c>
      <c r="M556" s="42">
        <f t="shared" si="124"/>
        <v>5.603307723677406</v>
      </c>
      <c r="N556" s="6">
        <f t="shared" si="125"/>
        <v>-2.9409613863328406E-7</v>
      </c>
      <c r="O556" s="4">
        <f>SUM($N$54:N556)*0.1+$O$30</f>
        <v>6.4673655093659117E-6</v>
      </c>
      <c r="P556" s="4">
        <f>SUM($O$235:O556)</f>
        <v>-6.749411905007716E-4</v>
      </c>
      <c r="Q556" s="6">
        <f t="shared" si="126"/>
        <v>-9.380128512000229E-7</v>
      </c>
      <c r="R556" s="4">
        <f>SUM($Q$54:Q556)*0.1+$O$8</f>
        <v>-3.8342941238206794E-5</v>
      </c>
      <c r="S556" s="4">
        <f>SUM($R$235:R556)</f>
        <v>5.3813598966218415E-3</v>
      </c>
      <c r="T556">
        <f t="shared" si="127"/>
        <v>3.8884546537516865E-5</v>
      </c>
      <c r="U556">
        <f t="shared" si="128"/>
        <v>5.4235209917178747E-3</v>
      </c>
      <c r="X556" s="1"/>
    </row>
    <row r="557" spans="1:24" x14ac:dyDescent="0.25">
      <c r="A557" s="8"/>
      <c r="B557">
        <f t="shared" si="129"/>
        <v>50.300000000000445</v>
      </c>
      <c r="C557">
        <f t="shared" si="114"/>
        <v>0</v>
      </c>
      <c r="D557">
        <f t="shared" si="115"/>
        <v>1107.2286964023856</v>
      </c>
      <c r="E557">
        <f t="shared" si="116"/>
        <v>-347.15055745698862</v>
      </c>
      <c r="F557">
        <f t="shared" si="117"/>
        <v>0</v>
      </c>
      <c r="G557">
        <f t="shared" si="118"/>
        <v>4408.8120797036026</v>
      </c>
      <c r="H557">
        <f t="shared" si="119"/>
        <v>14061.804444309822</v>
      </c>
      <c r="I557">
        <f t="shared" si="120"/>
        <v>14736.755687197636</v>
      </c>
      <c r="J557" s="42">
        <f t="shared" si="121"/>
        <v>1160.3744635589082</v>
      </c>
      <c r="K557">
        <f t="shared" si="122"/>
        <v>5.5595318820861745</v>
      </c>
      <c r="L557">
        <f t="shared" si="123"/>
        <v>0</v>
      </c>
      <c r="M557" s="42">
        <f t="shared" si="124"/>
        <v>5.5595318820861745</v>
      </c>
      <c r="N557" s="6">
        <f t="shared" si="125"/>
        <v>-2.9179851255021191E-7</v>
      </c>
      <c r="O557" s="4">
        <f>SUM($N$54:N557)*0.1+$O$30</f>
        <v>6.4381856581108892E-6</v>
      </c>
      <c r="P557" s="4">
        <f>SUM($O$235:O557)</f>
        <v>-6.6850300484266076E-4</v>
      </c>
      <c r="Q557" s="6">
        <f t="shared" si="126"/>
        <v>-9.3068462580002226E-7</v>
      </c>
      <c r="R557" s="4">
        <f>SUM($Q$54:Q557)*0.1+$O$8</f>
        <v>-3.8436009700786801E-5</v>
      </c>
      <c r="S557" s="4">
        <f>SUM($R$235:R557)</f>
        <v>5.3429238869210551E-3</v>
      </c>
      <c r="T557">
        <f t="shared" si="127"/>
        <v>3.8971490557679232E-5</v>
      </c>
      <c r="U557">
        <f t="shared" si="128"/>
        <v>5.3845827998940882E-3</v>
      </c>
      <c r="X557" s="1"/>
    </row>
    <row r="558" spans="1:24" x14ac:dyDescent="0.25">
      <c r="A558" s="8"/>
      <c r="B558">
        <f t="shared" si="129"/>
        <v>50.400000000000446</v>
      </c>
      <c r="C558">
        <f t="shared" si="114"/>
        <v>0</v>
      </c>
      <c r="D558">
        <f t="shared" si="115"/>
        <v>1107.2286964023856</v>
      </c>
      <c r="E558">
        <f t="shared" si="116"/>
        <v>-347.15055745698862</v>
      </c>
      <c r="F558">
        <f t="shared" si="117"/>
        <v>0</v>
      </c>
      <c r="G558">
        <f t="shared" si="118"/>
        <v>4374.0970239579001</v>
      </c>
      <c r="H558">
        <f t="shared" si="119"/>
        <v>13951.081574669581</v>
      </c>
      <c r="I558">
        <f t="shared" si="120"/>
        <v>14620.718240841741</v>
      </c>
      <c r="J558" s="42">
        <f t="shared" si="121"/>
        <v>1160.3744635589082</v>
      </c>
      <c r="K558">
        <f t="shared" si="122"/>
        <v>5.5157560404949413</v>
      </c>
      <c r="L558">
        <f t="shared" si="123"/>
        <v>0</v>
      </c>
      <c r="M558" s="42">
        <f t="shared" si="124"/>
        <v>5.5157560404949413</v>
      </c>
      <c r="N558" s="6">
        <f t="shared" si="125"/>
        <v>-2.8950088646713907E-7</v>
      </c>
      <c r="O558" s="4">
        <f>SUM($N$54:N558)*0.1+$O$30</f>
        <v>6.4092355694641759E-6</v>
      </c>
      <c r="P558" s="4">
        <f>SUM($O$235:O558)</f>
        <v>-6.6209376927319657E-4</v>
      </c>
      <c r="Q558" s="6">
        <f t="shared" si="126"/>
        <v>-9.2335640040002163E-7</v>
      </c>
      <c r="R558" s="4">
        <f>SUM($Q$54:Q558)*0.1+$O$8</f>
        <v>-3.8528345340826798E-5</v>
      </c>
      <c r="S558" s="4">
        <f>SUM($R$235:R558)</f>
        <v>5.3043955415802285E-3</v>
      </c>
      <c r="T558">
        <f t="shared" si="127"/>
        <v>3.9057799416850082E-5</v>
      </c>
      <c r="U558">
        <f t="shared" si="128"/>
        <v>5.3455570543065566E-3</v>
      </c>
      <c r="X558" s="1"/>
    </row>
    <row r="559" spans="1:24" x14ac:dyDescent="0.25">
      <c r="A559" s="8"/>
      <c r="B559">
        <f t="shared" si="129"/>
        <v>50.500000000000448</v>
      </c>
      <c r="C559">
        <f t="shared" si="114"/>
        <v>0</v>
      </c>
      <c r="D559">
        <f t="shared" si="115"/>
        <v>1107.2286964023856</v>
      </c>
      <c r="E559">
        <f t="shared" si="116"/>
        <v>-347.15055745698862</v>
      </c>
      <c r="F559">
        <f t="shared" si="117"/>
        <v>0</v>
      </c>
      <c r="G559">
        <f t="shared" si="118"/>
        <v>4339.3819682122012</v>
      </c>
      <c r="H559">
        <f t="shared" si="119"/>
        <v>13840.358705029339</v>
      </c>
      <c r="I559">
        <f t="shared" si="120"/>
        <v>14504.680794485848</v>
      </c>
      <c r="J559" s="42">
        <f t="shared" si="121"/>
        <v>1160.3744635589082</v>
      </c>
      <c r="K559">
        <f t="shared" si="122"/>
        <v>5.4719801989037098</v>
      </c>
      <c r="L559">
        <f t="shared" si="123"/>
        <v>0</v>
      </c>
      <c r="M559" s="42">
        <f t="shared" si="124"/>
        <v>5.4719801989037098</v>
      </c>
      <c r="N559" s="6">
        <f t="shared" si="125"/>
        <v>-2.8720326038406644E-7</v>
      </c>
      <c r="O559" s="4">
        <f>SUM($N$54:N559)*0.1+$O$30</f>
        <v>6.3805152434257684E-6</v>
      </c>
      <c r="P559" s="4">
        <f>SUM($O$235:O559)</f>
        <v>-6.5571325402977079E-4</v>
      </c>
      <c r="Q559" s="6">
        <f t="shared" si="126"/>
        <v>-9.1602817500002099E-7</v>
      </c>
      <c r="R559" s="4">
        <f>SUM($Q$54:Q559)*0.1+$O$8</f>
        <v>-3.8619948158326786E-5</v>
      </c>
      <c r="S559" s="4">
        <f>SUM($R$235:R559)</f>
        <v>5.2657755934219013E-3</v>
      </c>
      <c r="T559">
        <f t="shared" si="127"/>
        <v>3.9143471620736924E-5</v>
      </c>
      <c r="U559">
        <f t="shared" si="128"/>
        <v>5.3064444284085452E-3</v>
      </c>
      <c r="X559" s="1"/>
    </row>
    <row r="560" spans="1:24" x14ac:dyDescent="0.25">
      <c r="A560" s="8"/>
      <c r="B560">
        <f t="shared" si="129"/>
        <v>50.600000000000449</v>
      </c>
      <c r="C560">
        <f t="shared" si="114"/>
        <v>0</v>
      </c>
      <c r="D560">
        <f t="shared" si="115"/>
        <v>1107.2286964023856</v>
      </c>
      <c r="E560">
        <f t="shared" si="116"/>
        <v>-347.15055745698862</v>
      </c>
      <c r="F560">
        <f t="shared" si="117"/>
        <v>0</v>
      </c>
      <c r="G560">
        <f t="shared" si="118"/>
        <v>4304.6669124664986</v>
      </c>
      <c r="H560">
        <f t="shared" si="119"/>
        <v>13729.635835389096</v>
      </c>
      <c r="I560">
        <f t="shared" si="120"/>
        <v>14388.64334812995</v>
      </c>
      <c r="J560" s="42">
        <f t="shared" si="121"/>
        <v>1160.3744635589082</v>
      </c>
      <c r="K560">
        <f t="shared" si="122"/>
        <v>5.4282043573124756</v>
      </c>
      <c r="L560">
        <f t="shared" si="123"/>
        <v>0</v>
      </c>
      <c r="M560" s="42">
        <f t="shared" si="124"/>
        <v>5.4282043573124756</v>
      </c>
      <c r="N560" s="6">
        <f t="shared" si="125"/>
        <v>-2.8490563430099355E-7</v>
      </c>
      <c r="O560" s="4">
        <f>SUM($N$54:N560)*0.1+$O$30</f>
        <v>6.3520246799956734E-6</v>
      </c>
      <c r="P560" s="4">
        <f>SUM($O$235:O560)</f>
        <v>-6.4936122934977506E-4</v>
      </c>
      <c r="Q560" s="6">
        <f t="shared" si="126"/>
        <v>-9.0869994960002025E-7</v>
      </c>
      <c r="R560" s="4">
        <f>SUM($Q$54:Q560)*0.1+$O$8</f>
        <v>-3.8710818153286791E-5</v>
      </c>
      <c r="S560" s="4">
        <f>SUM($R$235:R560)</f>
        <v>5.2270647752686149E-3</v>
      </c>
      <c r="T560">
        <f t="shared" si="127"/>
        <v>3.9228505702258306E-5</v>
      </c>
      <c r="U560">
        <f t="shared" si="128"/>
        <v>5.2672455962330623E-3</v>
      </c>
      <c r="X560" s="1"/>
    </row>
    <row r="561" spans="1:24" x14ac:dyDescent="0.25">
      <c r="A561" s="8"/>
      <c r="B561">
        <f t="shared" si="129"/>
        <v>50.70000000000045</v>
      </c>
      <c r="C561">
        <f t="shared" si="114"/>
        <v>0</v>
      </c>
      <c r="D561">
        <f t="shared" si="115"/>
        <v>1107.2286964023856</v>
      </c>
      <c r="E561">
        <f t="shared" si="116"/>
        <v>-347.15055745698862</v>
      </c>
      <c r="F561">
        <f t="shared" si="117"/>
        <v>0</v>
      </c>
      <c r="G561">
        <f t="shared" si="118"/>
        <v>4269.9518567207997</v>
      </c>
      <c r="H561">
        <f t="shared" si="119"/>
        <v>13618.912965748854</v>
      </c>
      <c r="I561">
        <f t="shared" si="120"/>
        <v>14272.605901774057</v>
      </c>
      <c r="J561" s="42">
        <f t="shared" si="121"/>
        <v>1160.3744635589082</v>
      </c>
      <c r="K561">
        <f t="shared" si="122"/>
        <v>5.3844285157212433</v>
      </c>
      <c r="L561">
        <f t="shared" si="123"/>
        <v>0</v>
      </c>
      <c r="M561" s="42">
        <f t="shared" si="124"/>
        <v>5.3844285157212433</v>
      </c>
      <c r="N561" s="6">
        <f t="shared" si="125"/>
        <v>-2.8260800821792097E-7</v>
      </c>
      <c r="O561" s="4">
        <f>SUM($N$54:N561)*0.1+$O$30</f>
        <v>6.3237638791738775E-6</v>
      </c>
      <c r="P561" s="4">
        <f>SUM($O$235:O561)</f>
        <v>-6.4303746547060114E-4</v>
      </c>
      <c r="Q561" s="6">
        <f t="shared" si="126"/>
        <v>-9.0137172420001962E-7</v>
      </c>
      <c r="R561" s="4">
        <f>SUM($Q$54:Q561)*0.1+$O$8</f>
        <v>-3.8800955325706788E-5</v>
      </c>
      <c r="S561" s="4">
        <f>SUM($R$235:R561)</f>
        <v>5.1882638199429081E-3</v>
      </c>
      <c r="T561">
        <f t="shared" si="127"/>
        <v>3.9312900221009369E-5</v>
      </c>
      <c r="U561">
        <f t="shared" si="128"/>
        <v>5.2279612323856643E-3</v>
      </c>
      <c r="X561" s="1"/>
    </row>
    <row r="562" spans="1:24" x14ac:dyDescent="0.25">
      <c r="A562" s="8"/>
      <c r="B562">
        <f t="shared" si="129"/>
        <v>50.800000000000452</v>
      </c>
      <c r="C562">
        <f t="shared" si="114"/>
        <v>0</v>
      </c>
      <c r="D562">
        <f t="shared" si="115"/>
        <v>1107.2286964023856</v>
      </c>
      <c r="E562">
        <f t="shared" si="116"/>
        <v>-347.15055745698862</v>
      </c>
      <c r="F562">
        <f t="shared" si="117"/>
        <v>0</v>
      </c>
      <c r="G562">
        <f t="shared" si="118"/>
        <v>4235.2368009750971</v>
      </c>
      <c r="H562">
        <f t="shared" si="119"/>
        <v>13508.190096108612</v>
      </c>
      <c r="I562">
        <f t="shared" si="120"/>
        <v>14156.568455418163</v>
      </c>
      <c r="J562" s="42">
        <f t="shared" si="121"/>
        <v>1160.3744635589082</v>
      </c>
      <c r="K562">
        <f t="shared" si="122"/>
        <v>5.3406526741300109</v>
      </c>
      <c r="L562">
        <f t="shared" si="123"/>
        <v>0</v>
      </c>
      <c r="M562" s="42">
        <f t="shared" si="124"/>
        <v>5.3406526741300109</v>
      </c>
      <c r="N562" s="6">
        <f t="shared" si="125"/>
        <v>-2.8031038213484808E-7</v>
      </c>
      <c r="O562" s="4">
        <f>SUM($N$54:N562)*0.1+$O$30</f>
        <v>6.2957328409603942E-6</v>
      </c>
      <c r="P562" s="4">
        <f>SUM($O$235:O562)</f>
        <v>-6.3674173262964079E-4</v>
      </c>
      <c r="Q562" s="6">
        <f t="shared" si="126"/>
        <v>-8.9404349880001898E-7</v>
      </c>
      <c r="R562" s="4">
        <f>SUM($Q$54:Q562)*0.1+$O$8</f>
        <v>-3.8890359675586801E-5</v>
      </c>
      <c r="S562" s="4">
        <f>SUM($R$235:R562)</f>
        <v>5.1493734602673213E-3</v>
      </c>
      <c r="T562">
        <f t="shared" si="127"/>
        <v>3.9396653762740497E-5</v>
      </c>
      <c r="U562">
        <f t="shared" si="128"/>
        <v>5.1885920120373352E-3</v>
      </c>
      <c r="X562" s="1"/>
    </row>
    <row r="563" spans="1:24" x14ac:dyDescent="0.25">
      <c r="A563" s="8"/>
      <c r="B563">
        <f t="shared" si="129"/>
        <v>50.900000000000453</v>
      </c>
      <c r="C563">
        <f t="shared" si="114"/>
        <v>0</v>
      </c>
      <c r="D563">
        <f t="shared" si="115"/>
        <v>1107.2286964023856</v>
      </c>
      <c r="E563">
        <f t="shared" si="116"/>
        <v>-347.15055745698862</v>
      </c>
      <c r="F563">
        <f t="shared" si="117"/>
        <v>0</v>
      </c>
      <c r="G563">
        <f t="shared" si="118"/>
        <v>4200.5217452293982</v>
      </c>
      <c r="H563">
        <f t="shared" si="119"/>
        <v>13397.46722646837</v>
      </c>
      <c r="I563">
        <f t="shared" si="120"/>
        <v>14040.531009062268</v>
      </c>
      <c r="J563" s="42">
        <f t="shared" si="121"/>
        <v>1160.3744635589082</v>
      </c>
      <c r="K563">
        <f t="shared" si="122"/>
        <v>5.2968768325387785</v>
      </c>
      <c r="L563">
        <f t="shared" si="123"/>
        <v>0</v>
      </c>
      <c r="M563" s="42">
        <f t="shared" si="124"/>
        <v>5.2968768325387785</v>
      </c>
      <c r="N563" s="6">
        <f t="shared" si="125"/>
        <v>-2.780127560517755E-7</v>
      </c>
      <c r="O563" s="4">
        <f>SUM($N$54:N563)*0.1+$O$30</f>
        <v>6.2679315653552166E-6</v>
      </c>
      <c r="P563" s="4">
        <f>SUM($O$235:O563)</f>
        <v>-6.3047380106428554E-4</v>
      </c>
      <c r="Q563" s="6">
        <f t="shared" si="126"/>
        <v>-8.8671527340001834E-7</v>
      </c>
      <c r="R563" s="4">
        <f>SUM($Q$54:Q563)*0.1+$O$8</f>
        <v>-3.8979031202926806E-5</v>
      </c>
      <c r="S563" s="4">
        <f>SUM($R$235:R563)</f>
        <v>5.1103944290643941E-3</v>
      </c>
      <c r="T563">
        <f t="shared" si="127"/>
        <v>3.9479764938848333E-5</v>
      </c>
      <c r="U563">
        <f t="shared" si="128"/>
        <v>5.1491386109174461E-3</v>
      </c>
      <c r="X563" s="1"/>
    </row>
    <row r="564" spans="1:24" x14ac:dyDescent="0.25">
      <c r="A564" s="8"/>
      <c r="B564">
        <f t="shared" si="129"/>
        <v>51.000000000000455</v>
      </c>
      <c r="C564">
        <f t="shared" si="114"/>
        <v>0</v>
      </c>
      <c r="D564">
        <f t="shared" si="115"/>
        <v>1107.2286964023856</v>
      </c>
      <c r="E564">
        <f t="shared" si="116"/>
        <v>-347.15055745698862</v>
      </c>
      <c r="F564">
        <f t="shared" si="117"/>
        <v>0</v>
      </c>
      <c r="G564">
        <f t="shared" si="118"/>
        <v>4165.8066894837066</v>
      </c>
      <c r="H564">
        <f t="shared" si="119"/>
        <v>13286.744356828129</v>
      </c>
      <c r="I564">
        <f t="shared" si="120"/>
        <v>13924.493562706377</v>
      </c>
      <c r="J564" s="42">
        <f t="shared" si="121"/>
        <v>1160.3744635589082</v>
      </c>
      <c r="K564">
        <f t="shared" si="122"/>
        <v>5.253100990947547</v>
      </c>
      <c r="L564">
        <f t="shared" si="123"/>
        <v>0</v>
      </c>
      <c r="M564" s="42">
        <f t="shared" si="124"/>
        <v>5.253100990947547</v>
      </c>
      <c r="N564" s="6">
        <f t="shared" si="125"/>
        <v>-2.7571512996870335E-7</v>
      </c>
      <c r="O564" s="4">
        <f>SUM($N$54:N564)*0.1+$O$30</f>
        <v>6.2403600523583482E-6</v>
      </c>
      <c r="P564" s="4">
        <f>SUM($O$235:O564)</f>
        <v>-6.2423344101192714E-4</v>
      </c>
      <c r="Q564" s="6">
        <f t="shared" si="126"/>
        <v>-8.7938704800001771E-7</v>
      </c>
      <c r="R564" s="4">
        <f>SUM($Q$54:Q564)*0.1+$O$8</f>
        <v>-3.9066969907726801E-5</v>
      </c>
      <c r="S564" s="4">
        <f>SUM($R$235:R564)</f>
        <v>5.0713274591566672E-3</v>
      </c>
      <c r="T564">
        <f t="shared" si="127"/>
        <v>3.95622323858791E-5</v>
      </c>
      <c r="U564">
        <f t="shared" si="128"/>
        <v>5.1096017053067853E-3</v>
      </c>
      <c r="X564" s="1"/>
    </row>
    <row r="565" spans="1:24" x14ac:dyDescent="0.25">
      <c r="A565" s="8"/>
      <c r="B565">
        <f t="shared" si="129"/>
        <v>51.100000000000456</v>
      </c>
      <c r="C565">
        <f t="shared" si="114"/>
        <v>0</v>
      </c>
      <c r="D565">
        <f t="shared" si="115"/>
        <v>1107.2286964023856</v>
      </c>
      <c r="E565">
        <f t="shared" si="116"/>
        <v>-347.15055745698862</v>
      </c>
      <c r="F565">
        <f t="shared" si="117"/>
        <v>0</v>
      </c>
      <c r="G565">
        <f t="shared" si="118"/>
        <v>4131.091633738004</v>
      </c>
      <c r="H565">
        <f t="shared" si="119"/>
        <v>13176.021487187887</v>
      </c>
      <c r="I565">
        <f t="shared" si="120"/>
        <v>13808.456116350482</v>
      </c>
      <c r="J565" s="42">
        <f t="shared" si="121"/>
        <v>1160.3744635589082</v>
      </c>
      <c r="K565">
        <f t="shared" si="122"/>
        <v>5.2093251493563146</v>
      </c>
      <c r="L565">
        <f t="shared" si="123"/>
        <v>0</v>
      </c>
      <c r="M565" s="42">
        <f t="shared" si="124"/>
        <v>5.2093251493563146</v>
      </c>
      <c r="N565" s="6">
        <f t="shared" si="125"/>
        <v>-2.7341750388563046E-7</v>
      </c>
      <c r="O565" s="4">
        <f>SUM($N$54:N565)*0.1+$O$30</f>
        <v>6.2130183019697823E-6</v>
      </c>
      <c r="P565" s="4">
        <f>SUM($O$235:O565)</f>
        <v>-6.1802042270995736E-4</v>
      </c>
      <c r="Q565" s="6">
        <f t="shared" si="126"/>
        <v>-8.7205882260001707E-7</v>
      </c>
      <c r="R565" s="4">
        <f>SUM($Q$54:Q565)*0.1+$O$8</f>
        <v>-3.9154175789986813E-5</v>
      </c>
      <c r="S565" s="4">
        <f>SUM($R$235:R565)</f>
        <v>5.03217328336668E-3</v>
      </c>
      <c r="T565">
        <f t="shared" si="127"/>
        <v>3.9644054765043915E-5</v>
      </c>
      <c r="U565">
        <f t="shared" si="128"/>
        <v>5.0699819720306689E-3</v>
      </c>
      <c r="X565" s="1"/>
    </row>
    <row r="566" spans="1:24" x14ac:dyDescent="0.25">
      <c r="A566" s="8"/>
      <c r="B566">
        <f t="shared" si="129"/>
        <v>51.200000000000458</v>
      </c>
      <c r="C566">
        <f t="shared" si="114"/>
        <v>0</v>
      </c>
      <c r="D566">
        <f t="shared" si="115"/>
        <v>1107.2286964023856</v>
      </c>
      <c r="E566">
        <f t="shared" si="116"/>
        <v>-347.15055745698862</v>
      </c>
      <c r="F566">
        <f t="shared" si="117"/>
        <v>0</v>
      </c>
      <c r="G566">
        <f t="shared" si="118"/>
        <v>4096.3765779923051</v>
      </c>
      <c r="H566">
        <f t="shared" si="119"/>
        <v>13065.298617547645</v>
      </c>
      <c r="I566">
        <f t="shared" si="120"/>
        <v>13692.418669994588</v>
      </c>
      <c r="J566" s="42">
        <f t="shared" si="121"/>
        <v>1160.3744635589082</v>
      </c>
      <c r="K566">
        <f t="shared" si="122"/>
        <v>5.1655493077650814</v>
      </c>
      <c r="L566">
        <f t="shared" si="123"/>
        <v>0</v>
      </c>
      <c r="M566" s="42">
        <f t="shared" si="124"/>
        <v>5.1655493077650814</v>
      </c>
      <c r="N566" s="6">
        <f t="shared" si="125"/>
        <v>-2.7111987780255788E-7</v>
      </c>
      <c r="O566" s="4">
        <f>SUM($N$54:N566)*0.1+$O$30</f>
        <v>6.1859063141895289E-6</v>
      </c>
      <c r="P566" s="4">
        <f>SUM($O$235:O566)</f>
        <v>-6.1183451639576785E-4</v>
      </c>
      <c r="Q566" s="6">
        <f t="shared" si="126"/>
        <v>-8.6473059720001644E-7</v>
      </c>
      <c r="R566" s="4">
        <f>SUM($Q$54:Q566)*0.1+$O$8</f>
        <v>-3.9240648849706816E-5</v>
      </c>
      <c r="S566" s="4">
        <f>SUM($R$235:R566)</f>
        <v>4.9929326345169731E-3</v>
      </c>
      <c r="T566">
        <f t="shared" si="127"/>
        <v>3.972523076174545E-5</v>
      </c>
      <c r="U566">
        <f t="shared" si="128"/>
        <v>5.0302800884521178E-3</v>
      </c>
      <c r="X566" s="1"/>
    </row>
    <row r="567" spans="1:24" x14ac:dyDescent="0.25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1107.2286964023856</v>
      </c>
      <c r="E567">
        <f t="shared" ref="E567:E630" si="132">IF(B567&lt;$B$41,$B$14,IF(AND($B$41&lt;=B567,B567&lt;$B$41+$G$8),$B$14+$B$17,$B$14+$B$17+$B$11))</f>
        <v>-347.15055745698862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4061.6615222466025</v>
      </c>
      <c r="H567">
        <f t="shared" ref="H567:H630" si="135">IF(B567&lt;$B$41,-$B$13*B567,IF(AND($B$41&lt;=B567,B567&lt;=$B$41+$G$8),-$B$13*B567+(-B567+B554)*B529,-$B$13*B567+(-B567+$B$41)*$B$16+(-B567+$B$41+$G$8)*$B$10))</f>
        <v>12954.575747907402</v>
      </c>
      <c r="I567">
        <f t="shared" ref="I567:I630" si="136">SQRT(SUMSQ(H567,G567))</f>
        <v>13576.381223638693</v>
      </c>
      <c r="J567" s="42">
        <f t="shared" ref="J567:J630" si="137">SQRT(SUMSQ(D567:E567))</f>
        <v>1160.3744635589082</v>
      </c>
      <c r="K567">
        <f t="shared" ref="K567:K630" si="138">32*I567/(PI()*$G$13^3)</f>
        <v>5.121773466173849</v>
      </c>
      <c r="L567">
        <f t="shared" ref="L567:L630" si="139">16*F567/(PI()*$G$13^3)*$G$23</f>
        <v>0</v>
      </c>
      <c r="M567" s="42">
        <f t="shared" ref="M567:M630" si="140">SQRT(K567^2+3*L567^2)</f>
        <v>5.121773466173849</v>
      </c>
      <c r="N567" s="6">
        <f t="shared" ref="N567:N630" si="141">-G567/($G$15*$B$42)</f>
        <v>-2.6882225171948499E-7</v>
      </c>
      <c r="O567" s="4">
        <f>SUM($N$54:N567)*0.1+$O$30</f>
        <v>6.1590240890175779E-6</v>
      </c>
      <c r="P567" s="4">
        <f>SUM($O$235:O567)</f>
        <v>-6.0567549230675023E-4</v>
      </c>
      <c r="Q567" s="6">
        <f t="shared" ref="Q567:Q630" si="142">-H567/($B$42*$G$15)</f>
        <v>-8.574023718000157E-7</v>
      </c>
      <c r="R567" s="4">
        <f>SUM($Q$54:Q567)*0.1+$O$8</f>
        <v>-3.9326389086886837E-5</v>
      </c>
      <c r="S567" s="4">
        <f>SUM($R$235:R567)</f>
        <v>4.9536062454300861E-3</v>
      </c>
      <c r="T567">
        <f t="shared" ref="T567:T630" si="143">SQRT(SUMSQ(O567,R567))</f>
        <v>3.9805759085116198E-5</v>
      </c>
      <c r="U567">
        <f t="shared" ref="U567:U630" si="144">SQRT(S567^2+P567^2)</f>
        <v>4.9904967324651143E-3</v>
      </c>
      <c r="X567" s="1"/>
    </row>
    <row r="568" spans="1:24" x14ac:dyDescent="0.25">
      <c r="A568" s="8"/>
      <c r="B568">
        <f t="shared" si="129"/>
        <v>51.40000000000046</v>
      </c>
      <c r="C568">
        <f t="shared" si="130"/>
        <v>0</v>
      </c>
      <c r="D568">
        <f t="shared" si="131"/>
        <v>1107.2286964023856</v>
      </c>
      <c r="E568">
        <f t="shared" si="132"/>
        <v>-347.15055745698862</v>
      </c>
      <c r="F568">
        <f t="shared" si="133"/>
        <v>0</v>
      </c>
      <c r="G568">
        <f t="shared" si="134"/>
        <v>4026.9464665009036</v>
      </c>
      <c r="H568">
        <f t="shared" si="135"/>
        <v>12843.852878267175</v>
      </c>
      <c r="I568">
        <f t="shared" si="136"/>
        <v>13460.343777282811</v>
      </c>
      <c r="J568" s="42">
        <f t="shared" si="137"/>
        <v>1160.3744635589082</v>
      </c>
      <c r="K568">
        <f t="shared" si="138"/>
        <v>5.0779976245826211</v>
      </c>
      <c r="L568">
        <f t="shared" si="139"/>
        <v>0</v>
      </c>
      <c r="M568" s="42">
        <f t="shared" si="140"/>
        <v>5.0779976245826211</v>
      </c>
      <c r="N568" s="6">
        <f t="shared" si="141"/>
        <v>-2.6652462563641241E-7</v>
      </c>
      <c r="O568" s="4">
        <f>SUM($N$54:N568)*0.1+$O$30</f>
        <v>6.1323716264539361E-6</v>
      </c>
      <c r="P568" s="4">
        <f>SUM($O$235:O568)</f>
        <v>-5.9954312068029628E-4</v>
      </c>
      <c r="Q568" s="6">
        <f t="shared" si="142"/>
        <v>-8.5007414640001601E-7</v>
      </c>
      <c r="R568" s="4">
        <f>SUM($Q$54:Q568)*0.1+$O$8</f>
        <v>-3.9411396501526849E-5</v>
      </c>
      <c r="S568" s="4">
        <f>SUM($R$235:R568)</f>
        <v>4.9141948489285596E-3</v>
      </c>
      <c r="T568">
        <f t="shared" si="143"/>
        <v>3.9885638467567493E-5</v>
      </c>
      <c r="U568">
        <f t="shared" si="144"/>
        <v>4.9506325824879242E-3</v>
      </c>
      <c r="X568" s="1"/>
    </row>
    <row r="569" spans="1:24" x14ac:dyDescent="0.25">
      <c r="A569" s="8"/>
      <c r="B569">
        <f t="shared" si="129"/>
        <v>51.500000000000462</v>
      </c>
      <c r="C569">
        <f t="shared" si="130"/>
        <v>0</v>
      </c>
      <c r="D569">
        <f t="shared" si="131"/>
        <v>1107.2286964023856</v>
      </c>
      <c r="E569">
        <f t="shared" si="132"/>
        <v>-347.15055745698862</v>
      </c>
      <c r="F569">
        <f t="shared" si="133"/>
        <v>0</v>
      </c>
      <c r="G569">
        <f t="shared" si="134"/>
        <v>3992.2314107552047</v>
      </c>
      <c r="H569">
        <f t="shared" si="135"/>
        <v>12733.130008626933</v>
      </c>
      <c r="I569">
        <f t="shared" si="136"/>
        <v>13344.306330926918</v>
      </c>
      <c r="J569" s="42">
        <f t="shared" si="137"/>
        <v>1160.3744635589082</v>
      </c>
      <c r="K569">
        <f t="shared" si="138"/>
        <v>5.0342217829913896</v>
      </c>
      <c r="L569">
        <f t="shared" si="139"/>
        <v>0</v>
      </c>
      <c r="M569" s="42">
        <f t="shared" si="140"/>
        <v>5.0342217829913896</v>
      </c>
      <c r="N569" s="6">
        <f t="shared" si="141"/>
        <v>-2.6422699955333978E-7</v>
      </c>
      <c r="O569" s="4">
        <f>SUM($N$54:N569)*0.1+$O$30</f>
        <v>6.1059489264986001E-6</v>
      </c>
      <c r="P569" s="4">
        <f>SUM($O$235:O569)</f>
        <v>-5.9343717175379764E-4</v>
      </c>
      <c r="Q569" s="6">
        <f t="shared" si="142"/>
        <v>-8.4274592100001538E-7</v>
      </c>
      <c r="R569" s="4">
        <f>SUM($Q$54:Q569)*0.1+$O$8</f>
        <v>-3.9495671093626851E-5</v>
      </c>
      <c r="S569" s="4">
        <f>SUM($R$235:R569)</f>
        <v>4.8746991778349331E-3</v>
      </c>
      <c r="T569">
        <f t="shared" si="143"/>
        <v>3.9964867664349405E-5</v>
      </c>
      <c r="U569">
        <f t="shared" si="144"/>
        <v>4.9106883174564967E-3</v>
      </c>
      <c r="X569" s="1"/>
    </row>
    <row r="570" spans="1:24" x14ac:dyDescent="0.25">
      <c r="A570" s="8"/>
      <c r="B570">
        <f t="shared" si="129"/>
        <v>51.600000000000463</v>
      </c>
      <c r="C570">
        <f t="shared" si="130"/>
        <v>0</v>
      </c>
      <c r="D570">
        <f t="shared" si="131"/>
        <v>1107.2286964023856</v>
      </c>
      <c r="E570">
        <f t="shared" si="132"/>
        <v>-347.15055745698862</v>
      </c>
      <c r="F570">
        <f t="shared" si="133"/>
        <v>0</v>
      </c>
      <c r="G570">
        <f t="shared" si="134"/>
        <v>3957.5163550095058</v>
      </c>
      <c r="H570">
        <f t="shared" si="135"/>
        <v>12622.407138986691</v>
      </c>
      <c r="I570">
        <f t="shared" si="136"/>
        <v>13228.268884571024</v>
      </c>
      <c r="J570" s="42">
        <f t="shared" si="137"/>
        <v>1160.3744635589082</v>
      </c>
      <c r="K570">
        <f t="shared" si="138"/>
        <v>4.9904459414001563</v>
      </c>
      <c r="L570">
        <f t="shared" si="139"/>
        <v>0</v>
      </c>
      <c r="M570" s="42">
        <f t="shared" si="140"/>
        <v>4.9904459414001563</v>
      </c>
      <c r="N570" s="6">
        <f t="shared" si="141"/>
        <v>-2.6192937347026715E-7</v>
      </c>
      <c r="O570" s="4">
        <f>SUM($N$54:N570)*0.1+$O$30</f>
        <v>6.0797559891515767E-6</v>
      </c>
      <c r="P570" s="4">
        <f>SUM($O$235:O570)</f>
        <v>-5.8735741576464607E-4</v>
      </c>
      <c r="Q570" s="6">
        <f t="shared" si="142"/>
        <v>-8.3541769560001474E-7</v>
      </c>
      <c r="R570" s="4">
        <f>SUM($Q$54:Q570)*0.1+$O$8</f>
        <v>-3.9579212863186843E-5</v>
      </c>
      <c r="S570" s="4">
        <f>SUM($R$235:R570)</f>
        <v>4.8351199649717463E-3</v>
      </c>
      <c r="T570">
        <f t="shared" si="143"/>
        <v>4.0043445453121034E-5</v>
      </c>
      <c r="U570">
        <f t="shared" si="144"/>
        <v>4.8706646168179251E-3</v>
      </c>
      <c r="X570" s="1"/>
    </row>
    <row r="571" spans="1:24" x14ac:dyDescent="0.25">
      <c r="A571" s="8"/>
      <c r="B571">
        <f t="shared" si="129"/>
        <v>51.700000000000465</v>
      </c>
      <c r="C571">
        <f t="shared" si="130"/>
        <v>0</v>
      </c>
      <c r="D571">
        <f t="shared" si="131"/>
        <v>1107.2286964023856</v>
      </c>
      <c r="E571">
        <f t="shared" si="132"/>
        <v>-347.15055745698862</v>
      </c>
      <c r="F571">
        <f t="shared" si="133"/>
        <v>0</v>
      </c>
      <c r="G571">
        <f t="shared" si="134"/>
        <v>3922.8012992638069</v>
      </c>
      <c r="H571">
        <f t="shared" si="135"/>
        <v>12511.68426934645</v>
      </c>
      <c r="I571">
        <f t="shared" si="136"/>
        <v>13112.231438215129</v>
      </c>
      <c r="J571" s="42">
        <f t="shared" si="137"/>
        <v>1160.3744635589082</v>
      </c>
      <c r="K571">
        <f t="shared" si="138"/>
        <v>4.9466700998089239</v>
      </c>
      <c r="L571">
        <f t="shared" si="139"/>
        <v>0</v>
      </c>
      <c r="M571" s="42">
        <f t="shared" si="140"/>
        <v>4.9466700998089239</v>
      </c>
      <c r="N571" s="6">
        <f t="shared" si="141"/>
        <v>-2.5963174738719452E-7</v>
      </c>
      <c r="O571" s="4">
        <f>SUM($N$54:N571)*0.1+$O$30</f>
        <v>6.0537928144128523E-6</v>
      </c>
      <c r="P571" s="4">
        <f>SUM($O$235:O571)</f>
        <v>-5.813036229502332E-4</v>
      </c>
      <c r="Q571" s="6">
        <f t="shared" si="142"/>
        <v>-8.2808947020001411E-7</v>
      </c>
      <c r="R571" s="4">
        <f>SUM($Q$54:Q571)*0.1+$O$8</f>
        <v>-3.9662021810206826E-5</v>
      </c>
      <c r="S571" s="4">
        <f>SUM($R$235:R571)</f>
        <v>4.7954579431615397E-3</v>
      </c>
      <c r="T571">
        <f t="shared" si="143"/>
        <v>4.0121370633530937E-5</v>
      </c>
      <c r="U571">
        <f t="shared" si="144"/>
        <v>4.8305621605239874E-3</v>
      </c>
      <c r="X571" s="1"/>
    </row>
    <row r="572" spans="1:24" x14ac:dyDescent="0.25">
      <c r="A572" s="8"/>
      <c r="B572">
        <f t="shared" si="129"/>
        <v>51.800000000000466</v>
      </c>
      <c r="C572">
        <f t="shared" si="130"/>
        <v>0</v>
      </c>
      <c r="D572">
        <f t="shared" si="131"/>
        <v>1107.2286964023856</v>
      </c>
      <c r="E572">
        <f t="shared" si="132"/>
        <v>-347.15055745698862</v>
      </c>
      <c r="F572">
        <f t="shared" si="133"/>
        <v>0</v>
      </c>
      <c r="G572">
        <f t="shared" si="134"/>
        <v>3888.0862435181079</v>
      </c>
      <c r="H572">
        <f t="shared" si="135"/>
        <v>12400.961399706208</v>
      </c>
      <c r="I572">
        <f t="shared" si="136"/>
        <v>12996.193991859236</v>
      </c>
      <c r="J572" s="42">
        <f t="shared" si="137"/>
        <v>1160.3744635589082</v>
      </c>
      <c r="K572">
        <f t="shared" si="138"/>
        <v>4.9028942582176924</v>
      </c>
      <c r="L572">
        <f t="shared" si="139"/>
        <v>0</v>
      </c>
      <c r="M572" s="42">
        <f t="shared" si="140"/>
        <v>4.9028942582176924</v>
      </c>
      <c r="N572" s="6">
        <f t="shared" si="141"/>
        <v>-2.5733412130412189E-7</v>
      </c>
      <c r="O572" s="4">
        <f>SUM($N$54:N572)*0.1+$O$30</f>
        <v>6.0280594022824404E-6</v>
      </c>
      <c r="P572" s="4">
        <f>SUM($O$235:O572)</f>
        <v>-5.752755635479508E-4</v>
      </c>
      <c r="Q572" s="6">
        <f t="shared" si="142"/>
        <v>-8.2076124480001347E-7</v>
      </c>
      <c r="R572" s="4">
        <f>SUM($Q$54:Q572)*0.1+$O$8</f>
        <v>-3.9744097934686827E-5</v>
      </c>
      <c r="S572" s="4">
        <f>SUM($R$235:R572)</f>
        <v>4.7557138452268529E-3</v>
      </c>
      <c r="T572">
        <f t="shared" si="143"/>
        <v>4.019864202680761E-5</v>
      </c>
      <c r="U572">
        <f t="shared" si="144"/>
        <v>4.790381629024747E-3</v>
      </c>
      <c r="X572" s="1"/>
    </row>
    <row r="573" spans="1:24" x14ac:dyDescent="0.25">
      <c r="A573" s="8"/>
      <c r="B573">
        <f t="shared" si="129"/>
        <v>51.900000000000468</v>
      </c>
      <c r="C573">
        <f t="shared" si="130"/>
        <v>0</v>
      </c>
      <c r="D573">
        <f t="shared" si="131"/>
        <v>1107.2286964023856</v>
      </c>
      <c r="E573">
        <f t="shared" si="132"/>
        <v>-347.15055745698862</v>
      </c>
      <c r="F573">
        <f t="shared" si="133"/>
        <v>0</v>
      </c>
      <c r="G573">
        <f t="shared" si="134"/>
        <v>3853.371187772409</v>
      </c>
      <c r="H573">
        <f t="shared" si="135"/>
        <v>12290.238530065966</v>
      </c>
      <c r="I573">
        <f t="shared" si="136"/>
        <v>12880.156545503341</v>
      </c>
      <c r="J573" s="42">
        <f t="shared" si="137"/>
        <v>1160.3744635589082</v>
      </c>
      <c r="K573">
        <f t="shared" si="138"/>
        <v>4.8591184166264592</v>
      </c>
      <c r="L573">
        <f t="shared" si="139"/>
        <v>0</v>
      </c>
      <c r="M573" s="42">
        <f t="shared" si="140"/>
        <v>4.8591184166264592</v>
      </c>
      <c r="N573" s="6">
        <f t="shared" si="141"/>
        <v>-2.5503649522104932E-7</v>
      </c>
      <c r="O573" s="4">
        <f>SUM($N$54:N573)*0.1+$O$30</f>
        <v>6.0025557527603344E-6</v>
      </c>
      <c r="P573" s="4">
        <f>SUM($O$235:O573)</f>
        <v>-5.6927300779519051E-4</v>
      </c>
      <c r="Q573" s="6">
        <f t="shared" si="142"/>
        <v>-8.1343301940001284E-7</v>
      </c>
      <c r="R573" s="4">
        <f>SUM($Q$54:Q573)*0.1+$O$8</f>
        <v>-3.9825441236626818E-5</v>
      </c>
      <c r="S573" s="4">
        <f>SUM($R$235:R573)</f>
        <v>4.7158884039902264E-3</v>
      </c>
      <c r="T573">
        <f t="shared" si="143"/>
        <v>4.0275258475359432E-5</v>
      </c>
      <c r="U573">
        <f t="shared" si="144"/>
        <v>4.750123703262229E-3</v>
      </c>
      <c r="X573" s="1"/>
    </row>
    <row r="574" spans="1:24" x14ac:dyDescent="0.25">
      <c r="A574" s="8"/>
      <c r="B574">
        <f t="shared" si="129"/>
        <v>52.000000000000469</v>
      </c>
      <c r="C574">
        <f t="shared" si="130"/>
        <v>0</v>
      </c>
      <c r="D574">
        <f t="shared" si="131"/>
        <v>1107.2286964023856</v>
      </c>
      <c r="E574">
        <f t="shared" si="132"/>
        <v>-347.15055745698862</v>
      </c>
      <c r="F574">
        <f t="shared" si="133"/>
        <v>0</v>
      </c>
      <c r="G574">
        <f t="shared" si="134"/>
        <v>3818.6561320267101</v>
      </c>
      <c r="H574">
        <f t="shared" si="135"/>
        <v>12179.515660425739</v>
      </c>
      <c r="I574">
        <f t="shared" si="136"/>
        <v>12764.119099147461</v>
      </c>
      <c r="J574" s="42">
        <f t="shared" si="137"/>
        <v>1160.3744635589082</v>
      </c>
      <c r="K574">
        <f t="shared" si="138"/>
        <v>4.8153425750352321</v>
      </c>
      <c r="L574">
        <f t="shared" si="139"/>
        <v>0</v>
      </c>
      <c r="M574" s="42">
        <f t="shared" si="140"/>
        <v>4.8153425750352321</v>
      </c>
      <c r="N574" s="6">
        <f t="shared" si="141"/>
        <v>-2.5273886913797669E-7</v>
      </c>
      <c r="O574" s="4">
        <f>SUM($N$54:N574)*0.1+$O$30</f>
        <v>5.9772818658465375E-6</v>
      </c>
      <c r="P574" s="4">
        <f>SUM($O$235:O574)</f>
        <v>-5.6329572592934399E-4</v>
      </c>
      <c r="Q574" s="6">
        <f t="shared" si="142"/>
        <v>-8.0610479400001326E-7</v>
      </c>
      <c r="R574" s="4">
        <f>SUM($Q$54:Q574)*0.1+$O$8</f>
        <v>-3.9906051716026827E-5</v>
      </c>
      <c r="S574" s="4">
        <f>SUM($R$235:R574)</f>
        <v>4.6759823522741998E-3</v>
      </c>
      <c r="T574">
        <f t="shared" si="143"/>
        <v>4.0351218842384251E-5</v>
      </c>
      <c r="U574">
        <f t="shared" si="144"/>
        <v>4.7097890646641515E-3</v>
      </c>
      <c r="X574" s="1"/>
    </row>
    <row r="575" spans="1:24" x14ac:dyDescent="0.25">
      <c r="A575" s="8"/>
      <c r="B575">
        <f t="shared" si="129"/>
        <v>52.10000000000047</v>
      </c>
      <c r="C575">
        <f t="shared" si="130"/>
        <v>0</v>
      </c>
      <c r="D575">
        <f t="shared" si="131"/>
        <v>1107.2286964023856</v>
      </c>
      <c r="E575">
        <f t="shared" si="132"/>
        <v>-347.15055745698862</v>
      </c>
      <c r="F575">
        <f t="shared" si="133"/>
        <v>0</v>
      </c>
      <c r="G575">
        <f t="shared" si="134"/>
        <v>3783.9410762810112</v>
      </c>
      <c r="H575">
        <f t="shared" si="135"/>
        <v>12068.792790785497</v>
      </c>
      <c r="I575">
        <f t="shared" si="136"/>
        <v>12648.081652791569</v>
      </c>
      <c r="J575" s="42">
        <f t="shared" si="137"/>
        <v>1160.3744635589082</v>
      </c>
      <c r="K575">
        <f t="shared" si="138"/>
        <v>4.7715667334440006</v>
      </c>
      <c r="L575">
        <f t="shared" si="139"/>
        <v>0</v>
      </c>
      <c r="M575" s="42">
        <f t="shared" si="140"/>
        <v>4.7715667334440006</v>
      </c>
      <c r="N575" s="6">
        <f t="shared" si="141"/>
        <v>-2.5044124305490406E-7</v>
      </c>
      <c r="O575" s="4">
        <f>SUM($N$54:N575)*0.1+$O$30</f>
        <v>5.9522377415410431E-6</v>
      </c>
      <c r="P575" s="4">
        <f>SUM($O$235:O575)</f>
        <v>-5.5734348818780297E-4</v>
      </c>
      <c r="Q575" s="6">
        <f t="shared" si="142"/>
        <v>-7.9877656860001262E-7</v>
      </c>
      <c r="R575" s="4">
        <f>SUM($Q$54:Q575)*0.1+$O$8</f>
        <v>-3.9985929372886826E-5</v>
      </c>
      <c r="S575" s="4">
        <f>SUM($R$235:R575)</f>
        <v>4.6359964229013128E-3</v>
      </c>
      <c r="T575">
        <f t="shared" si="143"/>
        <v>4.0426522011487945E-5</v>
      </c>
      <c r="U575">
        <f t="shared" si="144"/>
        <v>4.669378395137742E-3</v>
      </c>
      <c r="X575" s="1"/>
    </row>
    <row r="576" spans="1:24" x14ac:dyDescent="0.25">
      <c r="A576" s="8"/>
      <c r="B576">
        <f t="shared" si="129"/>
        <v>52.200000000000472</v>
      </c>
      <c r="C576">
        <f t="shared" si="130"/>
        <v>0</v>
      </c>
      <c r="D576">
        <f t="shared" si="131"/>
        <v>1107.2286964023856</v>
      </c>
      <c r="E576">
        <f t="shared" si="132"/>
        <v>-347.15055745698862</v>
      </c>
      <c r="F576">
        <f t="shared" si="133"/>
        <v>0</v>
      </c>
      <c r="G576">
        <f t="shared" si="134"/>
        <v>3749.2260205353123</v>
      </c>
      <c r="H576">
        <f t="shared" si="135"/>
        <v>11958.069921145256</v>
      </c>
      <c r="I576">
        <f t="shared" si="136"/>
        <v>12532.044206435674</v>
      </c>
      <c r="J576" s="42">
        <f t="shared" si="137"/>
        <v>1160.3744635589082</v>
      </c>
      <c r="K576">
        <f t="shared" si="138"/>
        <v>4.7277908918527674</v>
      </c>
      <c r="L576">
        <f t="shared" si="139"/>
        <v>0</v>
      </c>
      <c r="M576" s="42">
        <f t="shared" si="140"/>
        <v>4.7277908918527674</v>
      </c>
      <c r="N576" s="6">
        <f t="shared" si="141"/>
        <v>-2.4814361697183143E-7</v>
      </c>
      <c r="O576" s="4">
        <f>SUM($N$54:N576)*0.1+$O$30</f>
        <v>5.9274233798438612E-6</v>
      </c>
      <c r="P576" s="4">
        <f>SUM($O$235:O576)</f>
        <v>-5.5141606480795912E-4</v>
      </c>
      <c r="Q576" s="6">
        <f t="shared" si="142"/>
        <v>-7.9144834320001199E-7</v>
      </c>
      <c r="R576" s="4">
        <f>SUM($Q$54:Q576)*0.1+$O$8</f>
        <v>-4.0065074207206816E-5</v>
      </c>
      <c r="S576" s="4">
        <f>SUM($R$235:R576)</f>
        <v>4.5959313486941059E-3</v>
      </c>
      <c r="T576">
        <f t="shared" si="143"/>
        <v>4.050116688631216E-5</v>
      </c>
      <c r="U576">
        <f t="shared" si="144"/>
        <v>4.6288923770636016E-3</v>
      </c>
      <c r="X576" s="1"/>
    </row>
    <row r="577" spans="1:24" x14ac:dyDescent="0.25">
      <c r="A577" s="8"/>
      <c r="B577">
        <f t="shared" si="129"/>
        <v>52.300000000000473</v>
      </c>
      <c r="C577">
        <f t="shared" si="130"/>
        <v>0</v>
      </c>
      <c r="D577">
        <f t="shared" si="131"/>
        <v>1107.2286964023856</v>
      </c>
      <c r="E577">
        <f t="shared" si="132"/>
        <v>-347.15055745698862</v>
      </c>
      <c r="F577">
        <f t="shared" si="133"/>
        <v>0</v>
      </c>
      <c r="G577">
        <f t="shared" si="134"/>
        <v>3714.5109647896097</v>
      </c>
      <c r="H577">
        <f t="shared" si="135"/>
        <v>11847.347051505014</v>
      </c>
      <c r="I577">
        <f t="shared" si="136"/>
        <v>12416.006760079779</v>
      </c>
      <c r="J577" s="42">
        <f t="shared" si="137"/>
        <v>1160.3744635589082</v>
      </c>
      <c r="K577">
        <f t="shared" si="138"/>
        <v>4.684015050261535</v>
      </c>
      <c r="L577">
        <f t="shared" si="139"/>
        <v>0</v>
      </c>
      <c r="M577" s="42">
        <f t="shared" si="140"/>
        <v>4.684015050261535</v>
      </c>
      <c r="N577" s="6">
        <f t="shared" si="141"/>
        <v>-2.4584599088875859E-7</v>
      </c>
      <c r="O577" s="4">
        <f>SUM($N$54:N577)*0.1+$O$30</f>
        <v>5.9028387807549885E-6</v>
      </c>
      <c r="P577" s="4">
        <f>SUM($O$235:O577)</f>
        <v>-5.4551322602720419E-4</v>
      </c>
      <c r="Q577" s="6">
        <f t="shared" si="142"/>
        <v>-7.8412011780001135E-7</v>
      </c>
      <c r="R577" s="4">
        <f>SUM($Q$54:Q577)*0.1+$O$8</f>
        <v>-4.0143486218986824E-5</v>
      </c>
      <c r="S577" s="4">
        <f>SUM($R$235:R577)</f>
        <v>4.5557878624751186E-3</v>
      </c>
      <c r="T577">
        <f t="shared" si="143"/>
        <v>4.0575152390170636E-5</v>
      </c>
      <c r="U577">
        <f t="shared" si="144"/>
        <v>4.5883316932896446E-3</v>
      </c>
      <c r="X577" s="1"/>
    </row>
    <row r="578" spans="1:24" x14ac:dyDescent="0.25">
      <c r="A578" s="8"/>
      <c r="B578">
        <f t="shared" si="129"/>
        <v>52.400000000000475</v>
      </c>
      <c r="C578">
        <f t="shared" si="130"/>
        <v>0</v>
      </c>
      <c r="D578">
        <f t="shared" si="131"/>
        <v>1107.2286964023856</v>
      </c>
      <c r="E578">
        <f t="shared" si="132"/>
        <v>-347.15055745698862</v>
      </c>
      <c r="F578">
        <f t="shared" si="133"/>
        <v>0</v>
      </c>
      <c r="G578">
        <f t="shared" si="134"/>
        <v>3679.7959090439108</v>
      </c>
      <c r="H578">
        <f t="shared" si="135"/>
        <v>11736.624181864772</v>
      </c>
      <c r="I578">
        <f t="shared" si="136"/>
        <v>12299.969313723885</v>
      </c>
      <c r="J578" s="42">
        <f t="shared" si="137"/>
        <v>1160.3744635589082</v>
      </c>
      <c r="K578">
        <f t="shared" si="138"/>
        <v>4.6402392086703026</v>
      </c>
      <c r="L578">
        <f t="shared" si="139"/>
        <v>0</v>
      </c>
      <c r="M578" s="42">
        <f t="shared" si="140"/>
        <v>4.6402392086703026</v>
      </c>
      <c r="N578" s="6">
        <f t="shared" si="141"/>
        <v>-2.4354836480568596E-7</v>
      </c>
      <c r="O578" s="4">
        <f>SUM($N$54:N578)*0.1+$O$30</f>
        <v>5.8784839442744183E-6</v>
      </c>
      <c r="P578" s="4">
        <f>SUM($O$235:O578)</f>
        <v>-5.3963474208292982E-4</v>
      </c>
      <c r="Q578" s="6">
        <f t="shared" si="142"/>
        <v>-7.7679189240001072E-7</v>
      </c>
      <c r="R578" s="4">
        <f>SUM($Q$54:Q578)*0.1+$O$8</f>
        <v>-4.0221165408226822E-5</v>
      </c>
      <c r="S578" s="4">
        <f>SUM($R$235:R578)</f>
        <v>4.5155666970668916E-3</v>
      </c>
      <c r="T578">
        <f t="shared" si="143"/>
        <v>4.0648477465694011E-5</v>
      </c>
      <c r="U578">
        <f t="shared" si="144"/>
        <v>4.5476970271251041E-3</v>
      </c>
      <c r="X578" s="1"/>
    </row>
    <row r="579" spans="1:24" x14ac:dyDescent="0.25">
      <c r="A579" s="8"/>
      <c r="B579">
        <f t="shared" si="129"/>
        <v>52.500000000000476</v>
      </c>
      <c r="C579">
        <f t="shared" si="130"/>
        <v>0</v>
      </c>
      <c r="D579">
        <f t="shared" si="131"/>
        <v>1107.2286964023856</v>
      </c>
      <c r="E579">
        <f t="shared" si="132"/>
        <v>-347.15055745698862</v>
      </c>
      <c r="F579">
        <f t="shared" si="133"/>
        <v>0</v>
      </c>
      <c r="G579">
        <f t="shared" si="134"/>
        <v>3645.0808532982155</v>
      </c>
      <c r="H579">
        <f t="shared" si="135"/>
        <v>11625.901312224531</v>
      </c>
      <c r="I579">
        <f t="shared" si="136"/>
        <v>12183.931867367994</v>
      </c>
      <c r="J579" s="42">
        <f t="shared" si="137"/>
        <v>1160.3744635589082</v>
      </c>
      <c r="K579">
        <f t="shared" si="138"/>
        <v>4.5964633670790711</v>
      </c>
      <c r="L579">
        <f t="shared" si="139"/>
        <v>0</v>
      </c>
      <c r="M579" s="42">
        <f t="shared" si="140"/>
        <v>4.5964633670790711</v>
      </c>
      <c r="N579" s="6">
        <f t="shared" si="141"/>
        <v>-2.412507387226136E-7</v>
      </c>
      <c r="O579" s="4">
        <f>SUM($N$54:N579)*0.1+$O$30</f>
        <v>5.8543588704021605E-6</v>
      </c>
      <c r="P579" s="4">
        <f>SUM($O$235:O579)</f>
        <v>-5.3378038321252766E-4</v>
      </c>
      <c r="Q579" s="6">
        <f t="shared" si="142"/>
        <v>-7.6946366700001008E-7</v>
      </c>
      <c r="R579" s="4">
        <f>SUM($Q$54:Q579)*0.1+$O$8</f>
        <v>-4.0298111774926838E-5</v>
      </c>
      <c r="S579" s="4">
        <f>SUM($R$235:R579)</f>
        <v>4.4752685852919643E-3</v>
      </c>
      <c r="T579">
        <f t="shared" si="143"/>
        <v>4.0721141074483088E-5</v>
      </c>
      <c r="U579">
        <f t="shared" si="144"/>
        <v>4.5069890623345927E-3</v>
      </c>
      <c r="X579" s="1"/>
    </row>
    <row r="580" spans="1:24" x14ac:dyDescent="0.25">
      <c r="A580" s="8"/>
      <c r="B580">
        <f t="shared" si="129"/>
        <v>52.600000000000477</v>
      </c>
      <c r="C580">
        <f t="shared" si="130"/>
        <v>0</v>
      </c>
      <c r="D580">
        <f t="shared" si="131"/>
        <v>1107.2286964023856</v>
      </c>
      <c r="E580">
        <f t="shared" si="132"/>
        <v>-347.15055745698862</v>
      </c>
      <c r="F580">
        <f t="shared" si="133"/>
        <v>0</v>
      </c>
      <c r="G580">
        <f t="shared" si="134"/>
        <v>3610.3657975525166</v>
      </c>
      <c r="H580">
        <f t="shared" si="135"/>
        <v>11515.178442584303</v>
      </c>
      <c r="I580">
        <f t="shared" si="136"/>
        <v>12067.894421012114</v>
      </c>
      <c r="J580" s="42">
        <f t="shared" si="137"/>
        <v>1160.3744635589082</v>
      </c>
      <c r="K580">
        <f t="shared" si="138"/>
        <v>4.5526875254878441</v>
      </c>
      <c r="L580">
        <f t="shared" si="139"/>
        <v>0</v>
      </c>
      <c r="M580" s="42">
        <f t="shared" si="140"/>
        <v>4.5526875254878441</v>
      </c>
      <c r="N580" s="6">
        <f t="shared" si="141"/>
        <v>-2.3895311263954097E-7</v>
      </c>
      <c r="O580" s="4">
        <f>SUM($N$54:N580)*0.1+$O$30</f>
        <v>5.8304635591382052E-6</v>
      </c>
      <c r="P580" s="4">
        <f>SUM($O$235:O580)</f>
        <v>-5.2794991965338946E-4</v>
      </c>
      <c r="Q580" s="6">
        <f t="shared" si="142"/>
        <v>-7.621354416000104E-7</v>
      </c>
      <c r="R580" s="4">
        <f>SUM($Q$54:Q580)*0.1+$O$8</f>
        <v>-4.0374325319086844E-5</v>
      </c>
      <c r="S580" s="4">
        <f>SUM($R$235:R580)</f>
        <v>4.4348942599728774E-3</v>
      </c>
      <c r="T580">
        <f t="shared" si="143"/>
        <v>4.0793142196769978E-5</v>
      </c>
      <c r="U580">
        <f t="shared" si="144"/>
        <v>4.466208483132241E-3</v>
      </c>
      <c r="X580" s="1"/>
    </row>
    <row r="581" spans="1:24" x14ac:dyDescent="0.25">
      <c r="A581" s="8"/>
      <c r="B581">
        <f t="shared" si="129"/>
        <v>52.700000000000479</v>
      </c>
      <c r="C581">
        <f t="shared" si="130"/>
        <v>0</v>
      </c>
      <c r="D581">
        <f t="shared" si="131"/>
        <v>1107.2286964023856</v>
      </c>
      <c r="E581">
        <f t="shared" si="132"/>
        <v>-347.15055745698862</v>
      </c>
      <c r="F581">
        <f t="shared" si="133"/>
        <v>0</v>
      </c>
      <c r="G581">
        <f t="shared" si="134"/>
        <v>3575.6507418068177</v>
      </c>
      <c r="H581">
        <f t="shared" si="135"/>
        <v>11404.45557294406</v>
      </c>
      <c r="I581">
        <f t="shared" si="136"/>
        <v>11951.856974656217</v>
      </c>
      <c r="J581" s="42">
        <f t="shared" si="137"/>
        <v>1160.3744635589082</v>
      </c>
      <c r="K581">
        <f t="shared" si="138"/>
        <v>4.5089116838966108</v>
      </c>
      <c r="L581">
        <f t="shared" si="139"/>
        <v>0</v>
      </c>
      <c r="M581" s="42">
        <f t="shared" si="140"/>
        <v>4.5089116838966108</v>
      </c>
      <c r="N581" s="6">
        <f t="shared" si="141"/>
        <v>-2.3665548655646834E-7</v>
      </c>
      <c r="O581" s="4">
        <f>SUM($N$54:N581)*0.1+$O$30</f>
        <v>5.8067980104825591E-6</v>
      </c>
      <c r="P581" s="4">
        <f>SUM($O$235:O581)</f>
        <v>-5.2214312164290688E-4</v>
      </c>
      <c r="Q581" s="6">
        <f t="shared" si="142"/>
        <v>-7.5480721620000966E-7</v>
      </c>
      <c r="R581" s="4">
        <f>SUM($Q$54:Q581)*0.1+$O$8</f>
        <v>-4.0449806040706841E-5</v>
      </c>
      <c r="S581" s="4">
        <f>SUM($R$235:R581)</f>
        <v>4.3944444539321705E-3</v>
      </c>
      <c r="T581">
        <f t="shared" si="143"/>
        <v>4.0864479831087387E-5</v>
      </c>
      <c r="U581">
        <f t="shared" si="144"/>
        <v>4.4253559741758873E-3</v>
      </c>
      <c r="X581" s="1"/>
    </row>
    <row r="582" spans="1:24" x14ac:dyDescent="0.25">
      <c r="A582" s="8"/>
      <c r="B582">
        <f t="shared" si="129"/>
        <v>52.80000000000048</v>
      </c>
      <c r="C582">
        <f t="shared" si="130"/>
        <v>0</v>
      </c>
      <c r="D582">
        <f t="shared" si="131"/>
        <v>1107.2286964023856</v>
      </c>
      <c r="E582">
        <f t="shared" si="132"/>
        <v>-347.15055745698862</v>
      </c>
      <c r="F582">
        <f t="shared" si="133"/>
        <v>0</v>
      </c>
      <c r="G582">
        <f t="shared" si="134"/>
        <v>3540.9356860611151</v>
      </c>
      <c r="H582">
        <f t="shared" si="135"/>
        <v>11293.732703303818</v>
      </c>
      <c r="I582">
        <f t="shared" si="136"/>
        <v>11835.819528300322</v>
      </c>
      <c r="J582" s="42">
        <f t="shared" si="137"/>
        <v>1160.3744635589082</v>
      </c>
      <c r="K582">
        <f t="shared" si="138"/>
        <v>4.4651358423053784</v>
      </c>
      <c r="L582">
        <f t="shared" si="139"/>
        <v>0</v>
      </c>
      <c r="M582" s="42">
        <f t="shared" si="140"/>
        <v>4.4651358423053784</v>
      </c>
      <c r="N582" s="6">
        <f t="shared" si="141"/>
        <v>-2.343578604733955E-7</v>
      </c>
      <c r="O582" s="4">
        <f>SUM($N$54:N582)*0.1+$O$30</f>
        <v>5.7833622244352188E-6</v>
      </c>
      <c r="P582" s="4">
        <f>SUM($O$235:O582)</f>
        <v>-5.1635975941847166E-4</v>
      </c>
      <c r="Q582" s="6">
        <f t="shared" si="142"/>
        <v>-7.4747899080000902E-7</v>
      </c>
      <c r="R582" s="4">
        <f>SUM($Q$54:Q582)*0.1+$O$8</f>
        <v>-4.0524553939786856E-5</v>
      </c>
      <c r="S582" s="4">
        <f>SUM($R$235:R582)</f>
        <v>4.3539198999923839E-3</v>
      </c>
      <c r="T582">
        <f t="shared" si="143"/>
        <v>4.0935152993945421E-5</v>
      </c>
      <c r="U582">
        <f t="shared" si="144"/>
        <v>4.3844322205613346E-3</v>
      </c>
      <c r="X582" s="1"/>
    </row>
    <row r="583" spans="1:24" x14ac:dyDescent="0.25">
      <c r="A583" s="8"/>
      <c r="B583">
        <f t="shared" si="129"/>
        <v>52.900000000000482</v>
      </c>
      <c r="C583">
        <f t="shared" si="130"/>
        <v>0</v>
      </c>
      <c r="D583">
        <f t="shared" si="131"/>
        <v>1107.2286964023856</v>
      </c>
      <c r="E583">
        <f t="shared" si="132"/>
        <v>-347.15055745698862</v>
      </c>
      <c r="F583">
        <f t="shared" si="133"/>
        <v>0</v>
      </c>
      <c r="G583">
        <f t="shared" si="134"/>
        <v>3506.2206303154162</v>
      </c>
      <c r="H583">
        <f t="shared" si="135"/>
        <v>11183.009833663577</v>
      </c>
      <c r="I583">
        <f t="shared" si="136"/>
        <v>11719.78208194443</v>
      </c>
      <c r="J583" s="42">
        <f t="shared" si="137"/>
        <v>1160.3744635589082</v>
      </c>
      <c r="K583">
        <f t="shared" si="138"/>
        <v>4.421360000714146</v>
      </c>
      <c r="L583">
        <f t="shared" si="139"/>
        <v>0</v>
      </c>
      <c r="M583" s="42">
        <f t="shared" si="140"/>
        <v>4.421360000714146</v>
      </c>
      <c r="N583" s="6">
        <f t="shared" si="141"/>
        <v>-2.3206023439032287E-7</v>
      </c>
      <c r="O583" s="4">
        <f>SUM($N$54:N583)*0.1+$O$30</f>
        <v>5.7601562009961877E-6</v>
      </c>
      <c r="P583" s="4">
        <f>SUM($O$235:O583)</f>
        <v>-5.1059960321747546E-4</v>
      </c>
      <c r="Q583" s="6">
        <f t="shared" si="142"/>
        <v>-7.4015076540000839E-7</v>
      </c>
      <c r="R583" s="4">
        <f>SUM($Q$54:Q583)*0.1+$O$8</f>
        <v>-4.0598569016326861E-5</v>
      </c>
      <c r="S583" s="4">
        <f>SUM($R$235:R583)</f>
        <v>4.3133213309760575E-3</v>
      </c>
      <c r="T583">
        <f t="shared" si="143"/>
        <v>4.1005160719515907E-5</v>
      </c>
      <c r="U583">
        <f t="shared" si="144"/>
        <v>4.3434379078166772E-3</v>
      </c>
      <c r="X583" s="1"/>
    </row>
    <row r="584" spans="1:24" x14ac:dyDescent="0.25">
      <c r="A584" s="8"/>
      <c r="B584">
        <f t="shared" si="129"/>
        <v>53.000000000000483</v>
      </c>
      <c r="C584">
        <f t="shared" si="130"/>
        <v>0</v>
      </c>
      <c r="D584">
        <f t="shared" si="131"/>
        <v>1107.2286964023856</v>
      </c>
      <c r="E584">
        <f t="shared" si="132"/>
        <v>-347.15055745698862</v>
      </c>
      <c r="F584">
        <f t="shared" si="133"/>
        <v>0</v>
      </c>
      <c r="G584">
        <f t="shared" si="134"/>
        <v>3471.5055745697136</v>
      </c>
      <c r="H584">
        <f t="shared" si="135"/>
        <v>11072.286964023335</v>
      </c>
      <c r="I584">
        <f t="shared" si="136"/>
        <v>11603.744635588535</v>
      </c>
      <c r="J584" s="42">
        <f t="shared" si="137"/>
        <v>1160.3744635589082</v>
      </c>
      <c r="K584">
        <f t="shared" si="138"/>
        <v>4.3775841591229137</v>
      </c>
      <c r="L584">
        <f t="shared" si="139"/>
        <v>0</v>
      </c>
      <c r="M584" s="42">
        <f t="shared" si="140"/>
        <v>4.3775841591229137</v>
      </c>
      <c r="N584" s="6">
        <f t="shared" si="141"/>
        <v>-2.2976260830725E-7</v>
      </c>
      <c r="O584" s="4">
        <f>SUM($N$54:N584)*0.1+$O$30</f>
        <v>5.7371799401654623E-6</v>
      </c>
      <c r="P584" s="4">
        <f>SUM($O$235:O584)</f>
        <v>-5.0486242327731003E-4</v>
      </c>
      <c r="Q584" s="6">
        <f t="shared" si="142"/>
        <v>-7.3282254000000775E-7</v>
      </c>
      <c r="R584" s="4">
        <f>SUM($Q$54:Q584)*0.1+$O$8</f>
        <v>-4.0671851270326857E-5</v>
      </c>
      <c r="S584" s="4">
        <f>SUM($R$235:R584)</f>
        <v>4.2726494797057308E-3</v>
      </c>
      <c r="T584">
        <f t="shared" si="143"/>
        <v>4.1074502059324168E-5</v>
      </c>
      <c r="U584">
        <f t="shared" si="144"/>
        <v>4.3023737218966795E-3</v>
      </c>
      <c r="X584" s="1"/>
    </row>
    <row r="585" spans="1:24" x14ac:dyDescent="0.25">
      <c r="A585" s="8"/>
      <c r="B585">
        <f t="shared" si="129"/>
        <v>53.100000000000485</v>
      </c>
      <c r="C585">
        <f t="shared" si="130"/>
        <v>0</v>
      </c>
      <c r="D585">
        <f t="shared" si="131"/>
        <v>1107.2286964023856</v>
      </c>
      <c r="E585">
        <f t="shared" si="132"/>
        <v>-347.15055745698862</v>
      </c>
      <c r="F585">
        <f t="shared" si="133"/>
        <v>0</v>
      </c>
      <c r="G585">
        <f t="shared" si="134"/>
        <v>3436.7905188240147</v>
      </c>
      <c r="H585">
        <f t="shared" si="135"/>
        <v>10961.564094383091</v>
      </c>
      <c r="I585">
        <f t="shared" si="136"/>
        <v>11487.707189232638</v>
      </c>
      <c r="J585" s="42">
        <f t="shared" si="137"/>
        <v>1160.3744635589082</v>
      </c>
      <c r="K585">
        <f t="shared" si="138"/>
        <v>4.3338083175316804</v>
      </c>
      <c r="L585">
        <f t="shared" si="139"/>
        <v>0</v>
      </c>
      <c r="M585" s="42">
        <f t="shared" si="140"/>
        <v>4.3338083175316804</v>
      </c>
      <c r="N585" s="6">
        <f t="shared" si="141"/>
        <v>-2.274649822241774E-7</v>
      </c>
      <c r="O585" s="4">
        <f>SUM($N$54:N585)*0.1+$O$30</f>
        <v>5.7144334419430462E-6</v>
      </c>
      <c r="P585" s="4">
        <f>SUM($O$235:O585)</f>
        <v>-4.9914798983536702E-4</v>
      </c>
      <c r="Q585" s="6">
        <f t="shared" si="142"/>
        <v>-7.2549431460000701E-7</v>
      </c>
      <c r="R585" s="4">
        <f>SUM($Q$54:Q585)*0.1+$O$8</f>
        <v>-4.0744400701786843E-5</v>
      </c>
      <c r="S585" s="4">
        <f>SUM($R$235:R585)</f>
        <v>4.2319050790039442E-3</v>
      </c>
      <c r="T585">
        <f t="shared" si="143"/>
        <v>4.1143176081947846E-5</v>
      </c>
      <c r="U585">
        <f t="shared" si="144"/>
        <v>4.2612403491772283E-3</v>
      </c>
      <c r="X585" s="1"/>
    </row>
    <row r="586" spans="1:24" x14ac:dyDescent="0.25">
      <c r="A586" s="8"/>
      <c r="B586">
        <f t="shared" si="129"/>
        <v>53.200000000000486</v>
      </c>
      <c r="C586">
        <f t="shared" si="130"/>
        <v>0</v>
      </c>
      <c r="D586">
        <f t="shared" si="131"/>
        <v>1107.2286964023856</v>
      </c>
      <c r="E586">
        <f t="shared" si="132"/>
        <v>-347.15055745698862</v>
      </c>
      <c r="F586">
        <f t="shared" si="133"/>
        <v>0</v>
      </c>
      <c r="G586">
        <f t="shared" si="134"/>
        <v>3402.0754630783194</v>
      </c>
      <c r="H586">
        <f t="shared" si="135"/>
        <v>10850.84122474285</v>
      </c>
      <c r="I586">
        <f t="shared" si="136"/>
        <v>11371.669742876746</v>
      </c>
      <c r="J586" s="42">
        <f t="shared" si="137"/>
        <v>1160.3744635589082</v>
      </c>
      <c r="K586">
        <f t="shared" si="138"/>
        <v>4.290032475940448</v>
      </c>
      <c r="L586">
        <f t="shared" si="139"/>
        <v>0</v>
      </c>
      <c r="M586" s="42">
        <f t="shared" si="140"/>
        <v>4.290032475940448</v>
      </c>
      <c r="N586" s="6">
        <f t="shared" si="141"/>
        <v>-2.2516735614110501E-7</v>
      </c>
      <c r="O586" s="4">
        <f>SUM($N$54:N586)*0.1+$O$30</f>
        <v>5.6919167063289358E-6</v>
      </c>
      <c r="P586" s="4">
        <f>SUM($O$235:O586)</f>
        <v>-4.9345607312903806E-4</v>
      </c>
      <c r="Q586" s="6">
        <f t="shared" si="142"/>
        <v>-7.1816608920000637E-7</v>
      </c>
      <c r="R586" s="4">
        <f>SUM($Q$54:Q586)*0.1+$O$8</f>
        <v>-4.0816217310706847E-5</v>
      </c>
      <c r="S586" s="4">
        <f>SUM($R$235:R586)</f>
        <v>4.1910888616932375E-3</v>
      </c>
      <c r="T586">
        <f t="shared" si="143"/>
        <v>4.1211181872722749E-5</v>
      </c>
      <c r="U586">
        <f t="shared" si="144"/>
        <v>4.2200384764498351E-3</v>
      </c>
      <c r="X586" s="1"/>
    </row>
    <row r="587" spans="1:24" x14ac:dyDescent="0.25">
      <c r="A587" s="8"/>
      <c r="B587">
        <f t="shared" si="129"/>
        <v>53.300000000000487</v>
      </c>
      <c r="C587">
        <f t="shared" si="130"/>
        <v>0</v>
      </c>
      <c r="D587">
        <f t="shared" si="131"/>
        <v>1107.2286964023856</v>
      </c>
      <c r="E587">
        <f t="shared" si="132"/>
        <v>-347.15055745698862</v>
      </c>
      <c r="F587">
        <f t="shared" si="133"/>
        <v>0</v>
      </c>
      <c r="G587">
        <f t="shared" si="134"/>
        <v>3367.3604073326205</v>
      </c>
      <c r="H587">
        <f t="shared" si="135"/>
        <v>10740.118355102622</v>
      </c>
      <c r="I587">
        <f t="shared" si="136"/>
        <v>11255.632296520866</v>
      </c>
      <c r="J587" s="42">
        <f t="shared" si="137"/>
        <v>1160.3744635589082</v>
      </c>
      <c r="K587">
        <f t="shared" si="138"/>
        <v>4.246256634349221</v>
      </c>
      <c r="L587">
        <f t="shared" si="139"/>
        <v>0</v>
      </c>
      <c r="M587" s="42">
        <f t="shared" si="140"/>
        <v>4.246256634349221</v>
      </c>
      <c r="N587" s="6">
        <f t="shared" si="141"/>
        <v>-2.2286973005803241E-7</v>
      </c>
      <c r="O587" s="4">
        <f>SUM($N$54:N587)*0.1+$O$30</f>
        <v>5.6696297333231347E-6</v>
      </c>
      <c r="P587" s="4">
        <f>SUM($O$235:O587)</f>
        <v>-4.8778644339571493E-4</v>
      </c>
      <c r="Q587" s="6">
        <f t="shared" si="142"/>
        <v>-7.1083786380000669E-7</v>
      </c>
      <c r="R587" s="4">
        <f>SUM($Q$54:Q587)*0.1+$O$8</f>
        <v>-4.0887301097086842E-5</v>
      </c>
      <c r="S587" s="4">
        <f>SUM($R$235:R587)</f>
        <v>4.1502015605961503E-3</v>
      </c>
      <c r="T587">
        <f t="shared" si="143"/>
        <v>4.1278518533455398E-5</v>
      </c>
      <c r="U587">
        <f t="shared" si="144"/>
        <v>4.1787687909162147E-3</v>
      </c>
      <c r="X587" s="1"/>
    </row>
    <row r="588" spans="1:24" x14ac:dyDescent="0.25">
      <c r="A588" s="8"/>
      <c r="B588">
        <f t="shared" si="129"/>
        <v>53.400000000000489</v>
      </c>
      <c r="C588">
        <f t="shared" si="130"/>
        <v>0</v>
      </c>
      <c r="D588">
        <f t="shared" si="131"/>
        <v>1107.2286964023856</v>
      </c>
      <c r="E588">
        <f t="shared" si="132"/>
        <v>-347.15055745698862</v>
      </c>
      <c r="F588">
        <f t="shared" si="133"/>
        <v>0</v>
      </c>
      <c r="G588">
        <f t="shared" si="134"/>
        <v>3332.6453515869216</v>
      </c>
      <c r="H588">
        <f t="shared" si="135"/>
        <v>10629.395485462381</v>
      </c>
      <c r="I588">
        <f t="shared" si="136"/>
        <v>11139.594850164971</v>
      </c>
      <c r="J588" s="42">
        <f t="shared" si="137"/>
        <v>1160.3744635589082</v>
      </c>
      <c r="K588">
        <f t="shared" si="138"/>
        <v>4.2024807927579886</v>
      </c>
      <c r="L588">
        <f t="shared" si="139"/>
        <v>0</v>
      </c>
      <c r="M588" s="42">
        <f t="shared" si="140"/>
        <v>4.2024807927579886</v>
      </c>
      <c r="N588" s="6">
        <f t="shared" si="141"/>
        <v>-2.2057210397495978E-7</v>
      </c>
      <c r="O588" s="4">
        <f>SUM($N$54:N588)*0.1+$O$30</f>
        <v>5.6475725229256359E-6</v>
      </c>
      <c r="P588" s="4">
        <f>SUM($O$235:O588)</f>
        <v>-4.8213887087278931E-4</v>
      </c>
      <c r="Q588" s="6">
        <f t="shared" si="142"/>
        <v>-7.0350963840000606E-7</v>
      </c>
      <c r="R588" s="4">
        <f>SUM($Q$54:Q588)*0.1+$O$8</f>
        <v>-4.0957652060926827E-5</v>
      </c>
      <c r="S588" s="4">
        <f>SUM($R$235:R588)</f>
        <v>4.1092439085352239E-3</v>
      </c>
      <c r="T588">
        <f t="shared" si="143"/>
        <v>4.1345185182142412E-5</v>
      </c>
      <c r="U588">
        <f t="shared" si="144"/>
        <v>4.137431980182917E-3</v>
      </c>
      <c r="X588" s="1"/>
    </row>
    <row r="589" spans="1:24" x14ac:dyDescent="0.25">
      <c r="A589" s="8"/>
      <c r="B589">
        <f t="shared" si="129"/>
        <v>53.50000000000049</v>
      </c>
      <c r="C589">
        <f t="shared" si="130"/>
        <v>0</v>
      </c>
      <c r="D589">
        <f t="shared" si="131"/>
        <v>1107.2286964023856</v>
      </c>
      <c r="E589">
        <f t="shared" si="132"/>
        <v>-347.15055745698862</v>
      </c>
      <c r="F589">
        <f t="shared" si="133"/>
        <v>0</v>
      </c>
      <c r="G589">
        <f t="shared" si="134"/>
        <v>3297.930295841219</v>
      </c>
      <c r="H589">
        <f t="shared" si="135"/>
        <v>10518.672615822139</v>
      </c>
      <c r="I589">
        <f t="shared" si="136"/>
        <v>11023.557403809076</v>
      </c>
      <c r="J589" s="42">
        <f t="shared" si="137"/>
        <v>1160.3744635589082</v>
      </c>
      <c r="K589">
        <f t="shared" si="138"/>
        <v>4.1587049511667553</v>
      </c>
      <c r="L589">
        <f t="shared" si="139"/>
        <v>0</v>
      </c>
      <c r="M589" s="42">
        <f t="shared" si="140"/>
        <v>4.1587049511667553</v>
      </c>
      <c r="N589" s="6">
        <f t="shared" si="141"/>
        <v>-2.1827447789188691E-7</v>
      </c>
      <c r="O589" s="4">
        <f>SUM($N$54:N589)*0.1+$O$30</f>
        <v>5.6257450751364497E-6</v>
      </c>
      <c r="P589" s="4">
        <f>SUM($O$235:O589)</f>
        <v>-4.7651312579765286E-4</v>
      </c>
      <c r="Q589" s="6">
        <f t="shared" si="142"/>
        <v>-6.9618141300000542E-7</v>
      </c>
      <c r="R589" s="4">
        <f>SUM($Q$54:Q589)*0.1+$O$8</f>
        <v>-4.102727020222683E-5</v>
      </c>
      <c r="S589" s="4">
        <f>SUM($R$235:R589)</f>
        <v>4.0682166383329971E-3</v>
      </c>
      <c r="T589">
        <f t="shared" si="143"/>
        <v>4.1411180952696234E-5</v>
      </c>
      <c r="U589">
        <f t="shared" si="144"/>
        <v>4.096028732256023E-3</v>
      </c>
      <c r="X589" s="1"/>
    </row>
    <row r="590" spans="1:24" x14ac:dyDescent="0.25">
      <c r="A590" s="8"/>
      <c r="B590">
        <f t="shared" si="129"/>
        <v>53.600000000000492</v>
      </c>
      <c r="C590">
        <f t="shared" si="130"/>
        <v>0</v>
      </c>
      <c r="D590">
        <f t="shared" si="131"/>
        <v>1107.2286964023856</v>
      </c>
      <c r="E590">
        <f t="shared" si="132"/>
        <v>-347.15055745698862</v>
      </c>
      <c r="F590">
        <f t="shared" si="133"/>
        <v>0</v>
      </c>
      <c r="G590">
        <f t="shared" si="134"/>
        <v>3263.2152400955201</v>
      </c>
      <c r="H590">
        <f t="shared" si="135"/>
        <v>10407.949746181883</v>
      </c>
      <c r="I590">
        <f t="shared" si="136"/>
        <v>10907.519957453169</v>
      </c>
      <c r="J590" s="42">
        <f t="shared" si="137"/>
        <v>1160.3744635589082</v>
      </c>
      <c r="K590">
        <f t="shared" si="138"/>
        <v>4.1149291095755185</v>
      </c>
      <c r="L590">
        <f t="shared" si="139"/>
        <v>0</v>
      </c>
      <c r="M590" s="42">
        <f t="shared" si="140"/>
        <v>4.1149291095755185</v>
      </c>
      <c r="N590" s="6">
        <f t="shared" si="141"/>
        <v>-2.1597685180881431E-7</v>
      </c>
      <c r="O590" s="4">
        <f>SUM($N$54:N590)*0.1+$O$30</f>
        <v>5.6041473899555659E-6</v>
      </c>
      <c r="P590" s="4">
        <f>SUM($O$235:O590)</f>
        <v>-4.7090897840769728E-4</v>
      </c>
      <c r="Q590" s="6">
        <f t="shared" si="142"/>
        <v>-6.8885318760000383E-7</v>
      </c>
      <c r="R590" s="4">
        <f>SUM($Q$54:Q590)*0.1+$O$8</f>
        <v>-4.1096155520986823E-5</v>
      </c>
      <c r="S590" s="4">
        <f>SUM($R$235:R590)</f>
        <v>4.0271204828120103E-3</v>
      </c>
      <c r="T590">
        <f t="shared" si="143"/>
        <v>4.1476504994677186E-5</v>
      </c>
      <c r="U590">
        <f t="shared" si="144"/>
        <v>4.0545597355359092E-3</v>
      </c>
      <c r="X590" s="1"/>
    </row>
    <row r="591" spans="1:24" x14ac:dyDescent="0.25">
      <c r="A591" s="8"/>
      <c r="B591">
        <f t="shared" si="129"/>
        <v>53.700000000000493</v>
      </c>
      <c r="C591">
        <f t="shared" si="130"/>
        <v>0</v>
      </c>
      <c r="D591">
        <f t="shared" si="131"/>
        <v>1107.2286964023856</v>
      </c>
      <c r="E591">
        <f t="shared" si="132"/>
        <v>-347.15055745698862</v>
      </c>
      <c r="F591">
        <f t="shared" si="133"/>
        <v>0</v>
      </c>
      <c r="G591">
        <f t="shared" si="134"/>
        <v>3228.5001843498176</v>
      </c>
      <c r="H591">
        <f t="shared" si="135"/>
        <v>10297.226876541641</v>
      </c>
      <c r="I591">
        <f t="shared" si="136"/>
        <v>10791.482511097274</v>
      </c>
      <c r="J591" s="42">
        <f t="shared" si="137"/>
        <v>1160.3744635589082</v>
      </c>
      <c r="K591">
        <f t="shared" si="138"/>
        <v>4.0711532679842852</v>
      </c>
      <c r="L591">
        <f t="shared" si="139"/>
        <v>0</v>
      </c>
      <c r="M591" s="42">
        <f t="shared" si="140"/>
        <v>4.0711532679842852</v>
      </c>
      <c r="N591" s="6">
        <f t="shared" si="141"/>
        <v>-2.1367922572574144E-7</v>
      </c>
      <c r="O591" s="4">
        <f>SUM($N$54:N591)*0.1+$O$30</f>
        <v>5.5827794673829913E-6</v>
      </c>
      <c r="P591" s="4">
        <f>SUM($O$235:O591)</f>
        <v>-4.6532619894031426E-4</v>
      </c>
      <c r="Q591" s="6">
        <f t="shared" si="142"/>
        <v>-6.815249622000032E-7</v>
      </c>
      <c r="R591" s="4">
        <f>SUM($Q$54:Q591)*0.1+$O$8</f>
        <v>-4.1164308017206834E-5</v>
      </c>
      <c r="S591" s="4">
        <f>SUM($R$235:R591)</f>
        <v>3.9859561747948033E-3</v>
      </c>
      <c r="T591">
        <f t="shared" si="143"/>
        <v>4.1541156473031798E-5</v>
      </c>
      <c r="U591">
        <f t="shared" si="144"/>
        <v>4.0130256788120681E-3</v>
      </c>
      <c r="X591" s="1"/>
    </row>
    <row r="592" spans="1:24" x14ac:dyDescent="0.25">
      <c r="A592" s="8"/>
      <c r="B592">
        <f t="shared" si="129"/>
        <v>53.800000000000495</v>
      </c>
      <c r="C592">
        <f t="shared" si="130"/>
        <v>0</v>
      </c>
      <c r="D592">
        <f t="shared" si="131"/>
        <v>1107.2286964023856</v>
      </c>
      <c r="E592">
        <f t="shared" si="132"/>
        <v>-347.15055745698862</v>
      </c>
      <c r="F592">
        <f t="shared" si="133"/>
        <v>0</v>
      </c>
      <c r="G592">
        <f t="shared" si="134"/>
        <v>3193.7851286041187</v>
      </c>
      <c r="H592">
        <f t="shared" si="135"/>
        <v>10186.504006901399</v>
      </c>
      <c r="I592">
        <f t="shared" si="136"/>
        <v>10675.44506474138</v>
      </c>
      <c r="J592" s="42">
        <f t="shared" si="137"/>
        <v>1160.3744635589082</v>
      </c>
      <c r="K592">
        <f t="shared" si="138"/>
        <v>4.0273774263930529</v>
      </c>
      <c r="L592">
        <f t="shared" si="139"/>
        <v>0</v>
      </c>
      <c r="M592" s="42">
        <f t="shared" si="140"/>
        <v>4.0273774263930529</v>
      </c>
      <c r="N592" s="6">
        <f t="shared" si="141"/>
        <v>-2.1138159964266884E-7</v>
      </c>
      <c r="O592" s="4">
        <f>SUM($N$54:N592)*0.1+$O$30</f>
        <v>5.5616413074187225E-6</v>
      </c>
      <c r="P592" s="4">
        <f>SUM($O$235:O592)</f>
        <v>-4.5976455763289552E-4</v>
      </c>
      <c r="Q592" s="6">
        <f t="shared" si="142"/>
        <v>-6.7419673680000256E-7</v>
      </c>
      <c r="R592" s="4">
        <f>SUM($Q$54:Q592)*0.1+$O$8</f>
        <v>-4.1231727690886836E-5</v>
      </c>
      <c r="S592" s="4">
        <f>SUM($R$235:R592)</f>
        <v>3.9447244471039165E-3</v>
      </c>
      <c r="T592">
        <f t="shared" si="143"/>
        <v>4.1605134567837063E-5</v>
      </c>
      <c r="U592">
        <f t="shared" si="144"/>
        <v>3.9714272512580001E-3</v>
      </c>
      <c r="X592" s="1"/>
    </row>
    <row r="593" spans="1:24" x14ac:dyDescent="0.25">
      <c r="A593" s="8"/>
      <c r="B593">
        <f t="shared" si="129"/>
        <v>53.900000000000496</v>
      </c>
      <c r="C593">
        <f t="shared" si="130"/>
        <v>0</v>
      </c>
      <c r="D593">
        <f t="shared" si="131"/>
        <v>1107.2286964023856</v>
      </c>
      <c r="E593">
        <f t="shared" si="132"/>
        <v>-347.15055745698862</v>
      </c>
      <c r="F593">
        <f t="shared" si="133"/>
        <v>0</v>
      </c>
      <c r="G593">
        <f t="shared" si="134"/>
        <v>3159.070072858427</v>
      </c>
      <c r="H593">
        <f t="shared" si="135"/>
        <v>10075.781137261172</v>
      </c>
      <c r="I593">
        <f t="shared" si="136"/>
        <v>10559.407618385501</v>
      </c>
      <c r="J593" s="42">
        <f t="shared" si="137"/>
        <v>1160.3744635589082</v>
      </c>
      <c r="K593">
        <f t="shared" si="138"/>
        <v>3.9836015848018267</v>
      </c>
      <c r="L593">
        <f t="shared" si="139"/>
        <v>0</v>
      </c>
      <c r="M593" s="42">
        <f t="shared" si="140"/>
        <v>3.9836015848018267</v>
      </c>
      <c r="N593" s="6">
        <f t="shared" si="141"/>
        <v>-2.0908397355959669E-7</v>
      </c>
      <c r="O593" s="4">
        <f>SUM($N$54:N593)*0.1+$O$30</f>
        <v>5.5407329100627629E-6</v>
      </c>
      <c r="P593" s="4">
        <f>SUM($O$235:O593)</f>
        <v>-4.5422382472283274E-4</v>
      </c>
      <c r="Q593" s="6">
        <f t="shared" si="142"/>
        <v>-6.6686851140000288E-7</v>
      </c>
      <c r="R593" s="4">
        <f>SUM($Q$54:Q593)*0.1+$O$8</f>
        <v>-4.1298414542026828E-5</v>
      </c>
      <c r="S593" s="4">
        <f>SUM($R$235:R593)</f>
        <v>3.9034260325618896E-3</v>
      </c>
      <c r="T593">
        <f t="shared" si="143"/>
        <v>4.1668438474050662E-5</v>
      </c>
      <c r="U593">
        <f t="shared" si="144"/>
        <v>3.9297651424261594E-3</v>
      </c>
      <c r="X593" s="1"/>
    </row>
    <row r="594" spans="1:24" x14ac:dyDescent="0.25">
      <c r="A594" s="8"/>
      <c r="B594">
        <f t="shared" si="129"/>
        <v>54.000000000000497</v>
      </c>
      <c r="C594">
        <f t="shared" si="130"/>
        <v>0</v>
      </c>
      <c r="D594">
        <f t="shared" si="131"/>
        <v>1107.2286964023856</v>
      </c>
      <c r="E594">
        <f t="shared" si="132"/>
        <v>-347.15055745698862</v>
      </c>
      <c r="F594">
        <f t="shared" si="133"/>
        <v>0</v>
      </c>
      <c r="G594">
        <f t="shared" si="134"/>
        <v>3124.3550171127245</v>
      </c>
      <c r="H594">
        <f t="shared" si="135"/>
        <v>9965.0582676209306</v>
      </c>
      <c r="I594">
        <f t="shared" si="136"/>
        <v>10443.370172029609</v>
      </c>
      <c r="J594" s="42">
        <f t="shared" si="137"/>
        <v>1160.3744635589082</v>
      </c>
      <c r="K594">
        <f t="shared" si="138"/>
        <v>3.9398257432105948</v>
      </c>
      <c r="L594">
        <f t="shared" si="139"/>
        <v>0</v>
      </c>
      <c r="M594" s="42">
        <f t="shared" si="140"/>
        <v>3.9398257432105948</v>
      </c>
      <c r="N594" s="6">
        <f t="shared" si="141"/>
        <v>-2.0678634747652382E-7</v>
      </c>
      <c r="O594" s="4">
        <f>SUM($N$54:N594)*0.1+$O$30</f>
        <v>5.5200542753151091E-6</v>
      </c>
      <c r="P594" s="4">
        <f>SUM($O$235:O594)</f>
        <v>-4.4870377044751764E-4</v>
      </c>
      <c r="Q594" s="6">
        <f t="shared" si="142"/>
        <v>-6.5954028600000235E-7</v>
      </c>
      <c r="R594" s="4">
        <f>SUM($Q$54:Q594)*0.1+$O$8</f>
        <v>-4.1364368570626837E-5</v>
      </c>
      <c r="S594" s="4">
        <f>SUM($R$235:R594)</f>
        <v>3.8620616639912625E-3</v>
      </c>
      <c r="T594">
        <f t="shared" si="143"/>
        <v>4.1731067401266958E-5</v>
      </c>
      <c r="U594">
        <f t="shared" si="144"/>
        <v>3.8880400422429779E-3</v>
      </c>
      <c r="X594" s="1"/>
    </row>
    <row r="595" spans="1:24" x14ac:dyDescent="0.25">
      <c r="A595" s="8"/>
      <c r="B595">
        <f t="shared" si="129"/>
        <v>54.100000000000499</v>
      </c>
      <c r="C595">
        <f t="shared" si="130"/>
        <v>0</v>
      </c>
      <c r="D595">
        <f t="shared" si="131"/>
        <v>1107.2286964023856</v>
      </c>
      <c r="E595">
        <f t="shared" si="132"/>
        <v>-347.15055745698862</v>
      </c>
      <c r="F595">
        <f t="shared" si="133"/>
        <v>0</v>
      </c>
      <c r="G595">
        <f t="shared" si="134"/>
        <v>3089.6399613670255</v>
      </c>
      <c r="H595">
        <f t="shared" si="135"/>
        <v>9854.3353979806889</v>
      </c>
      <c r="I595">
        <f t="shared" si="136"/>
        <v>10327.332725673714</v>
      </c>
      <c r="J595" s="42">
        <f t="shared" si="137"/>
        <v>1160.3744635589082</v>
      </c>
      <c r="K595">
        <f t="shared" si="138"/>
        <v>3.8960499016193619</v>
      </c>
      <c r="L595">
        <f t="shared" si="139"/>
        <v>0</v>
      </c>
      <c r="M595" s="42">
        <f t="shared" si="140"/>
        <v>3.8960499016193619</v>
      </c>
      <c r="N595" s="6">
        <f t="shared" si="141"/>
        <v>-2.0448872139345122E-7</v>
      </c>
      <c r="O595" s="4">
        <f>SUM($N$54:N595)*0.1+$O$30</f>
        <v>5.4996054031757645E-6</v>
      </c>
      <c r="P595" s="4">
        <f>SUM($O$235:O595)</f>
        <v>-4.4320416504434185E-4</v>
      </c>
      <c r="Q595" s="6">
        <f t="shared" si="142"/>
        <v>-6.5221206060000171E-7</v>
      </c>
      <c r="R595" s="4">
        <f>SUM($Q$54:Q595)*0.1+$O$8</f>
        <v>-4.1429589776686838E-5</v>
      </c>
      <c r="S595" s="4">
        <f>SUM($R$235:R595)</f>
        <v>3.8206320742145759E-3</v>
      </c>
      <c r="T595">
        <f t="shared" si="143"/>
        <v>4.1793020573478466E-5</v>
      </c>
      <c r="U595">
        <f t="shared" si="144"/>
        <v>3.8462526410039453E-3</v>
      </c>
      <c r="X595" s="1"/>
    </row>
    <row r="596" spans="1:24" x14ac:dyDescent="0.25">
      <c r="A596" s="8"/>
      <c r="B596">
        <f t="shared" si="129"/>
        <v>54.2000000000005</v>
      </c>
      <c r="C596">
        <f t="shared" si="130"/>
        <v>0</v>
      </c>
      <c r="D596">
        <f t="shared" si="131"/>
        <v>1107.2286964023856</v>
      </c>
      <c r="E596">
        <f t="shared" si="132"/>
        <v>-347.15055745698862</v>
      </c>
      <c r="F596">
        <f t="shared" si="133"/>
        <v>0</v>
      </c>
      <c r="G596">
        <f t="shared" si="134"/>
        <v>3054.924905621323</v>
      </c>
      <c r="H596">
        <f t="shared" si="135"/>
        <v>9743.6125283404472</v>
      </c>
      <c r="I596">
        <f t="shared" si="136"/>
        <v>10211.295279317819</v>
      </c>
      <c r="J596" s="42">
        <f t="shared" si="137"/>
        <v>1160.3744635589082</v>
      </c>
      <c r="K596">
        <f t="shared" si="138"/>
        <v>3.8522740600281291</v>
      </c>
      <c r="L596">
        <f t="shared" si="139"/>
        <v>0</v>
      </c>
      <c r="M596" s="42">
        <f t="shared" si="140"/>
        <v>3.8522740600281291</v>
      </c>
      <c r="N596" s="6">
        <f t="shared" si="141"/>
        <v>-2.0219109531037835E-7</v>
      </c>
      <c r="O596" s="4">
        <f>SUM($N$54:N596)*0.1+$O$30</f>
        <v>5.4793862936447256E-6</v>
      </c>
      <c r="P596" s="4">
        <f>SUM($O$235:O596)</f>
        <v>-4.3772477875069713E-4</v>
      </c>
      <c r="Q596" s="6">
        <f t="shared" si="142"/>
        <v>-6.4488383520000108E-7</v>
      </c>
      <c r="R596" s="4">
        <f>SUM($Q$54:Q596)*0.1+$O$8</f>
        <v>-4.1494078160206856E-5</v>
      </c>
      <c r="S596" s="4">
        <f>SUM($R$235:R596)</f>
        <v>3.7791379960543689E-3</v>
      </c>
      <c r="T596">
        <f t="shared" si="143"/>
        <v>4.1854297228843029E-5</v>
      </c>
      <c r="U596">
        <f t="shared" si="144"/>
        <v>3.8044036293687581E-3</v>
      </c>
      <c r="X596" s="1"/>
    </row>
    <row r="597" spans="1:24" x14ac:dyDescent="0.25">
      <c r="A597" s="8"/>
      <c r="B597">
        <f t="shared" si="129"/>
        <v>54.300000000000502</v>
      </c>
      <c r="C597">
        <f t="shared" si="130"/>
        <v>0</v>
      </c>
      <c r="D597">
        <f t="shared" si="131"/>
        <v>1107.2286964023856</v>
      </c>
      <c r="E597">
        <f t="shared" si="132"/>
        <v>-347.15055745698862</v>
      </c>
      <c r="F597">
        <f t="shared" si="133"/>
        <v>0</v>
      </c>
      <c r="G597">
        <f t="shared" si="134"/>
        <v>3020.2098498756241</v>
      </c>
      <c r="H597">
        <f t="shared" si="135"/>
        <v>9632.8896587002055</v>
      </c>
      <c r="I597">
        <f t="shared" si="136"/>
        <v>10095.257832961925</v>
      </c>
      <c r="J597" s="42">
        <f t="shared" si="137"/>
        <v>1160.3744635589082</v>
      </c>
      <c r="K597">
        <f t="shared" si="138"/>
        <v>3.8084982184368967</v>
      </c>
      <c r="L597">
        <f t="shared" si="139"/>
        <v>0</v>
      </c>
      <c r="M597" s="42">
        <f t="shared" si="140"/>
        <v>3.8084982184368967</v>
      </c>
      <c r="N597" s="6">
        <f t="shared" si="141"/>
        <v>-1.9989346922730575E-7</v>
      </c>
      <c r="O597" s="4">
        <f>SUM($N$54:N597)*0.1+$O$30</f>
        <v>5.459396946721996E-6</v>
      </c>
      <c r="P597" s="4">
        <f>SUM($O$235:O597)</f>
        <v>-4.3226538180397514E-4</v>
      </c>
      <c r="Q597" s="6">
        <f t="shared" si="142"/>
        <v>-6.3755560980000044E-7</v>
      </c>
      <c r="R597" s="4">
        <f>SUM($Q$54:Q597)*0.1+$O$8</f>
        <v>-4.1557833721186864E-5</v>
      </c>
      <c r="S597" s="4">
        <f>SUM($R$235:R597)</f>
        <v>3.7375801623331819E-3</v>
      </c>
      <c r="T597">
        <f t="shared" si="143"/>
        <v>4.1914896619456116E-5</v>
      </c>
      <c r="U597">
        <f t="shared" si="144"/>
        <v>3.7624936983565397E-3</v>
      </c>
      <c r="X597" s="1"/>
    </row>
    <row r="598" spans="1:24" x14ac:dyDescent="0.25">
      <c r="A598" s="8"/>
      <c r="B598">
        <f t="shared" si="129"/>
        <v>54.400000000000503</v>
      </c>
      <c r="C598">
        <f t="shared" si="130"/>
        <v>0</v>
      </c>
      <c r="D598">
        <f t="shared" si="131"/>
        <v>1107.2286964023856</v>
      </c>
      <c r="E598">
        <f t="shared" si="132"/>
        <v>-347.15055745698862</v>
      </c>
      <c r="F598">
        <f t="shared" si="133"/>
        <v>0</v>
      </c>
      <c r="G598">
        <f t="shared" si="134"/>
        <v>2985.4947941299215</v>
      </c>
      <c r="H598">
        <f t="shared" si="135"/>
        <v>9522.1667890599638</v>
      </c>
      <c r="I598">
        <f t="shared" si="136"/>
        <v>9979.2203866060299</v>
      </c>
      <c r="J598" s="42">
        <f t="shared" si="137"/>
        <v>1160.3744635589082</v>
      </c>
      <c r="K598">
        <f t="shared" si="138"/>
        <v>3.7647223768456639</v>
      </c>
      <c r="L598">
        <f t="shared" si="139"/>
        <v>0</v>
      </c>
      <c r="M598" s="42">
        <f t="shared" si="140"/>
        <v>3.7647223768456639</v>
      </c>
      <c r="N598" s="6">
        <f t="shared" si="141"/>
        <v>-1.9759584314423288E-7</v>
      </c>
      <c r="O598" s="4">
        <f>SUM($N$54:N598)*0.1+$O$30</f>
        <v>5.4396373624075687E-6</v>
      </c>
      <c r="P598" s="4">
        <f>SUM($O$235:O598)</f>
        <v>-4.2682574444156756E-4</v>
      </c>
      <c r="Q598" s="6">
        <f t="shared" si="142"/>
        <v>-6.3022738439999981E-7</v>
      </c>
      <c r="R598" s="4">
        <f>SUM($Q$54:Q598)*0.1+$O$8</f>
        <v>-4.1620856459626863E-5</v>
      </c>
      <c r="S598" s="4">
        <f>SUM($R$235:R598)</f>
        <v>3.6959593058735552E-3</v>
      </c>
      <c r="T598">
        <f t="shared" si="143"/>
        <v>4.1974818011128576E-5</v>
      </c>
      <c r="U598">
        <f t="shared" si="144"/>
        <v>3.7205235393411272E-3</v>
      </c>
      <c r="X598" s="1"/>
    </row>
    <row r="599" spans="1:24" x14ac:dyDescent="0.25">
      <c r="A599" s="8"/>
      <c r="B599">
        <f t="shared" si="129"/>
        <v>54.500000000000504</v>
      </c>
      <c r="C599">
        <f t="shared" si="130"/>
        <v>0</v>
      </c>
      <c r="D599">
        <f t="shared" si="131"/>
        <v>1107.2286964023856</v>
      </c>
      <c r="E599">
        <f t="shared" si="132"/>
        <v>-347.15055745698862</v>
      </c>
      <c r="F599">
        <f t="shared" si="133"/>
        <v>0</v>
      </c>
      <c r="G599">
        <f t="shared" si="134"/>
        <v>2950.7797383842226</v>
      </c>
      <c r="H599">
        <f t="shared" si="135"/>
        <v>9411.4439194197366</v>
      </c>
      <c r="I599">
        <f t="shared" si="136"/>
        <v>9863.1829402501498</v>
      </c>
      <c r="J599" s="42">
        <f t="shared" si="137"/>
        <v>1160.3744635589082</v>
      </c>
      <c r="K599">
        <f t="shared" si="138"/>
        <v>3.7209465352544369</v>
      </c>
      <c r="L599">
        <f t="shared" si="139"/>
        <v>0</v>
      </c>
      <c r="M599" s="42">
        <f t="shared" si="140"/>
        <v>3.7209465352544369</v>
      </c>
      <c r="N599" s="6">
        <f t="shared" si="141"/>
        <v>-1.9529821706116025E-7</v>
      </c>
      <c r="O599" s="4">
        <f>SUM($N$54:N599)*0.1+$O$30</f>
        <v>5.4201075407014541E-6</v>
      </c>
      <c r="P599" s="4">
        <f>SUM($O$235:O599)</f>
        <v>-4.2140563690086611E-4</v>
      </c>
      <c r="Q599" s="6">
        <f t="shared" si="142"/>
        <v>-6.2289915900000012E-7</v>
      </c>
      <c r="R599" s="4">
        <f>SUM($Q$54:Q599)*0.1+$O$8</f>
        <v>-4.1683146375526853E-5</v>
      </c>
      <c r="S599" s="4">
        <f>SUM($R$235:R599)</f>
        <v>3.6542761594980282E-3</v>
      </c>
      <c r="T599">
        <f t="shared" si="143"/>
        <v>4.2034060683169384E-5</v>
      </c>
      <c r="U599">
        <f t="shared" si="144"/>
        <v>3.6784938440464301E-3</v>
      </c>
      <c r="X599" s="1"/>
    </row>
    <row r="600" spans="1:24" x14ac:dyDescent="0.25">
      <c r="A600" s="8"/>
      <c r="B600">
        <f t="shared" si="129"/>
        <v>54.600000000000506</v>
      </c>
      <c r="C600">
        <f t="shared" si="130"/>
        <v>0</v>
      </c>
      <c r="D600">
        <f t="shared" si="131"/>
        <v>1107.2286964023856</v>
      </c>
      <c r="E600">
        <f t="shared" si="132"/>
        <v>-347.15055745698862</v>
      </c>
      <c r="F600">
        <f t="shared" si="133"/>
        <v>0</v>
      </c>
      <c r="G600">
        <f t="shared" si="134"/>
        <v>2916.0646826385237</v>
      </c>
      <c r="H600">
        <f t="shared" si="135"/>
        <v>9300.7210497794931</v>
      </c>
      <c r="I600">
        <f t="shared" si="136"/>
        <v>9747.1454938942534</v>
      </c>
      <c r="J600" s="42">
        <f t="shared" si="137"/>
        <v>1160.3744635589082</v>
      </c>
      <c r="K600">
        <f t="shared" si="138"/>
        <v>3.6771706936632036</v>
      </c>
      <c r="L600">
        <f t="shared" si="139"/>
        <v>0</v>
      </c>
      <c r="M600" s="42">
        <f t="shared" si="140"/>
        <v>3.6771706936632036</v>
      </c>
      <c r="N600" s="6">
        <f t="shared" si="141"/>
        <v>-1.9300059097808765E-7</v>
      </c>
      <c r="O600" s="4">
        <f>SUM($N$54:N600)*0.1+$O$30</f>
        <v>5.4008074816036452E-6</v>
      </c>
      <c r="P600" s="4">
        <f>SUM($O$235:O600)</f>
        <v>-4.1600482941926248E-4</v>
      </c>
      <c r="Q600" s="6">
        <f t="shared" si="142"/>
        <v>-6.1557093359999938E-7</v>
      </c>
      <c r="R600" s="4">
        <f>SUM($Q$54:Q600)*0.1+$O$8</f>
        <v>-4.1744703468886833E-5</v>
      </c>
      <c r="S600" s="4">
        <f>SUM($R$235:R600)</f>
        <v>3.6125314560291415E-3</v>
      </c>
      <c r="T600">
        <f t="shared" si="143"/>
        <v>4.2092623928173425E-5</v>
      </c>
      <c r="U600">
        <f t="shared" si="144"/>
        <v>3.6364053045418602E-3</v>
      </c>
      <c r="X600" s="1"/>
    </row>
    <row r="601" spans="1:24" x14ac:dyDescent="0.25">
      <c r="A601" s="8"/>
      <c r="B601">
        <f t="shared" si="129"/>
        <v>54.700000000000507</v>
      </c>
      <c r="C601">
        <f t="shared" si="130"/>
        <v>0</v>
      </c>
      <c r="D601">
        <f t="shared" si="131"/>
        <v>1107.2286964023856</v>
      </c>
      <c r="E601">
        <f t="shared" si="132"/>
        <v>-347.15055745698862</v>
      </c>
      <c r="F601">
        <f t="shared" si="133"/>
        <v>0</v>
      </c>
      <c r="G601">
        <f t="shared" si="134"/>
        <v>2881.3496268928284</v>
      </c>
      <c r="H601">
        <f t="shared" si="135"/>
        <v>9189.9981801392514</v>
      </c>
      <c r="I601">
        <f t="shared" si="136"/>
        <v>9631.1080475383606</v>
      </c>
      <c r="J601" s="42">
        <f t="shared" si="137"/>
        <v>1160.3744635589082</v>
      </c>
      <c r="K601">
        <f t="shared" si="138"/>
        <v>3.6333948520719717</v>
      </c>
      <c r="L601">
        <f t="shared" si="139"/>
        <v>0</v>
      </c>
      <c r="M601" s="42">
        <f t="shared" si="140"/>
        <v>3.6333948520719717</v>
      </c>
      <c r="N601" s="6">
        <f t="shared" si="141"/>
        <v>-1.9070296489501526E-7</v>
      </c>
      <c r="O601" s="4">
        <f>SUM($N$54:N601)*0.1+$O$30</f>
        <v>5.3817371851141455E-6</v>
      </c>
      <c r="P601" s="4">
        <f>SUM($O$235:O601)</f>
        <v>-4.1062309223414831E-4</v>
      </c>
      <c r="Q601" s="6">
        <f t="shared" si="142"/>
        <v>-6.0824270819999875E-7</v>
      </c>
      <c r="R601" s="4">
        <f>SUM($Q$54:Q601)*0.1+$O$8</f>
        <v>-4.1805527739706831E-5</v>
      </c>
      <c r="S601" s="4">
        <f>SUM($R$235:R601)</f>
        <v>3.5707259282894348E-3</v>
      </c>
      <c r="T601">
        <f t="shared" si="143"/>
        <v>4.2150507051814193E-5</v>
      </c>
      <c r="U601">
        <f t="shared" si="144"/>
        <v>3.5942586132378372E-3</v>
      </c>
      <c r="X601" s="1"/>
    </row>
    <row r="602" spans="1:24" x14ac:dyDescent="0.25">
      <c r="A602" s="8"/>
      <c r="B602">
        <f t="shared" si="129"/>
        <v>54.800000000000509</v>
      </c>
      <c r="C602">
        <f t="shared" si="130"/>
        <v>0</v>
      </c>
      <c r="D602">
        <f t="shared" si="131"/>
        <v>1107.2286964023856</v>
      </c>
      <c r="E602">
        <f t="shared" si="132"/>
        <v>-347.15055745698862</v>
      </c>
      <c r="F602">
        <f t="shared" si="133"/>
        <v>0</v>
      </c>
      <c r="G602">
        <f t="shared" si="134"/>
        <v>2846.6345711471295</v>
      </c>
      <c r="H602">
        <f t="shared" si="135"/>
        <v>9079.2753104990097</v>
      </c>
      <c r="I602">
        <f t="shared" si="136"/>
        <v>9515.0706011824677</v>
      </c>
      <c r="J602" s="42">
        <f t="shared" si="137"/>
        <v>1160.3744635589082</v>
      </c>
      <c r="K602">
        <f t="shared" si="138"/>
        <v>3.5896190104807397</v>
      </c>
      <c r="L602">
        <f t="shared" si="139"/>
        <v>0</v>
      </c>
      <c r="M602" s="42">
        <f t="shared" si="140"/>
        <v>3.5896190104807397</v>
      </c>
      <c r="N602" s="6">
        <f t="shared" si="141"/>
        <v>-1.8840533881194266E-7</v>
      </c>
      <c r="O602" s="4">
        <f>SUM($N$54:N602)*0.1+$O$30</f>
        <v>5.3628966512329516E-6</v>
      </c>
      <c r="P602" s="4">
        <f>SUM($O$235:O602)</f>
        <v>-4.0526019558291537E-4</v>
      </c>
      <c r="Q602" s="6">
        <f t="shared" si="142"/>
        <v>-6.0091448279999811E-7</v>
      </c>
      <c r="R602" s="4">
        <f>SUM($Q$54:Q602)*0.1+$O$8</f>
        <v>-4.1865619187986819E-5</v>
      </c>
      <c r="S602" s="4">
        <f>SUM($R$235:R602)</f>
        <v>3.528860309101448E-3</v>
      </c>
      <c r="T602">
        <f t="shared" si="143"/>
        <v>4.2207709372641104E-5</v>
      </c>
      <c r="U602">
        <f t="shared" si="144"/>
        <v>3.5520544628813715E-3</v>
      </c>
      <c r="X602" s="1"/>
    </row>
    <row r="603" spans="1:24" x14ac:dyDescent="0.25">
      <c r="A603" s="8"/>
      <c r="B603">
        <f t="shared" si="129"/>
        <v>54.90000000000051</v>
      </c>
      <c r="C603">
        <f t="shared" si="130"/>
        <v>0</v>
      </c>
      <c r="D603">
        <f t="shared" si="131"/>
        <v>1107.2286964023856</v>
      </c>
      <c r="E603">
        <f t="shared" si="132"/>
        <v>-347.15055745698862</v>
      </c>
      <c r="F603">
        <f t="shared" si="133"/>
        <v>0</v>
      </c>
      <c r="G603">
        <f t="shared" si="134"/>
        <v>2811.9195154014269</v>
      </c>
      <c r="H603">
        <f t="shared" si="135"/>
        <v>8968.552440858768</v>
      </c>
      <c r="I603">
        <f t="shared" si="136"/>
        <v>9399.0331548265731</v>
      </c>
      <c r="J603" s="42">
        <f t="shared" si="137"/>
        <v>1160.3744635589082</v>
      </c>
      <c r="K603">
        <f t="shared" si="138"/>
        <v>3.5458431688895069</v>
      </c>
      <c r="L603">
        <f t="shared" si="139"/>
        <v>0</v>
      </c>
      <c r="M603" s="42">
        <f t="shared" si="140"/>
        <v>3.5458431688895069</v>
      </c>
      <c r="N603" s="6">
        <f t="shared" si="141"/>
        <v>-1.8610771272886979E-7</v>
      </c>
      <c r="O603" s="4">
        <f>SUM($N$54:N603)*0.1+$O$30</f>
        <v>5.3442858799600669E-6</v>
      </c>
      <c r="P603" s="4">
        <f>SUM($O$235:O603)</f>
        <v>-3.9991590970295531E-4</v>
      </c>
      <c r="Q603" s="6">
        <f t="shared" si="142"/>
        <v>-5.9358625739999748E-7</v>
      </c>
      <c r="R603" s="4">
        <f>SUM($Q$54:Q603)*0.1+$O$8</f>
        <v>-4.1924977813726825E-5</v>
      </c>
      <c r="S603" s="4">
        <f>SUM($R$235:R603)</f>
        <v>3.4869353312877212E-3</v>
      </c>
      <c r="T603">
        <f t="shared" si="143"/>
        <v>4.2264230221881802E-5</v>
      </c>
      <c r="U603">
        <f t="shared" si="144"/>
        <v>3.5097935465517277E-3</v>
      </c>
      <c r="X603" s="1"/>
    </row>
    <row r="604" spans="1:24" x14ac:dyDescent="0.25">
      <c r="A604" s="8"/>
      <c r="B604">
        <f t="shared" si="129"/>
        <v>55.000000000000512</v>
      </c>
      <c r="C604">
        <f t="shared" si="130"/>
        <v>0</v>
      </c>
      <c r="D604">
        <f t="shared" si="131"/>
        <v>1107.2286964023856</v>
      </c>
      <c r="E604">
        <f t="shared" si="132"/>
        <v>-347.15055745698862</v>
      </c>
      <c r="F604">
        <f t="shared" si="133"/>
        <v>0</v>
      </c>
      <c r="G604">
        <f t="shared" si="134"/>
        <v>2777.204459655728</v>
      </c>
      <c r="H604">
        <f t="shared" si="135"/>
        <v>8857.8295712185263</v>
      </c>
      <c r="I604">
        <f t="shared" si="136"/>
        <v>9282.9957084706784</v>
      </c>
      <c r="J604" s="42">
        <f t="shared" si="137"/>
        <v>1160.3744635589082</v>
      </c>
      <c r="K604">
        <f t="shared" si="138"/>
        <v>3.5020673272982745</v>
      </c>
      <c r="L604">
        <f t="shared" si="139"/>
        <v>0</v>
      </c>
      <c r="M604" s="42">
        <f t="shared" si="140"/>
        <v>3.5020673272982745</v>
      </c>
      <c r="N604" s="6">
        <f t="shared" si="141"/>
        <v>-1.8381008664579716E-7</v>
      </c>
      <c r="O604" s="4">
        <f>SUM($N$54:N604)*0.1+$O$30</f>
        <v>5.325904871295488E-6</v>
      </c>
      <c r="P604" s="4">
        <f>SUM($O$235:O604)</f>
        <v>-3.9459000483165981E-4</v>
      </c>
      <c r="Q604" s="6">
        <f t="shared" si="142"/>
        <v>-5.8625803199999684E-7</v>
      </c>
      <c r="R604" s="4">
        <f>SUM($Q$54:Q604)*0.1+$O$8</f>
        <v>-4.1983603616926822E-5</v>
      </c>
      <c r="S604" s="4">
        <f>SUM($R$235:R604)</f>
        <v>3.4449517276707946E-3</v>
      </c>
      <c r="T604">
        <f t="shared" si="143"/>
        <v>4.2320068943248661E-5</v>
      </c>
      <c r="U604">
        <f t="shared" si="144"/>
        <v>3.4674765576561645E-3</v>
      </c>
      <c r="X604" s="1"/>
    </row>
    <row r="605" spans="1:24" x14ac:dyDescent="0.25">
      <c r="A605" s="8"/>
      <c r="B605">
        <f t="shared" si="129"/>
        <v>55.100000000000513</v>
      </c>
      <c r="C605">
        <f t="shared" si="130"/>
        <v>0</v>
      </c>
      <c r="D605">
        <f t="shared" si="131"/>
        <v>1107.2286964023856</v>
      </c>
      <c r="E605">
        <f t="shared" si="132"/>
        <v>-347.15055745698862</v>
      </c>
      <c r="F605">
        <f t="shared" si="133"/>
        <v>0</v>
      </c>
      <c r="G605">
        <f t="shared" si="134"/>
        <v>2742.4894039100291</v>
      </c>
      <c r="H605">
        <f t="shared" si="135"/>
        <v>8747.1067015782828</v>
      </c>
      <c r="I605">
        <f t="shared" si="136"/>
        <v>9166.9582621147838</v>
      </c>
      <c r="J605" s="42">
        <f t="shared" si="137"/>
        <v>1160.3744635589082</v>
      </c>
      <c r="K605">
        <f t="shared" si="138"/>
        <v>3.4582914857070417</v>
      </c>
      <c r="L605">
        <f t="shared" si="139"/>
        <v>0</v>
      </c>
      <c r="M605" s="42">
        <f t="shared" si="140"/>
        <v>3.4582914857070417</v>
      </c>
      <c r="N605" s="6">
        <f t="shared" si="141"/>
        <v>-1.8151246056272456E-7</v>
      </c>
      <c r="O605" s="4">
        <f>SUM($N$54:N605)*0.1+$O$30</f>
        <v>5.3077536252392149E-6</v>
      </c>
      <c r="P605" s="4">
        <f>SUM($O$235:O605)</f>
        <v>-3.8928225120642059E-4</v>
      </c>
      <c r="Q605" s="6">
        <f t="shared" si="142"/>
        <v>-5.789298065999961E-7</v>
      </c>
      <c r="R605" s="4">
        <f>SUM($Q$54:Q605)*0.1+$O$8</f>
        <v>-4.2041496597586809E-5</v>
      </c>
      <c r="S605" s="4">
        <f>SUM($R$235:R605)</f>
        <v>3.4029102310732078E-3</v>
      </c>
      <c r="T605">
        <f t="shared" si="143"/>
        <v>4.2375224892750046E-5</v>
      </c>
      <c r="U605">
        <f t="shared" si="144"/>
        <v>3.4251041899257678E-3</v>
      </c>
      <c r="X605" s="1"/>
    </row>
    <row r="606" spans="1:24" x14ac:dyDescent="0.25">
      <c r="A606" s="8"/>
      <c r="B606">
        <f t="shared" si="129"/>
        <v>55.200000000000514</v>
      </c>
      <c r="C606">
        <f t="shared" si="130"/>
        <v>0</v>
      </c>
      <c r="D606">
        <f t="shared" si="131"/>
        <v>1107.2286964023856</v>
      </c>
      <c r="E606">
        <f t="shared" si="132"/>
        <v>-347.15055745698862</v>
      </c>
      <c r="F606">
        <f t="shared" si="133"/>
        <v>0</v>
      </c>
      <c r="G606">
        <f t="shared" si="134"/>
        <v>2707.7743481643265</v>
      </c>
      <c r="H606">
        <f t="shared" si="135"/>
        <v>8636.3838319380557</v>
      </c>
      <c r="I606">
        <f t="shared" si="136"/>
        <v>9050.9208157589037</v>
      </c>
      <c r="J606" s="42">
        <f t="shared" si="137"/>
        <v>1160.3744635589082</v>
      </c>
      <c r="K606">
        <f t="shared" si="138"/>
        <v>3.4145156441158147</v>
      </c>
      <c r="L606">
        <f t="shared" si="139"/>
        <v>0</v>
      </c>
      <c r="M606" s="42">
        <f t="shared" si="140"/>
        <v>3.4145156441158147</v>
      </c>
      <c r="N606" s="6">
        <f t="shared" si="141"/>
        <v>-1.7921483447965169E-7</v>
      </c>
      <c r="O606" s="4">
        <f>SUM($N$54:N606)*0.1+$O$30</f>
        <v>5.2898321417912509E-6</v>
      </c>
      <c r="P606" s="4">
        <f>SUM($O$235:O606)</f>
        <v>-3.8399241906462934E-4</v>
      </c>
      <c r="Q606" s="6">
        <f t="shared" si="142"/>
        <v>-5.7160158119999642E-7</v>
      </c>
      <c r="R606" s="4">
        <f>SUM($Q$54:Q606)*0.1+$O$8</f>
        <v>-4.2098656755706814E-5</v>
      </c>
      <c r="S606" s="4">
        <f>SUM($R$235:R606)</f>
        <v>3.3608115743175011E-3</v>
      </c>
      <c r="T606">
        <f t="shared" si="143"/>
        <v>4.2429697438505816E-5</v>
      </c>
      <c r="U606">
        <f t="shared" si="144"/>
        <v>3.3826771374113711E-3</v>
      </c>
      <c r="X606" s="1"/>
    </row>
    <row r="607" spans="1:24" x14ac:dyDescent="0.25">
      <c r="A607" s="8"/>
      <c r="B607">
        <f t="shared" si="129"/>
        <v>55.300000000000516</v>
      </c>
      <c r="C607">
        <f t="shared" si="130"/>
        <v>0</v>
      </c>
      <c r="D607">
        <f t="shared" si="131"/>
        <v>1107.2286964023856</v>
      </c>
      <c r="E607">
        <f t="shared" si="132"/>
        <v>-347.15055745698862</v>
      </c>
      <c r="F607">
        <f t="shared" si="133"/>
        <v>0</v>
      </c>
      <c r="G607">
        <f t="shared" si="134"/>
        <v>2673.0592924186276</v>
      </c>
      <c r="H607">
        <f t="shared" si="135"/>
        <v>8525.660962297814</v>
      </c>
      <c r="I607">
        <f t="shared" si="136"/>
        <v>8934.8833694030091</v>
      </c>
      <c r="J607" s="42">
        <f t="shared" si="137"/>
        <v>1160.3744635589082</v>
      </c>
      <c r="K607">
        <f t="shared" si="138"/>
        <v>3.3707398025245818</v>
      </c>
      <c r="L607">
        <f t="shared" si="139"/>
        <v>0</v>
      </c>
      <c r="M607" s="42">
        <f t="shared" si="140"/>
        <v>3.3707398025245818</v>
      </c>
      <c r="N607" s="6">
        <f t="shared" si="141"/>
        <v>-1.7691720839657909E-7</v>
      </c>
      <c r="O607" s="4">
        <f>SUM($N$54:N607)*0.1+$O$30</f>
        <v>5.2721404209515928E-6</v>
      </c>
      <c r="P607" s="4">
        <f>SUM($O$235:O607)</f>
        <v>-3.7872027864367777E-4</v>
      </c>
      <c r="Q607" s="6">
        <f t="shared" si="142"/>
        <v>-5.6427335579999578E-7</v>
      </c>
      <c r="R607" s="4">
        <f>SUM($Q$54:Q607)*0.1+$O$8</f>
        <v>-4.2155084091286809E-5</v>
      </c>
      <c r="S607" s="4">
        <f>SUM($R$235:R607)</f>
        <v>3.3186564902262143E-3</v>
      </c>
      <c r="T607">
        <f t="shared" si="143"/>
        <v>4.2483485960567007E-5</v>
      </c>
      <c r="U607">
        <f t="shared" si="144"/>
        <v>3.3401960944795623E-3</v>
      </c>
      <c r="X607" s="1"/>
    </row>
    <row r="608" spans="1:24" x14ac:dyDescent="0.25">
      <c r="A608" s="8"/>
      <c r="B608">
        <f t="shared" si="129"/>
        <v>55.400000000000517</v>
      </c>
      <c r="C608">
        <f t="shared" si="130"/>
        <v>0</v>
      </c>
      <c r="D608">
        <f t="shared" si="131"/>
        <v>1107.2286964023856</v>
      </c>
      <c r="E608">
        <f t="shared" si="132"/>
        <v>-347.15055745698862</v>
      </c>
      <c r="F608">
        <f t="shared" si="133"/>
        <v>0</v>
      </c>
      <c r="G608">
        <f t="shared" si="134"/>
        <v>2638.3442366729323</v>
      </c>
      <c r="H608">
        <f t="shared" si="135"/>
        <v>8414.9380926575723</v>
      </c>
      <c r="I608">
        <f t="shared" si="136"/>
        <v>8818.8459230471162</v>
      </c>
      <c r="J608" s="42">
        <f t="shared" si="137"/>
        <v>1160.3744635589082</v>
      </c>
      <c r="K608">
        <f t="shared" si="138"/>
        <v>3.3269639609333499</v>
      </c>
      <c r="L608">
        <f t="shared" si="139"/>
        <v>0</v>
      </c>
      <c r="M608" s="42">
        <f t="shared" si="140"/>
        <v>3.3269639609333499</v>
      </c>
      <c r="N608" s="6">
        <f t="shared" si="141"/>
        <v>-1.746195823135067E-7</v>
      </c>
      <c r="O608" s="4">
        <f>SUM($N$54:N608)*0.1+$O$30</f>
        <v>5.2546784627202438E-6</v>
      </c>
      <c r="P608" s="4">
        <f>SUM($O$235:O608)</f>
        <v>-3.7346560018095752E-4</v>
      </c>
      <c r="Q608" s="6">
        <f t="shared" si="142"/>
        <v>-5.5694513039999515E-7</v>
      </c>
      <c r="R608" s="4">
        <f>SUM($Q$54:Q608)*0.1+$O$8</f>
        <v>-4.2210778604326822E-5</v>
      </c>
      <c r="S608" s="4">
        <f>SUM($R$235:R608)</f>
        <v>3.2764457116218875E-3</v>
      </c>
      <c r="T608">
        <f t="shared" si="143"/>
        <v>4.2536589850739928E-5</v>
      </c>
      <c r="U608">
        <f t="shared" si="144"/>
        <v>3.2976617558088004E-3</v>
      </c>
      <c r="X608" s="1"/>
    </row>
    <row r="609" spans="1:24" x14ac:dyDescent="0.25">
      <c r="A609" s="8"/>
      <c r="B609">
        <f t="shared" si="129"/>
        <v>55.500000000000519</v>
      </c>
      <c r="C609">
        <f t="shared" si="130"/>
        <v>0</v>
      </c>
      <c r="D609">
        <f t="shared" si="131"/>
        <v>1107.2286964023856</v>
      </c>
      <c r="E609">
        <f t="shared" si="132"/>
        <v>-347.15055745698862</v>
      </c>
      <c r="F609">
        <f t="shared" si="133"/>
        <v>0</v>
      </c>
      <c r="G609">
        <f t="shared" si="134"/>
        <v>2603.6291809272334</v>
      </c>
      <c r="H609">
        <f t="shared" si="135"/>
        <v>8304.2152230173306</v>
      </c>
      <c r="I609">
        <f t="shared" si="136"/>
        <v>8702.8084766912216</v>
      </c>
      <c r="J609" s="42">
        <f t="shared" si="137"/>
        <v>1160.3744635589082</v>
      </c>
      <c r="K609">
        <f t="shared" si="138"/>
        <v>3.2831881193421175</v>
      </c>
      <c r="L609">
        <f t="shared" si="139"/>
        <v>0</v>
      </c>
      <c r="M609" s="42">
        <f t="shared" si="140"/>
        <v>3.2831881193421175</v>
      </c>
      <c r="N609" s="6">
        <f t="shared" si="141"/>
        <v>-1.7232195623043407E-7</v>
      </c>
      <c r="O609" s="4">
        <f>SUM($N$54:N609)*0.1+$O$30</f>
        <v>5.2374462670972007E-6</v>
      </c>
      <c r="P609" s="4">
        <f>SUM($O$235:O609)</f>
        <v>-3.6822815391386035E-4</v>
      </c>
      <c r="Q609" s="6">
        <f t="shared" si="142"/>
        <v>-5.4961690499999451E-7</v>
      </c>
      <c r="R609" s="4">
        <f>SUM($Q$54:Q609)*0.1+$O$8</f>
        <v>-4.2265740294826826E-5</v>
      </c>
      <c r="S609" s="4">
        <f>SUM($R$235:R609)</f>
        <v>3.2341799713270607E-3</v>
      </c>
      <c r="T609">
        <f t="shared" si="143"/>
        <v>4.2589008512414076E-5</v>
      </c>
      <c r="U609">
        <f t="shared" si="144"/>
        <v>3.2550748163856259E-3</v>
      </c>
      <c r="X609" s="1"/>
    </row>
    <row r="610" spans="1:24" x14ac:dyDescent="0.25">
      <c r="A610" s="8"/>
      <c r="B610">
        <f t="shared" si="129"/>
        <v>55.60000000000052</v>
      </c>
      <c r="C610">
        <f t="shared" si="130"/>
        <v>0</v>
      </c>
      <c r="D610">
        <f t="shared" si="131"/>
        <v>1107.2286964023856</v>
      </c>
      <c r="E610">
        <f t="shared" si="132"/>
        <v>-347.15055745698862</v>
      </c>
      <c r="F610">
        <f t="shared" si="133"/>
        <v>0</v>
      </c>
      <c r="G610">
        <f t="shared" si="134"/>
        <v>2568.9141251815308</v>
      </c>
      <c r="H610">
        <f t="shared" si="135"/>
        <v>8193.4923533770889</v>
      </c>
      <c r="I610">
        <f t="shared" si="136"/>
        <v>8586.7710303353269</v>
      </c>
      <c r="J610" s="42">
        <f t="shared" si="137"/>
        <v>1160.3744635589082</v>
      </c>
      <c r="K610">
        <f t="shared" si="138"/>
        <v>3.2394122777508847</v>
      </c>
      <c r="L610">
        <f t="shared" si="139"/>
        <v>0</v>
      </c>
      <c r="M610" s="42">
        <f t="shared" si="140"/>
        <v>3.2394122777508847</v>
      </c>
      <c r="N610" s="6">
        <f t="shared" si="141"/>
        <v>-1.7002433014736123E-7</v>
      </c>
      <c r="O610" s="4">
        <f>SUM($N$54:N610)*0.1+$O$30</f>
        <v>5.2204438340824633E-6</v>
      </c>
      <c r="P610" s="4">
        <f>SUM($O$235:O610)</f>
        <v>-3.630077100797779E-4</v>
      </c>
      <c r="Q610" s="6">
        <f t="shared" si="142"/>
        <v>-5.4228867959999388E-7</v>
      </c>
      <c r="R610" s="4">
        <f>SUM($Q$54:Q610)*0.1+$O$8</f>
        <v>-4.231996916278682E-5</v>
      </c>
      <c r="S610" s="4">
        <f>SUM($R$235:R610)</f>
        <v>3.1918600021642739E-3</v>
      </c>
      <c r="T610">
        <f t="shared" si="143"/>
        <v>4.2640741360394249E-5</v>
      </c>
      <c r="U610">
        <f t="shared" si="144"/>
        <v>3.2124359715009856E-3</v>
      </c>
      <c r="X610" s="1"/>
    </row>
    <row r="611" spans="1:24" x14ac:dyDescent="0.25">
      <c r="A611" s="8"/>
      <c r="B611">
        <f t="shared" si="129"/>
        <v>55.700000000000522</v>
      </c>
      <c r="C611">
        <f t="shared" si="130"/>
        <v>0</v>
      </c>
      <c r="D611">
        <f t="shared" si="131"/>
        <v>1107.2286964023856</v>
      </c>
      <c r="E611">
        <f t="shared" si="132"/>
        <v>-347.15055745698862</v>
      </c>
      <c r="F611">
        <f t="shared" si="133"/>
        <v>0</v>
      </c>
      <c r="G611">
        <f t="shared" si="134"/>
        <v>2534.1990694358319</v>
      </c>
      <c r="H611">
        <f t="shared" si="135"/>
        <v>8082.7694837368472</v>
      </c>
      <c r="I611">
        <f t="shared" si="136"/>
        <v>8470.7335839794341</v>
      </c>
      <c r="J611" s="42">
        <f t="shared" si="137"/>
        <v>1160.3744635589082</v>
      </c>
      <c r="K611">
        <f t="shared" si="138"/>
        <v>3.1956364361596528</v>
      </c>
      <c r="L611">
        <f t="shared" si="139"/>
        <v>0</v>
      </c>
      <c r="M611" s="42">
        <f t="shared" si="140"/>
        <v>3.1956364361596528</v>
      </c>
      <c r="N611" s="6">
        <f t="shared" si="141"/>
        <v>-1.677267040642886E-7</v>
      </c>
      <c r="O611" s="4">
        <f>SUM($N$54:N611)*0.1+$O$30</f>
        <v>5.2036711636760351E-6</v>
      </c>
      <c r="P611" s="4">
        <f>SUM($O$235:O611)</f>
        <v>-3.5780403891610187E-4</v>
      </c>
      <c r="Q611" s="6">
        <f t="shared" si="142"/>
        <v>-5.3496045419999324E-7</v>
      </c>
      <c r="R611" s="4">
        <f>SUM($Q$54:Q611)*0.1+$O$8</f>
        <v>-4.2373465208206832E-5</v>
      </c>
      <c r="S611" s="4">
        <f>SUM($R$235:R611)</f>
        <v>3.1494865369560672E-3</v>
      </c>
      <c r="T611">
        <f t="shared" si="143"/>
        <v>4.269178782073654E-5</v>
      </c>
      <c r="U611">
        <f t="shared" si="144"/>
        <v>3.1697459167466715E-3</v>
      </c>
      <c r="X611" s="1"/>
    </row>
    <row r="612" spans="1:24" x14ac:dyDescent="0.25">
      <c r="A612" s="8"/>
      <c r="B612">
        <f t="shared" si="129"/>
        <v>55.800000000000523</v>
      </c>
      <c r="C612">
        <f t="shared" si="130"/>
        <v>0</v>
      </c>
      <c r="D612">
        <f t="shared" si="131"/>
        <v>1107.2286964023856</v>
      </c>
      <c r="E612">
        <f t="shared" si="132"/>
        <v>-347.15055745698862</v>
      </c>
      <c r="F612">
        <f t="shared" si="133"/>
        <v>0</v>
      </c>
      <c r="G612">
        <f t="shared" si="134"/>
        <v>2499.484013690133</v>
      </c>
      <c r="H612">
        <f t="shared" si="135"/>
        <v>7972.04661409662</v>
      </c>
      <c r="I612">
        <f t="shared" si="136"/>
        <v>8354.696137623554</v>
      </c>
      <c r="J612" s="42">
        <f t="shared" si="137"/>
        <v>1160.3744635589082</v>
      </c>
      <c r="K612">
        <f t="shared" si="138"/>
        <v>3.1518605945684257</v>
      </c>
      <c r="L612">
        <f t="shared" si="139"/>
        <v>0</v>
      </c>
      <c r="M612" s="42">
        <f t="shared" si="140"/>
        <v>3.1518605945684257</v>
      </c>
      <c r="N612" s="6">
        <f t="shared" si="141"/>
        <v>-1.65429077981216E-7</v>
      </c>
      <c r="O612" s="4">
        <f>SUM($N$54:N612)*0.1+$O$30</f>
        <v>5.1871282558779128E-6</v>
      </c>
      <c r="P612" s="4">
        <f>SUM($O$235:O612)</f>
        <v>-3.5261691066022397E-4</v>
      </c>
      <c r="Q612" s="6">
        <f t="shared" si="142"/>
        <v>-5.2763222879999356E-7</v>
      </c>
      <c r="R612" s="4">
        <f>SUM($Q$54:Q612)*0.1+$O$8</f>
        <v>-4.2426228431086834E-5</v>
      </c>
      <c r="S612" s="4">
        <f>SUM($R$235:R612)</f>
        <v>3.1070603085249803E-3</v>
      </c>
      <c r="T612">
        <f t="shared" si="143"/>
        <v>4.2742147330587968E-5</v>
      </c>
      <c r="U612">
        <f t="shared" si="144"/>
        <v>3.1270053480118814E-3</v>
      </c>
      <c r="X612" s="1"/>
    </row>
    <row r="613" spans="1:24" x14ac:dyDescent="0.25">
      <c r="A613" s="8"/>
      <c r="B613">
        <f t="shared" si="129"/>
        <v>55.900000000000524</v>
      </c>
      <c r="C613">
        <f t="shared" si="130"/>
        <v>0</v>
      </c>
      <c r="D613">
        <f t="shared" si="131"/>
        <v>1107.2286964023856</v>
      </c>
      <c r="E613">
        <f t="shared" si="132"/>
        <v>-347.15055745698862</v>
      </c>
      <c r="F613">
        <f t="shared" si="133"/>
        <v>0</v>
      </c>
      <c r="G613">
        <f t="shared" si="134"/>
        <v>2464.7689579444304</v>
      </c>
      <c r="H613">
        <f t="shared" si="135"/>
        <v>7861.3237444563783</v>
      </c>
      <c r="I613">
        <f t="shared" si="136"/>
        <v>8238.6586912676576</v>
      </c>
      <c r="J613" s="42">
        <f t="shared" si="137"/>
        <v>1160.3744635589082</v>
      </c>
      <c r="K613">
        <f t="shared" si="138"/>
        <v>3.1080847529771924</v>
      </c>
      <c r="L613">
        <f t="shared" si="139"/>
        <v>0</v>
      </c>
      <c r="M613" s="42">
        <f t="shared" si="140"/>
        <v>3.1080847529771924</v>
      </c>
      <c r="N613" s="6">
        <f t="shared" si="141"/>
        <v>-1.6313145189814313E-7</v>
      </c>
      <c r="O613" s="4">
        <f>SUM($N$54:N613)*0.1+$O$30</f>
        <v>5.1708151106880996E-6</v>
      </c>
      <c r="P613" s="4">
        <f>SUM($O$235:O613)</f>
        <v>-3.474460955495359E-4</v>
      </c>
      <c r="Q613" s="6">
        <f t="shared" si="142"/>
        <v>-5.2030400339999303E-7</v>
      </c>
      <c r="R613" s="4">
        <f>SUM($Q$54:Q613)*0.1+$O$8</f>
        <v>-4.2478258831426854E-5</v>
      </c>
      <c r="S613" s="4">
        <f>SUM($R$235:R613)</f>
        <v>3.0645820496935537E-3</v>
      </c>
      <c r="T613">
        <f t="shared" si="143"/>
        <v>4.2791819338030179E-5</v>
      </c>
      <c r="U613">
        <f t="shared" si="144"/>
        <v>3.0842149614799157E-3</v>
      </c>
      <c r="X613" s="1"/>
    </row>
    <row r="614" spans="1:24" x14ac:dyDescent="0.25">
      <c r="A614" s="8"/>
      <c r="B614">
        <f t="shared" si="129"/>
        <v>56.000000000000526</v>
      </c>
      <c r="C614">
        <f t="shared" si="130"/>
        <v>0</v>
      </c>
      <c r="D614">
        <f t="shared" si="131"/>
        <v>1107.2286964023856</v>
      </c>
      <c r="E614">
        <f t="shared" si="132"/>
        <v>-347.15055745698862</v>
      </c>
      <c r="F614">
        <f t="shared" si="133"/>
        <v>0</v>
      </c>
      <c r="G614">
        <f t="shared" si="134"/>
        <v>2430.0539021987315</v>
      </c>
      <c r="H614">
        <f t="shared" si="135"/>
        <v>7750.6008748161357</v>
      </c>
      <c r="I614">
        <f t="shared" si="136"/>
        <v>8122.6212449117638</v>
      </c>
      <c r="J614" s="42">
        <f t="shared" si="137"/>
        <v>1160.3744635589082</v>
      </c>
      <c r="K614">
        <f t="shared" si="138"/>
        <v>3.0643089113859601</v>
      </c>
      <c r="L614">
        <f t="shared" si="139"/>
        <v>0</v>
      </c>
      <c r="M614" s="42">
        <f t="shared" si="140"/>
        <v>3.0643089113859601</v>
      </c>
      <c r="N614" s="6">
        <f t="shared" si="141"/>
        <v>-1.608338258150705E-7</v>
      </c>
      <c r="O614" s="4">
        <f>SUM($N$54:N614)*0.1+$O$30</f>
        <v>5.1547317281065922E-6</v>
      </c>
      <c r="P614" s="4">
        <f>SUM($O$235:O614)</f>
        <v>-3.422913638214293E-4</v>
      </c>
      <c r="Q614" s="6">
        <f t="shared" si="142"/>
        <v>-5.1297577799999229E-7</v>
      </c>
      <c r="R614" s="4">
        <f>SUM($Q$54:Q614)*0.1+$O$8</f>
        <v>-4.2529556409226838E-5</v>
      </c>
      <c r="S614" s="4">
        <f>SUM($R$235:R614)</f>
        <v>3.0220524932843269E-3</v>
      </c>
      <c r="T614">
        <f t="shared" si="143"/>
        <v>4.28408033019265E-5</v>
      </c>
      <c r="U614">
        <f t="shared" si="144"/>
        <v>3.0413754536250128E-3</v>
      </c>
      <c r="X614" s="1"/>
    </row>
    <row r="615" spans="1:24" x14ac:dyDescent="0.25">
      <c r="A615" s="8"/>
      <c r="B615">
        <f t="shared" si="129"/>
        <v>56.100000000000527</v>
      </c>
      <c r="C615">
        <f t="shared" si="130"/>
        <v>0</v>
      </c>
      <c r="D615">
        <f t="shared" si="131"/>
        <v>1107.2286964023856</v>
      </c>
      <c r="E615">
        <f t="shared" si="132"/>
        <v>-347.15055745698862</v>
      </c>
      <c r="F615">
        <f t="shared" si="133"/>
        <v>0</v>
      </c>
      <c r="G615">
        <f t="shared" si="134"/>
        <v>2395.3388464530362</v>
      </c>
      <c r="H615">
        <f t="shared" si="135"/>
        <v>7639.878005175894</v>
      </c>
      <c r="I615">
        <f t="shared" si="136"/>
        <v>8006.583798555871</v>
      </c>
      <c r="J615" s="42">
        <f t="shared" si="137"/>
        <v>1160.3744635589082</v>
      </c>
      <c r="K615">
        <f t="shared" si="138"/>
        <v>3.0205330697947281</v>
      </c>
      <c r="L615">
        <f t="shared" si="139"/>
        <v>0</v>
      </c>
      <c r="M615" s="42">
        <f t="shared" si="140"/>
        <v>3.0205330697947281</v>
      </c>
      <c r="N615" s="6">
        <f t="shared" si="141"/>
        <v>-1.5853619973199814E-7</v>
      </c>
      <c r="O615" s="4">
        <f>SUM($N$54:N615)*0.1+$O$30</f>
        <v>5.1388781081333906E-6</v>
      </c>
      <c r="P615" s="4">
        <f>SUM($O$235:O615)</f>
        <v>-3.3715248571329593E-4</v>
      </c>
      <c r="Q615" s="6">
        <f t="shared" si="142"/>
        <v>-5.0564755259999165E-7</v>
      </c>
      <c r="R615" s="4">
        <f>SUM($Q$54:Q615)*0.1+$O$8</f>
        <v>-4.2580121164486839E-5</v>
      </c>
      <c r="S615" s="4">
        <f>SUM($R$235:R615)</f>
        <v>2.9794723721198401E-3</v>
      </c>
      <c r="T615">
        <f t="shared" si="143"/>
        <v>4.2889098691772862E-5</v>
      </c>
      <c r="U615">
        <f t="shared" si="144"/>
        <v>2.9984875212093315E-3</v>
      </c>
      <c r="X615" s="1"/>
    </row>
    <row r="616" spans="1:24" x14ac:dyDescent="0.25">
      <c r="A616" s="8"/>
      <c r="B616">
        <f t="shared" si="129"/>
        <v>56.200000000000529</v>
      </c>
      <c r="C616">
        <f t="shared" si="130"/>
        <v>0</v>
      </c>
      <c r="D616">
        <f t="shared" si="131"/>
        <v>1107.2286964023856</v>
      </c>
      <c r="E616">
        <f t="shared" si="132"/>
        <v>-347.15055745698862</v>
      </c>
      <c r="F616">
        <f t="shared" si="133"/>
        <v>0</v>
      </c>
      <c r="G616">
        <f t="shared" si="134"/>
        <v>2360.6237907073373</v>
      </c>
      <c r="H616">
        <f t="shared" si="135"/>
        <v>7529.1551355356523</v>
      </c>
      <c r="I616">
        <f t="shared" si="136"/>
        <v>7890.5463521999773</v>
      </c>
      <c r="J616" s="42">
        <f t="shared" si="137"/>
        <v>1160.3744635589082</v>
      </c>
      <c r="K616">
        <f t="shared" si="138"/>
        <v>2.9767572282034958</v>
      </c>
      <c r="L616">
        <f t="shared" si="139"/>
        <v>0</v>
      </c>
      <c r="M616" s="42">
        <f t="shared" si="140"/>
        <v>2.9767572282034958</v>
      </c>
      <c r="N616" s="6">
        <f t="shared" si="141"/>
        <v>-1.5623857364892551E-7</v>
      </c>
      <c r="O616" s="4">
        <f>SUM($N$54:N616)*0.1+$O$30</f>
        <v>5.1232542507684982E-6</v>
      </c>
      <c r="P616" s="4">
        <f>SUM($O$235:O616)</f>
        <v>-3.3202923146252744E-4</v>
      </c>
      <c r="Q616" s="6">
        <f t="shared" si="142"/>
        <v>-4.9831932719999102E-7</v>
      </c>
      <c r="R616" s="4">
        <f>SUM($Q$54:Q616)*0.1+$O$8</f>
        <v>-4.2629953097206831E-5</v>
      </c>
      <c r="S616" s="4">
        <f>SUM($R$235:R616)</f>
        <v>2.9368424190226333E-3</v>
      </c>
      <c r="T616">
        <f t="shared" si="143"/>
        <v>4.2936704987551989E-5</v>
      </c>
      <c r="U616">
        <f t="shared" si="144"/>
        <v>2.9555518612801078E-3</v>
      </c>
      <c r="X616" s="1"/>
    </row>
    <row r="617" spans="1:24" x14ac:dyDescent="0.25">
      <c r="A617" s="8"/>
      <c r="B617">
        <f t="shared" si="129"/>
        <v>56.30000000000053</v>
      </c>
      <c r="C617">
        <f t="shared" si="130"/>
        <v>0</v>
      </c>
      <c r="D617">
        <f t="shared" si="131"/>
        <v>1107.2286964023856</v>
      </c>
      <c r="E617">
        <f t="shared" si="132"/>
        <v>-347.15055745698862</v>
      </c>
      <c r="F617">
        <f t="shared" si="133"/>
        <v>0</v>
      </c>
      <c r="G617">
        <f t="shared" si="134"/>
        <v>2325.9087349616384</v>
      </c>
      <c r="H617">
        <f t="shared" si="135"/>
        <v>7418.4322658954106</v>
      </c>
      <c r="I617">
        <f t="shared" si="136"/>
        <v>7774.5089058440835</v>
      </c>
      <c r="J617" s="42">
        <f t="shared" si="137"/>
        <v>1160.3744635589082</v>
      </c>
      <c r="K617">
        <f t="shared" si="138"/>
        <v>2.9329813866122634</v>
      </c>
      <c r="L617">
        <f t="shared" si="139"/>
        <v>0</v>
      </c>
      <c r="M617" s="42">
        <f t="shared" si="140"/>
        <v>2.9329813866122634</v>
      </c>
      <c r="N617" s="6">
        <f t="shared" si="141"/>
        <v>-1.539409475658529E-7</v>
      </c>
      <c r="O617" s="4">
        <f>SUM($N$54:N617)*0.1+$O$30</f>
        <v>5.1078601560119115E-6</v>
      </c>
      <c r="P617" s="4">
        <f>SUM($O$235:O617)</f>
        <v>-3.2692137130651552E-4</v>
      </c>
      <c r="Q617" s="6">
        <f t="shared" si="142"/>
        <v>-4.9099110179999038E-7</v>
      </c>
      <c r="R617" s="4">
        <f>SUM($Q$54:Q617)*0.1+$O$8</f>
        <v>-4.2679052207386813E-5</v>
      </c>
      <c r="S617" s="4">
        <f>SUM($R$235:R617)</f>
        <v>2.8941633668152465E-3</v>
      </c>
      <c r="T617">
        <f t="shared" si="143"/>
        <v>4.2983621679591207E-5</v>
      </c>
      <c r="U617">
        <f t="shared" si="144"/>
        <v>2.9125691711669776E-3</v>
      </c>
      <c r="X617" s="1"/>
    </row>
    <row r="618" spans="1:24" x14ac:dyDescent="0.25">
      <c r="A618" s="8"/>
      <c r="B618">
        <f t="shared" si="129"/>
        <v>56.400000000000531</v>
      </c>
      <c r="C618">
        <f t="shared" si="130"/>
        <v>0</v>
      </c>
      <c r="D618">
        <f t="shared" si="131"/>
        <v>1107.2286964023856</v>
      </c>
      <c r="E618">
        <f t="shared" si="132"/>
        <v>-347.15055745698862</v>
      </c>
      <c r="F618">
        <f t="shared" si="133"/>
        <v>0</v>
      </c>
      <c r="G618">
        <f t="shared" si="134"/>
        <v>2291.1936792159358</v>
      </c>
      <c r="H618">
        <f t="shared" si="135"/>
        <v>7307.7093962551544</v>
      </c>
      <c r="I618">
        <f t="shared" si="136"/>
        <v>7658.4714594881743</v>
      </c>
      <c r="J618" s="42">
        <f t="shared" si="137"/>
        <v>1160.3744635589082</v>
      </c>
      <c r="K618">
        <f t="shared" si="138"/>
        <v>2.8892055450210252</v>
      </c>
      <c r="L618">
        <f t="shared" si="139"/>
        <v>0</v>
      </c>
      <c r="M618" s="42">
        <f t="shared" si="140"/>
        <v>2.8892055450210252</v>
      </c>
      <c r="N618" s="6">
        <f t="shared" si="141"/>
        <v>-1.5164332148278004E-7</v>
      </c>
      <c r="O618" s="4">
        <f>SUM($N$54:N618)*0.1+$O$30</f>
        <v>5.0926958238636341E-6</v>
      </c>
      <c r="P618" s="4">
        <f>SUM($O$235:O618)</f>
        <v>-3.2182867548265188E-4</v>
      </c>
      <c r="Q618" s="6">
        <f t="shared" si="142"/>
        <v>-4.8366287639998879E-7</v>
      </c>
      <c r="R618" s="4">
        <f>SUM($Q$54:Q618)*0.1+$O$8</f>
        <v>-4.2727418495026813E-5</v>
      </c>
      <c r="S618" s="4">
        <f>SUM($R$235:R618)</f>
        <v>2.8514359483202199E-3</v>
      </c>
      <c r="T618">
        <f t="shared" si="143"/>
        <v>4.30298482684236E-5</v>
      </c>
      <c r="U618">
        <f t="shared" si="144"/>
        <v>2.8695401484794998E-3</v>
      </c>
      <c r="X618" s="1"/>
    </row>
    <row r="619" spans="1:24" x14ac:dyDescent="0.25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1107.2286964023856</v>
      </c>
      <c r="E619">
        <f t="shared" si="132"/>
        <v>-347.15055745698862</v>
      </c>
      <c r="F619">
        <f t="shared" si="133"/>
        <v>0</v>
      </c>
      <c r="G619">
        <f t="shared" si="134"/>
        <v>2256.4786234702369</v>
      </c>
      <c r="H619">
        <f t="shared" si="135"/>
        <v>7196.9865266149263</v>
      </c>
      <c r="I619">
        <f t="shared" si="136"/>
        <v>7542.4340131322933</v>
      </c>
      <c r="J619" s="42">
        <f t="shared" si="137"/>
        <v>1160.3744635589082</v>
      </c>
      <c r="K619">
        <f t="shared" si="138"/>
        <v>2.8454297034297977</v>
      </c>
      <c r="L619">
        <f t="shared" si="139"/>
        <v>0</v>
      </c>
      <c r="M619" s="42">
        <f t="shared" si="140"/>
        <v>2.8454297034297977</v>
      </c>
      <c r="N619" s="6">
        <f t="shared" si="141"/>
        <v>-1.4934569539970741E-7</v>
      </c>
      <c r="O619" s="4">
        <f>SUM($N$54:N619)*0.1+$O$30</f>
        <v>5.0777612543236625E-6</v>
      </c>
      <c r="P619" s="4">
        <f>SUM($O$235:O619)</f>
        <v>-3.1675091422832822E-4</v>
      </c>
      <c r="Q619" s="6">
        <f t="shared" si="142"/>
        <v>-4.7633465099998906E-7</v>
      </c>
      <c r="R619" s="4">
        <f>SUM($Q$54:Q619)*0.1+$O$8</f>
        <v>-4.2775051960126803E-5</v>
      </c>
      <c r="S619" s="4">
        <f>SUM($R$235:R619)</f>
        <v>2.8086608963600931E-3</v>
      </c>
      <c r="T619">
        <f t="shared" si="143"/>
        <v>4.3075384264652341E-5</v>
      </c>
      <c r="U619">
        <f t="shared" si="144"/>
        <v>2.8264654911048822E-3</v>
      </c>
      <c r="X619" s="1"/>
    </row>
    <row r="620" spans="1:24" x14ac:dyDescent="0.25">
      <c r="A620" s="8"/>
      <c r="B620">
        <f t="shared" si="145"/>
        <v>56.600000000000534</v>
      </c>
      <c r="C620">
        <f t="shared" si="130"/>
        <v>0</v>
      </c>
      <c r="D620">
        <f t="shared" si="131"/>
        <v>1107.2286964023856</v>
      </c>
      <c r="E620">
        <f t="shared" si="132"/>
        <v>-347.15055745698862</v>
      </c>
      <c r="F620">
        <f t="shared" si="133"/>
        <v>0</v>
      </c>
      <c r="G620">
        <f t="shared" si="134"/>
        <v>2221.763567724538</v>
      </c>
      <c r="H620">
        <f t="shared" si="135"/>
        <v>7086.2636569746846</v>
      </c>
      <c r="I620">
        <f t="shared" si="136"/>
        <v>7426.3965667763996</v>
      </c>
      <c r="J620" s="42">
        <f t="shared" si="137"/>
        <v>1160.3744635589082</v>
      </c>
      <c r="K620">
        <f t="shared" si="138"/>
        <v>2.8016538618385654</v>
      </c>
      <c r="L620">
        <f t="shared" si="139"/>
        <v>0</v>
      </c>
      <c r="M620" s="42">
        <f t="shared" si="140"/>
        <v>2.8016538618385654</v>
      </c>
      <c r="N620" s="6">
        <f t="shared" si="141"/>
        <v>-1.4704806931663481E-7</v>
      </c>
      <c r="O620" s="4">
        <f>SUM($N$54:N620)*0.1+$O$30</f>
        <v>5.0630564473919966E-6</v>
      </c>
      <c r="P620" s="4">
        <f>SUM($O$235:O620)</f>
        <v>-3.1168785778093623E-4</v>
      </c>
      <c r="Q620" s="6">
        <f t="shared" si="142"/>
        <v>-4.6900642559998842E-7</v>
      </c>
      <c r="R620" s="4">
        <f>SUM($Q$54:Q620)*0.1+$O$8</f>
        <v>-4.2821952602686812E-5</v>
      </c>
      <c r="S620" s="4">
        <f>SUM($R$235:R620)</f>
        <v>2.7658389437574061E-3</v>
      </c>
      <c r="T620">
        <f t="shared" si="143"/>
        <v>4.3120229188818484E-5</v>
      </c>
      <c r="U620">
        <f t="shared" si="144"/>
        <v>2.7833458972059428E-3</v>
      </c>
      <c r="X620" s="1"/>
    </row>
    <row r="621" spans="1:24" x14ac:dyDescent="0.25">
      <c r="A621" s="8"/>
      <c r="B621">
        <f t="shared" si="145"/>
        <v>56.700000000000536</v>
      </c>
      <c r="C621">
        <f t="shared" si="130"/>
        <v>0</v>
      </c>
      <c r="D621">
        <f t="shared" si="131"/>
        <v>1107.2286964023856</v>
      </c>
      <c r="E621">
        <f t="shared" si="132"/>
        <v>-347.15055745698862</v>
      </c>
      <c r="F621">
        <f t="shared" si="133"/>
        <v>0</v>
      </c>
      <c r="G621">
        <f t="shared" si="134"/>
        <v>2187.0485119788391</v>
      </c>
      <c r="H621">
        <f t="shared" si="135"/>
        <v>6975.5407873344429</v>
      </c>
      <c r="I621">
        <f t="shared" si="136"/>
        <v>7310.3591204205059</v>
      </c>
      <c r="J621" s="42">
        <f t="shared" si="137"/>
        <v>1160.3744635589082</v>
      </c>
      <c r="K621">
        <f t="shared" si="138"/>
        <v>2.757878020247333</v>
      </c>
      <c r="L621">
        <f t="shared" si="139"/>
        <v>0</v>
      </c>
      <c r="M621" s="42">
        <f t="shared" si="140"/>
        <v>2.757878020247333</v>
      </c>
      <c r="N621" s="6">
        <f t="shared" si="141"/>
        <v>-1.4475044323356218E-7</v>
      </c>
      <c r="O621" s="4">
        <f>SUM($N$54:N621)*0.1+$O$30</f>
        <v>5.04858140306864E-6</v>
      </c>
      <c r="P621" s="4">
        <f>SUM($O$235:O621)</f>
        <v>-3.0663927637786758E-4</v>
      </c>
      <c r="Q621" s="6">
        <f t="shared" si="142"/>
        <v>-4.6167820019998784E-7</v>
      </c>
      <c r="R621" s="4">
        <f>SUM($Q$54:Q621)*0.1+$O$8</f>
        <v>-4.286812042270681E-5</v>
      </c>
      <c r="S621" s="4">
        <f>SUM($R$235:R621)</f>
        <v>2.7229708233346994E-3</v>
      </c>
      <c r="T621">
        <f t="shared" si="143"/>
        <v>4.3164382571271688E-5</v>
      </c>
      <c r="U621">
        <f t="shared" si="144"/>
        <v>2.7401820652193155E-3</v>
      </c>
      <c r="X621" s="1"/>
    </row>
    <row r="622" spans="1:24" x14ac:dyDescent="0.25">
      <c r="A622" s="8"/>
      <c r="B622">
        <f t="shared" si="145"/>
        <v>56.800000000000537</v>
      </c>
      <c r="C622">
        <f t="shared" si="130"/>
        <v>0</v>
      </c>
      <c r="D622">
        <f t="shared" si="131"/>
        <v>1107.2286964023856</v>
      </c>
      <c r="E622">
        <f t="shared" si="132"/>
        <v>-347.15055745698862</v>
      </c>
      <c r="F622">
        <f t="shared" si="133"/>
        <v>0</v>
      </c>
      <c r="G622">
        <f t="shared" si="134"/>
        <v>2152.3334562331474</v>
      </c>
      <c r="H622">
        <f t="shared" si="135"/>
        <v>6864.8179176942012</v>
      </c>
      <c r="I622">
        <f t="shared" si="136"/>
        <v>7194.3216740646149</v>
      </c>
      <c r="J622" s="42">
        <f t="shared" si="137"/>
        <v>1160.3744635589082</v>
      </c>
      <c r="K622">
        <f t="shared" si="138"/>
        <v>2.7141021786561019</v>
      </c>
      <c r="L622">
        <f t="shared" si="139"/>
        <v>0</v>
      </c>
      <c r="M622" s="42">
        <f t="shared" si="140"/>
        <v>2.7141021786561019</v>
      </c>
      <c r="N622" s="6">
        <f t="shared" si="141"/>
        <v>-1.4245281715049005E-7</v>
      </c>
      <c r="O622" s="4">
        <f>SUM($N$54:N622)*0.1+$O$30</f>
        <v>5.0343361213535891E-6</v>
      </c>
      <c r="P622" s="4">
        <f>SUM($O$235:O622)</f>
        <v>-3.01604940256514E-4</v>
      </c>
      <c r="Q622" s="6">
        <f t="shared" si="142"/>
        <v>-4.543499747999872E-7</v>
      </c>
      <c r="R622" s="4">
        <f>SUM($Q$54:Q622)*0.1+$O$8</f>
        <v>-4.2913555420186799E-5</v>
      </c>
      <c r="S622" s="4">
        <f>SUM($R$235:R622)</f>
        <v>2.6800572679145126E-3</v>
      </c>
      <c r="T622">
        <f t="shared" si="143"/>
        <v>4.3207843952044278E-5</v>
      </c>
      <c r="U622">
        <f t="shared" si="144"/>
        <v>2.696974693853937E-3</v>
      </c>
      <c r="X622" s="1"/>
    </row>
    <row r="623" spans="1:24" x14ac:dyDescent="0.25">
      <c r="A623" s="8"/>
      <c r="B623">
        <f t="shared" si="145"/>
        <v>56.900000000000539</v>
      </c>
      <c r="C623">
        <f t="shared" si="130"/>
        <v>0</v>
      </c>
      <c r="D623">
        <f t="shared" si="131"/>
        <v>1107.2286964023856</v>
      </c>
      <c r="E623">
        <f t="shared" si="132"/>
        <v>-347.15055745698862</v>
      </c>
      <c r="F623">
        <f t="shared" si="133"/>
        <v>0</v>
      </c>
      <c r="G623">
        <f t="shared" si="134"/>
        <v>2117.6184004874412</v>
      </c>
      <c r="H623">
        <f t="shared" si="135"/>
        <v>6754.0950480539595</v>
      </c>
      <c r="I623">
        <f t="shared" si="136"/>
        <v>7078.2842277087184</v>
      </c>
      <c r="J623" s="42">
        <f t="shared" si="137"/>
        <v>1160.3744635589082</v>
      </c>
      <c r="K623">
        <f t="shared" si="138"/>
        <v>2.6703263370648687</v>
      </c>
      <c r="L623">
        <f t="shared" si="139"/>
        <v>0</v>
      </c>
      <c r="M623" s="42">
        <f t="shared" si="140"/>
        <v>2.6703263370648687</v>
      </c>
      <c r="N623" s="6">
        <f t="shared" si="141"/>
        <v>-1.4015519106741695E-7</v>
      </c>
      <c r="O623" s="4">
        <f>SUM($N$54:N623)*0.1+$O$30</f>
        <v>5.0203206022468474E-6</v>
      </c>
      <c r="P623" s="4">
        <f>SUM($O$235:O623)</f>
        <v>-2.9658461965426715E-4</v>
      </c>
      <c r="Q623" s="6">
        <f t="shared" si="142"/>
        <v>-4.4702174939998657E-7</v>
      </c>
      <c r="R623" s="4">
        <f>SUM($Q$54:Q623)*0.1+$O$8</f>
        <v>-4.2958257595126806E-5</v>
      </c>
      <c r="S623" s="4">
        <f>SUM($R$235:R623)</f>
        <v>2.6370990103193859E-3</v>
      </c>
      <c r="T623">
        <f t="shared" si="143"/>
        <v>4.3250612880728225E-5</v>
      </c>
      <c r="U623">
        <f t="shared" si="144"/>
        <v>2.6537244820898326E-3</v>
      </c>
      <c r="X623" s="1"/>
    </row>
    <row r="624" spans="1:24" x14ac:dyDescent="0.25">
      <c r="A624" s="8"/>
      <c r="B624">
        <f t="shared" si="145"/>
        <v>57.00000000000054</v>
      </c>
      <c r="C624">
        <f t="shared" si="130"/>
        <v>0</v>
      </c>
      <c r="D624">
        <f t="shared" si="131"/>
        <v>1107.2286964023856</v>
      </c>
      <c r="E624">
        <f t="shared" si="132"/>
        <v>-347.15055745698862</v>
      </c>
      <c r="F624">
        <f t="shared" si="133"/>
        <v>0</v>
      </c>
      <c r="G624">
        <f t="shared" si="134"/>
        <v>2082.9033447417423</v>
      </c>
      <c r="H624">
        <f t="shared" si="135"/>
        <v>6643.3721784137169</v>
      </c>
      <c r="I624">
        <f t="shared" si="136"/>
        <v>6962.2467813528237</v>
      </c>
      <c r="J624" s="42">
        <f t="shared" si="137"/>
        <v>1160.3744635589082</v>
      </c>
      <c r="K624">
        <f t="shared" si="138"/>
        <v>2.6265504954736358</v>
      </c>
      <c r="L624">
        <f t="shared" si="139"/>
        <v>0</v>
      </c>
      <c r="M624" s="42">
        <f t="shared" si="140"/>
        <v>2.6265504954736358</v>
      </c>
      <c r="N624" s="6">
        <f t="shared" si="141"/>
        <v>-1.3785756498434432E-7</v>
      </c>
      <c r="O624" s="4">
        <f>SUM($N$54:N624)*0.1+$O$30</f>
        <v>5.0065348457484116E-6</v>
      </c>
      <c r="P624" s="4">
        <f>SUM($O$235:O624)</f>
        <v>-2.9157808480851873E-4</v>
      </c>
      <c r="Q624" s="6">
        <f t="shared" si="142"/>
        <v>-4.3969352399998588E-7</v>
      </c>
      <c r="R624" s="4">
        <f>SUM($Q$54:Q624)*0.1+$O$8</f>
        <v>-4.3002226947526804E-5</v>
      </c>
      <c r="S624" s="4">
        <f>SUM($R$235:R624)</f>
        <v>2.5940967833718593E-3</v>
      </c>
      <c r="T624">
        <f t="shared" si="143"/>
        <v>4.3292688916355073E-5</v>
      </c>
      <c r="U624">
        <f t="shared" si="144"/>
        <v>2.6104321291772425E-3</v>
      </c>
      <c r="X624" s="1"/>
    </row>
    <row r="625" spans="1:24" x14ac:dyDescent="0.25">
      <c r="A625" s="8"/>
      <c r="B625">
        <f t="shared" si="145"/>
        <v>57.100000000000541</v>
      </c>
      <c r="C625">
        <f t="shared" si="130"/>
        <v>0</v>
      </c>
      <c r="D625">
        <f t="shared" si="131"/>
        <v>1107.2286964023856</v>
      </c>
      <c r="E625">
        <f t="shared" si="132"/>
        <v>-347.15055745698862</v>
      </c>
      <c r="F625">
        <f t="shared" si="133"/>
        <v>0</v>
      </c>
      <c r="G625">
        <f t="shared" si="134"/>
        <v>2048.1882889960434</v>
      </c>
      <c r="H625">
        <f t="shared" si="135"/>
        <v>6532.6493087734898</v>
      </c>
      <c r="I625">
        <f t="shared" si="136"/>
        <v>6846.2093349969437</v>
      </c>
      <c r="J625" s="42">
        <f t="shared" si="137"/>
        <v>1160.3744635589082</v>
      </c>
      <c r="K625">
        <f t="shared" si="138"/>
        <v>2.5827746538824088</v>
      </c>
      <c r="L625">
        <f t="shared" si="139"/>
        <v>0</v>
      </c>
      <c r="M625" s="42">
        <f t="shared" si="140"/>
        <v>2.5827746538824088</v>
      </c>
      <c r="N625" s="6">
        <f t="shared" si="141"/>
        <v>-1.3555993890127171E-7</v>
      </c>
      <c r="O625" s="4">
        <f>SUM($N$54:N625)*0.1+$O$30</f>
        <v>4.9929788518582882E-6</v>
      </c>
      <c r="P625" s="4">
        <f>SUM($O$235:O625)</f>
        <v>-2.8658510595666045E-4</v>
      </c>
      <c r="Q625" s="6">
        <f t="shared" si="142"/>
        <v>-4.323652985999862E-7</v>
      </c>
      <c r="R625" s="4">
        <f>SUM($Q$54:Q625)*0.1+$O$8</f>
        <v>-4.3045463477386819E-5</v>
      </c>
      <c r="S625" s="4">
        <f>SUM($R$235:R625)</f>
        <v>2.5510513198944724E-3</v>
      </c>
      <c r="T625">
        <f t="shared" si="143"/>
        <v>4.3334071627279E-5</v>
      </c>
      <c r="U625">
        <f t="shared" si="144"/>
        <v>2.567098334636116E-3</v>
      </c>
      <c r="X625" s="1"/>
    </row>
    <row r="626" spans="1:24" x14ac:dyDescent="0.25">
      <c r="A626" s="8"/>
      <c r="B626">
        <f t="shared" si="145"/>
        <v>57.200000000000543</v>
      </c>
      <c r="C626">
        <f t="shared" si="130"/>
        <v>0</v>
      </c>
      <c r="D626">
        <f t="shared" si="131"/>
        <v>1107.2286964023856</v>
      </c>
      <c r="E626">
        <f t="shared" si="132"/>
        <v>-347.15055745698862</v>
      </c>
      <c r="F626">
        <f t="shared" si="133"/>
        <v>0</v>
      </c>
      <c r="G626">
        <f t="shared" si="134"/>
        <v>2013.4732332503445</v>
      </c>
      <c r="H626">
        <f t="shared" si="135"/>
        <v>6421.9264391332481</v>
      </c>
      <c r="I626">
        <f t="shared" si="136"/>
        <v>6730.1718886410499</v>
      </c>
      <c r="J626" s="42">
        <f t="shared" si="137"/>
        <v>1160.3744635589082</v>
      </c>
      <c r="K626">
        <f t="shared" si="138"/>
        <v>2.5389988122911764</v>
      </c>
      <c r="L626">
        <f t="shared" si="139"/>
        <v>0</v>
      </c>
      <c r="M626" s="42">
        <f t="shared" si="140"/>
        <v>2.5389988122911764</v>
      </c>
      <c r="N626" s="6">
        <f t="shared" si="141"/>
        <v>-1.3326231281819908E-7</v>
      </c>
      <c r="O626" s="4">
        <f>SUM($N$54:N626)*0.1+$O$30</f>
        <v>4.9796526205764674E-6</v>
      </c>
      <c r="P626" s="4">
        <f>SUM($O$235:O626)</f>
        <v>-2.8160545333608399E-4</v>
      </c>
      <c r="Q626" s="6">
        <f t="shared" si="142"/>
        <v>-4.2503707319998556E-7</v>
      </c>
      <c r="R626" s="4">
        <f>SUM($Q$54:Q626)*0.1+$O$8</f>
        <v>-4.3087967184706825E-5</v>
      </c>
      <c r="S626" s="4">
        <f>SUM($R$235:R626)</f>
        <v>2.5079633527097657E-3</v>
      </c>
      <c r="T626">
        <f t="shared" si="143"/>
        <v>4.3374760591062471E-5</v>
      </c>
      <c r="U626">
        <f t="shared" si="144"/>
        <v>2.5237237982560275E-3</v>
      </c>
      <c r="X626" s="1"/>
    </row>
    <row r="627" spans="1:24" x14ac:dyDescent="0.25">
      <c r="A627" s="8"/>
      <c r="B627">
        <f t="shared" si="145"/>
        <v>57.300000000000544</v>
      </c>
      <c r="C627">
        <f t="shared" si="130"/>
        <v>0</v>
      </c>
      <c r="D627">
        <f t="shared" si="131"/>
        <v>1107.2286964023856</v>
      </c>
      <c r="E627">
        <f t="shared" si="132"/>
        <v>-347.15055745698862</v>
      </c>
      <c r="F627">
        <f t="shared" si="133"/>
        <v>0</v>
      </c>
      <c r="G627">
        <f t="shared" si="134"/>
        <v>1978.7581775046419</v>
      </c>
      <c r="H627">
        <f t="shared" si="135"/>
        <v>6311.2035694930064</v>
      </c>
      <c r="I627">
        <f t="shared" si="136"/>
        <v>6614.1344422851544</v>
      </c>
      <c r="J627" s="42">
        <f t="shared" si="137"/>
        <v>1160.3744635589082</v>
      </c>
      <c r="K627">
        <f t="shared" si="138"/>
        <v>2.4952229706999436</v>
      </c>
      <c r="L627">
        <f t="shared" si="139"/>
        <v>0</v>
      </c>
      <c r="M627" s="42">
        <f t="shared" si="140"/>
        <v>2.4952229706999436</v>
      </c>
      <c r="N627" s="6">
        <f t="shared" si="141"/>
        <v>-1.3096468673512622E-7</v>
      </c>
      <c r="O627" s="4">
        <f>SUM($N$54:N627)*0.1+$O$30</f>
        <v>4.9665561519029556E-6</v>
      </c>
      <c r="P627" s="4">
        <f>SUM($O$235:O627)</f>
        <v>-2.7663889718418101E-4</v>
      </c>
      <c r="Q627" s="6">
        <f t="shared" si="142"/>
        <v>-4.1770884779998492E-7</v>
      </c>
      <c r="R627" s="4">
        <f>SUM($Q$54:Q627)*0.1+$O$8</f>
        <v>-4.3129738069486821E-5</v>
      </c>
      <c r="S627" s="4">
        <f>SUM($R$235:R627)</f>
        <v>2.4648336146402788E-3</v>
      </c>
      <c r="T627">
        <f t="shared" si="143"/>
        <v>4.3414755394365008E-5</v>
      </c>
      <c r="U627">
        <f t="shared" si="144"/>
        <v>2.4803092200965473E-3</v>
      </c>
      <c r="X627" s="1"/>
    </row>
    <row r="628" spans="1:24" x14ac:dyDescent="0.25">
      <c r="A628" s="8"/>
      <c r="B628">
        <f t="shared" si="145"/>
        <v>57.400000000000546</v>
      </c>
      <c r="C628">
        <f t="shared" si="130"/>
        <v>0</v>
      </c>
      <c r="D628">
        <f t="shared" si="131"/>
        <v>1107.2286964023856</v>
      </c>
      <c r="E628">
        <f t="shared" si="132"/>
        <v>-347.15055745698862</v>
      </c>
      <c r="F628">
        <f t="shared" si="133"/>
        <v>0</v>
      </c>
      <c r="G628">
        <f t="shared" si="134"/>
        <v>1944.043121758943</v>
      </c>
      <c r="H628">
        <f t="shared" si="135"/>
        <v>6200.4806998527647</v>
      </c>
      <c r="I628">
        <f t="shared" si="136"/>
        <v>6498.0969959292606</v>
      </c>
      <c r="J628" s="42">
        <f t="shared" si="137"/>
        <v>1160.3744635589082</v>
      </c>
      <c r="K628">
        <f t="shared" si="138"/>
        <v>2.4514471291087112</v>
      </c>
      <c r="L628">
        <f t="shared" si="139"/>
        <v>0</v>
      </c>
      <c r="M628" s="42">
        <f t="shared" si="140"/>
        <v>2.4514471291087112</v>
      </c>
      <c r="N628" s="6">
        <f t="shared" si="141"/>
        <v>-1.2866706065205362E-7</v>
      </c>
      <c r="O628" s="4">
        <f>SUM($N$54:N628)*0.1+$O$30</f>
        <v>4.9536894458377497E-6</v>
      </c>
      <c r="P628" s="4">
        <f>SUM($O$235:O628)</f>
        <v>-2.7168520773834326E-4</v>
      </c>
      <c r="Q628" s="6">
        <f t="shared" si="142"/>
        <v>-4.1038062239998429E-7</v>
      </c>
      <c r="R628" s="4">
        <f>SUM($Q$54:Q628)*0.1+$O$8</f>
        <v>-4.3170776131726835E-5</v>
      </c>
      <c r="S628" s="4">
        <f>SUM($R$235:R628)</f>
        <v>2.4216628385085519E-3</v>
      </c>
      <c r="T628">
        <f t="shared" si="143"/>
        <v>4.3454055632834549E-5</v>
      </c>
      <c r="U628">
        <f t="shared" si="144"/>
        <v>2.436855300488136E-3</v>
      </c>
      <c r="X628" s="1"/>
    </row>
    <row r="629" spans="1:24" x14ac:dyDescent="0.25">
      <c r="A629" s="8"/>
      <c r="B629">
        <f t="shared" si="145"/>
        <v>57.500000000000547</v>
      </c>
      <c r="C629">
        <f t="shared" si="130"/>
        <v>0</v>
      </c>
      <c r="D629">
        <f t="shared" si="131"/>
        <v>1107.2286964023856</v>
      </c>
      <c r="E629">
        <f t="shared" si="132"/>
        <v>-347.15055745698862</v>
      </c>
      <c r="F629">
        <f t="shared" si="133"/>
        <v>0</v>
      </c>
      <c r="G629">
        <f t="shared" si="134"/>
        <v>1909.3280660132441</v>
      </c>
      <c r="H629">
        <f t="shared" si="135"/>
        <v>6089.7578302125221</v>
      </c>
      <c r="I629">
        <f t="shared" si="136"/>
        <v>6382.059549573366</v>
      </c>
      <c r="J629" s="42">
        <f t="shared" si="137"/>
        <v>1160.3744635589082</v>
      </c>
      <c r="K629">
        <f t="shared" si="138"/>
        <v>2.4076712875174784</v>
      </c>
      <c r="L629">
        <f t="shared" si="139"/>
        <v>0</v>
      </c>
      <c r="M629" s="42">
        <f t="shared" si="140"/>
        <v>2.4076712875174784</v>
      </c>
      <c r="N629" s="6">
        <f t="shared" si="141"/>
        <v>-1.2636943456898099E-7</v>
      </c>
      <c r="O629" s="4">
        <f>SUM($N$54:N629)*0.1+$O$30</f>
        <v>4.941052502380853E-6</v>
      </c>
      <c r="P629" s="4">
        <f>SUM($O$235:O629)</f>
        <v>-2.667441552359624E-4</v>
      </c>
      <c r="Q629" s="6">
        <f t="shared" si="142"/>
        <v>-4.030523969999836E-7</v>
      </c>
      <c r="R629" s="4">
        <f>SUM($Q$54:Q629)*0.1+$O$8</f>
        <v>-4.3211081371426812E-5</v>
      </c>
      <c r="S629" s="4">
        <f>SUM($R$235:R629)</f>
        <v>2.3784517571371249E-3</v>
      </c>
      <c r="T629">
        <f t="shared" si="143"/>
        <v>4.3492660911001446E-5</v>
      </c>
      <c r="U629">
        <f t="shared" si="144"/>
        <v>2.3933627400336173E-3</v>
      </c>
      <c r="X629" s="1"/>
    </row>
    <row r="630" spans="1:24" x14ac:dyDescent="0.25">
      <c r="A630" s="8"/>
      <c r="B630">
        <f t="shared" si="145"/>
        <v>57.600000000000549</v>
      </c>
      <c r="C630">
        <f t="shared" si="130"/>
        <v>0</v>
      </c>
      <c r="D630">
        <f t="shared" si="131"/>
        <v>1107.2286964023856</v>
      </c>
      <c r="E630">
        <f t="shared" si="132"/>
        <v>-347.15055745698862</v>
      </c>
      <c r="F630">
        <f t="shared" si="133"/>
        <v>0</v>
      </c>
      <c r="G630">
        <f t="shared" si="134"/>
        <v>1874.6130102675488</v>
      </c>
      <c r="H630">
        <f t="shared" si="135"/>
        <v>5979.0349605722804</v>
      </c>
      <c r="I630">
        <f t="shared" si="136"/>
        <v>6266.0221032174741</v>
      </c>
      <c r="J630" s="42">
        <f t="shared" si="137"/>
        <v>1160.3744635589082</v>
      </c>
      <c r="K630">
        <f t="shared" si="138"/>
        <v>2.3638954459262469</v>
      </c>
      <c r="L630">
        <f t="shared" si="139"/>
        <v>0</v>
      </c>
      <c r="M630" s="42">
        <f t="shared" si="140"/>
        <v>2.3638954459262469</v>
      </c>
      <c r="N630" s="6">
        <f t="shared" si="141"/>
        <v>-1.2407180848590862E-7</v>
      </c>
      <c r="O630" s="4">
        <f>SUM($N$54:N630)*0.1+$O$30</f>
        <v>4.928645321532262E-6</v>
      </c>
      <c r="P630" s="4">
        <f>SUM($O$235:O630)</f>
        <v>-2.6181550991443011E-4</v>
      </c>
      <c r="Q630" s="6">
        <f t="shared" si="142"/>
        <v>-3.9572417159998297E-7</v>
      </c>
      <c r="R630" s="4">
        <f>SUM($Q$54:Q630)*0.1+$O$8</f>
        <v>-4.3250653788586807E-5</v>
      </c>
      <c r="S630" s="4">
        <f>SUM($R$235:R630)</f>
        <v>2.3352011033485379E-3</v>
      </c>
      <c r="T630">
        <f t="shared" si="143"/>
        <v>4.3530570842175509E-5</v>
      </c>
      <c r="U630">
        <f t="shared" si="144"/>
        <v>2.3498322396103052E-3</v>
      </c>
      <c r="X630" s="1"/>
    </row>
    <row r="631" spans="1:24" x14ac:dyDescent="0.25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1107.2286964023856</v>
      </c>
      <c r="E631">
        <f t="shared" ref="E631:E684" si="148">IF(B631&lt;$B$41,$B$14,IF(AND($B$41&lt;=B631,B631&lt;$B$41+$G$8),$B$14+$B$17,$B$14+$B$17+$B$11))</f>
        <v>-347.15055745698862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1839.8979545218499</v>
      </c>
      <c r="H631">
        <f t="shared" ref="H631:H684" si="151">IF(B631&lt;$B$41,-$B$13*B631,IF(AND($B$41&lt;=B631,B631&lt;=$B$41+$G$8),-$B$13*B631+(-B631+B618)*B593,-$B$13*B631+(-B631+$B$41)*$B$16+(-B631+$B$41+$G$8)*$B$10))</f>
        <v>5868.3120909320533</v>
      </c>
      <c r="I631">
        <f t="shared" ref="I631:I684" si="152">SQRT(SUMSQ(H631,G631))</f>
        <v>6149.9846568615931</v>
      </c>
      <c r="J631" s="42">
        <f t="shared" ref="J631:J684" si="153">SQRT(SUMSQ(D631:E631))</f>
        <v>1160.3744635589082</v>
      </c>
      <c r="K631">
        <f t="shared" ref="K631:K684" si="154">32*I631/(PI()*$G$13^3)</f>
        <v>2.3201196043350194</v>
      </c>
      <c r="L631">
        <f t="shared" ref="L631:L684" si="155">16*F631/(PI()*$G$13^3)*$G$23</f>
        <v>0</v>
      </c>
      <c r="M631" s="42">
        <f t="shared" ref="M631:M684" si="156">SQRT(K631^2+3*L631^2)</f>
        <v>2.3201196043350194</v>
      </c>
      <c r="N631" s="6">
        <f t="shared" ref="N631:N684" si="157">-G631/($G$15*$B$42)</f>
        <v>-1.2177418240283599E-7</v>
      </c>
      <c r="O631" s="4">
        <f>SUM($N$54:N631)*0.1+$O$30</f>
        <v>4.9164679032919803E-6</v>
      </c>
      <c r="P631" s="4">
        <f>SUM($O$235:O631)</f>
        <v>-2.5689904201113811E-4</v>
      </c>
      <c r="Q631" s="6">
        <f t="shared" ref="Q631:Q684" si="158">-H631/($B$42*$G$15)</f>
        <v>-3.8839594619998334E-7</v>
      </c>
      <c r="R631" s="4">
        <f>SUM($Q$54:Q631)*0.1+$O$8</f>
        <v>-4.3289493383206793E-5</v>
      </c>
      <c r="S631" s="4">
        <f>SUM($R$235:R631)</f>
        <v>2.2919116099653311E-3</v>
      </c>
      <c r="T631">
        <f t="shared" ref="T631:T684" si="159">SQRT(SUMSQ(O631,R631))</f>
        <v>4.3567785048345123E-5</v>
      </c>
      <c r="U631">
        <f t="shared" ref="U631:U684" si="160">SQRT(S631^2+P631^2)</f>
        <v>2.3062645003728683E-3</v>
      </c>
      <c r="X631" s="1"/>
    </row>
    <row r="632" spans="1:24" x14ac:dyDescent="0.25">
      <c r="A632" s="8"/>
      <c r="B632">
        <f t="shared" si="145"/>
        <v>57.800000000000551</v>
      </c>
      <c r="C632">
        <f t="shared" si="146"/>
        <v>0</v>
      </c>
      <c r="D632">
        <f t="shared" si="147"/>
        <v>1107.2286964023856</v>
      </c>
      <c r="E632">
        <f t="shared" si="148"/>
        <v>-347.15055745698862</v>
      </c>
      <c r="F632">
        <f t="shared" si="149"/>
        <v>0</v>
      </c>
      <c r="G632">
        <f t="shared" si="150"/>
        <v>1805.1828987761473</v>
      </c>
      <c r="H632">
        <f t="shared" si="151"/>
        <v>5757.5892212918116</v>
      </c>
      <c r="I632">
        <f t="shared" si="152"/>
        <v>6033.9472105056984</v>
      </c>
      <c r="J632" s="42">
        <f t="shared" si="153"/>
        <v>1160.3744635589082</v>
      </c>
      <c r="K632">
        <f t="shared" si="154"/>
        <v>2.276343762743787</v>
      </c>
      <c r="L632">
        <f t="shared" si="155"/>
        <v>0</v>
      </c>
      <c r="M632" s="42">
        <f t="shared" si="156"/>
        <v>2.276343762743787</v>
      </c>
      <c r="N632" s="6">
        <f t="shared" si="157"/>
        <v>-1.1947655631976315E-7</v>
      </c>
      <c r="O632" s="4">
        <f>SUM($N$54:N632)*0.1+$O$30</f>
        <v>4.9045202476600043E-6</v>
      </c>
      <c r="P632" s="4">
        <f>SUM($O$235:O632)</f>
        <v>-2.5199452176347809E-4</v>
      </c>
      <c r="Q632" s="6">
        <f t="shared" si="158"/>
        <v>-3.810677207999827E-7</v>
      </c>
      <c r="R632" s="4">
        <f>SUM($Q$54:Q632)*0.1+$O$8</f>
        <v>-4.3327600155286796E-5</v>
      </c>
      <c r="S632" s="4">
        <f>SUM($R$235:R632)</f>
        <v>2.2485840098100444E-3</v>
      </c>
      <c r="T632">
        <f t="shared" si="159"/>
        <v>4.3604303160079456E-5</v>
      </c>
      <c r="U632">
        <f t="shared" si="160"/>
        <v>2.2626602237570321E-3</v>
      </c>
      <c r="X632" s="1"/>
    </row>
    <row r="633" spans="1:24" x14ac:dyDescent="0.25">
      <c r="A633" s="8"/>
      <c r="B633">
        <f t="shared" si="145"/>
        <v>57.900000000000553</v>
      </c>
      <c r="C633">
        <f t="shared" si="146"/>
        <v>0</v>
      </c>
      <c r="D633">
        <f t="shared" si="147"/>
        <v>1107.2286964023856</v>
      </c>
      <c r="E633">
        <f t="shared" si="148"/>
        <v>-347.15055745698862</v>
      </c>
      <c r="F633">
        <f t="shared" si="149"/>
        <v>0</v>
      </c>
      <c r="G633">
        <f t="shared" si="150"/>
        <v>1770.4678430304484</v>
      </c>
      <c r="H633">
        <f t="shared" si="151"/>
        <v>5646.8663516515699</v>
      </c>
      <c r="I633">
        <f t="shared" si="152"/>
        <v>5917.9097641498047</v>
      </c>
      <c r="J633" s="42">
        <f t="shared" si="153"/>
        <v>1160.3744635589082</v>
      </c>
      <c r="K633">
        <f t="shared" si="154"/>
        <v>2.2325679211525546</v>
      </c>
      <c r="L633">
        <f t="shared" si="155"/>
        <v>0</v>
      </c>
      <c r="M633" s="42">
        <f t="shared" si="156"/>
        <v>2.2325679211525546</v>
      </c>
      <c r="N633" s="6">
        <f t="shared" si="157"/>
        <v>-1.1717893023669052E-7</v>
      </c>
      <c r="O633" s="4">
        <f>SUM($N$54:N633)*0.1+$O$30</f>
        <v>4.8928023546363376E-6</v>
      </c>
      <c r="P633" s="4">
        <f>SUM($O$235:O633)</f>
        <v>-2.4710171940884175E-4</v>
      </c>
      <c r="Q633" s="6">
        <f t="shared" si="158"/>
        <v>-3.7373949539998206E-7</v>
      </c>
      <c r="R633" s="4">
        <f>SUM($Q$54:Q633)*0.1+$O$8</f>
        <v>-4.336497410482679E-5</v>
      </c>
      <c r="S633" s="4">
        <f>SUM($R$235:R633)</f>
        <v>2.2052190357052174E-3</v>
      </c>
      <c r="T633">
        <f t="shared" si="159"/>
        <v>4.3640124816432786E-5</v>
      </c>
      <c r="U633">
        <f t="shared" si="160"/>
        <v>2.2190201114842233E-3</v>
      </c>
      <c r="X633" s="1"/>
    </row>
    <row r="634" spans="1:24" x14ac:dyDescent="0.25">
      <c r="A634" s="8"/>
      <c r="B634">
        <f t="shared" si="145"/>
        <v>58.000000000000554</v>
      </c>
      <c r="C634">
        <f t="shared" si="146"/>
        <v>0</v>
      </c>
      <c r="D634">
        <f t="shared" si="147"/>
        <v>1107.2286964023856</v>
      </c>
      <c r="E634">
        <f t="shared" si="148"/>
        <v>-347.15055745698862</v>
      </c>
      <c r="F634">
        <f t="shared" si="149"/>
        <v>0</v>
      </c>
      <c r="G634">
        <f t="shared" si="150"/>
        <v>1735.7527872847495</v>
      </c>
      <c r="H634">
        <f t="shared" si="151"/>
        <v>5536.1434820113273</v>
      </c>
      <c r="I634">
        <f t="shared" si="152"/>
        <v>5801.87231779391</v>
      </c>
      <c r="J634" s="42">
        <f t="shared" si="153"/>
        <v>1160.3744635589082</v>
      </c>
      <c r="K634">
        <f t="shared" si="154"/>
        <v>2.1887920795613218</v>
      </c>
      <c r="L634">
        <f t="shared" si="155"/>
        <v>0</v>
      </c>
      <c r="M634" s="42">
        <f t="shared" si="156"/>
        <v>2.1887920795613218</v>
      </c>
      <c r="N634" s="6">
        <f t="shared" si="157"/>
        <v>-1.1488130415361791E-7</v>
      </c>
      <c r="O634" s="4">
        <f>SUM($N$54:N634)*0.1+$O$30</f>
        <v>4.8813142242209732E-6</v>
      </c>
      <c r="P634" s="4">
        <f>SUM($O$235:O634)</f>
        <v>-2.4222040518462077E-4</v>
      </c>
      <c r="Q634" s="6">
        <f t="shared" si="158"/>
        <v>-3.6641126999998138E-7</v>
      </c>
      <c r="R634" s="4">
        <f>SUM($Q$54:Q634)*0.1+$O$8</f>
        <v>-4.3401615231826774E-5</v>
      </c>
      <c r="S634" s="4">
        <f>SUM($R$235:R634)</f>
        <v>2.1618174204733908E-3</v>
      </c>
      <c r="T634">
        <f t="shared" si="159"/>
        <v>4.3675249664851596E-5</v>
      </c>
      <c r="U634">
        <f t="shared" si="160"/>
        <v>2.1753448655673028E-3</v>
      </c>
      <c r="X634" s="1"/>
    </row>
    <row r="635" spans="1:24" x14ac:dyDescent="0.25">
      <c r="A635" s="8"/>
      <c r="B635">
        <f t="shared" si="145"/>
        <v>58.100000000000556</v>
      </c>
      <c r="C635">
        <f t="shared" si="146"/>
        <v>0</v>
      </c>
      <c r="D635">
        <f t="shared" si="147"/>
        <v>1107.2286964023856</v>
      </c>
      <c r="E635">
        <f t="shared" si="148"/>
        <v>-347.15055745698862</v>
      </c>
      <c r="F635">
        <f t="shared" si="149"/>
        <v>0</v>
      </c>
      <c r="G635">
        <f t="shared" si="150"/>
        <v>1701.0377315390469</v>
      </c>
      <c r="H635">
        <f t="shared" si="151"/>
        <v>5425.4206123710856</v>
      </c>
      <c r="I635">
        <f t="shared" si="152"/>
        <v>5685.8348714380154</v>
      </c>
      <c r="J635" s="42">
        <f t="shared" si="153"/>
        <v>1160.3744635589082</v>
      </c>
      <c r="K635">
        <f t="shared" si="154"/>
        <v>2.1450162379700894</v>
      </c>
      <c r="L635">
        <f t="shared" si="155"/>
        <v>0</v>
      </c>
      <c r="M635" s="42">
        <f t="shared" si="156"/>
        <v>2.1450162379700894</v>
      </c>
      <c r="N635" s="6">
        <f t="shared" si="157"/>
        <v>-1.1258367807054504E-7</v>
      </c>
      <c r="O635" s="4">
        <f>SUM($N$54:N635)*0.1+$O$30</f>
        <v>4.8700558564139214E-6</v>
      </c>
      <c r="P635" s="4">
        <f>SUM($O$235:O635)</f>
        <v>-2.3735034932820685E-4</v>
      </c>
      <c r="Q635" s="6">
        <f t="shared" si="158"/>
        <v>-3.5908304459998074E-7</v>
      </c>
      <c r="R635" s="4">
        <f>SUM($Q$54:Q635)*0.1+$O$8</f>
        <v>-4.3437523536286776E-5</v>
      </c>
      <c r="S635" s="4">
        <f>SUM($R$235:R635)</f>
        <v>2.1183798969371041E-3</v>
      </c>
      <c r="T635">
        <f t="shared" si="159"/>
        <v>4.3709677361084002E-5</v>
      </c>
      <c r="U635">
        <f t="shared" si="160"/>
        <v>2.1316351883175219E-3</v>
      </c>
      <c r="X635" s="1"/>
    </row>
    <row r="636" spans="1:24" x14ac:dyDescent="0.25">
      <c r="A636" s="8"/>
      <c r="B636">
        <f t="shared" si="145"/>
        <v>58.200000000000557</v>
      </c>
      <c r="C636">
        <f t="shared" si="146"/>
        <v>0</v>
      </c>
      <c r="D636">
        <f t="shared" si="147"/>
        <v>1107.2286964023856</v>
      </c>
      <c r="E636">
        <f t="shared" si="148"/>
        <v>-347.15055745698862</v>
      </c>
      <c r="F636">
        <f t="shared" si="149"/>
        <v>0</v>
      </c>
      <c r="G636">
        <f t="shared" si="150"/>
        <v>1666.322675793348</v>
      </c>
      <c r="H636">
        <f t="shared" si="151"/>
        <v>5314.6977427308439</v>
      </c>
      <c r="I636">
        <f t="shared" si="152"/>
        <v>5569.7974250821217</v>
      </c>
      <c r="J636" s="42">
        <f t="shared" si="153"/>
        <v>1160.3744635589082</v>
      </c>
      <c r="K636">
        <f t="shared" si="154"/>
        <v>2.1012403963788571</v>
      </c>
      <c r="L636">
        <f t="shared" si="155"/>
        <v>0</v>
      </c>
      <c r="M636" s="42">
        <f t="shared" si="156"/>
        <v>2.1012403963788571</v>
      </c>
      <c r="N636" s="6">
        <f t="shared" si="157"/>
        <v>-1.1028605198747242E-7</v>
      </c>
      <c r="O636" s="4">
        <f>SUM($N$54:N636)*0.1+$O$30</f>
        <v>4.859027251215172E-6</v>
      </c>
      <c r="P636" s="4">
        <f>SUM($O$235:O636)</f>
        <v>-2.3249132207699168E-4</v>
      </c>
      <c r="Q636" s="6">
        <f t="shared" si="158"/>
        <v>-3.5175481919998011E-7</v>
      </c>
      <c r="R636" s="4">
        <f>SUM($Q$54:Q636)*0.1+$O$8</f>
        <v>-4.3472699018206769E-5</v>
      </c>
      <c r="S636" s="4">
        <f>SUM($R$235:R636)</f>
        <v>2.0749071979188974E-3</v>
      </c>
      <c r="T636">
        <f t="shared" si="159"/>
        <v>4.3743407569091457E-5</v>
      </c>
      <c r="U636">
        <f t="shared" si="160"/>
        <v>2.087891782352897E-3</v>
      </c>
      <c r="X636" s="1"/>
    </row>
    <row r="637" spans="1:24" x14ac:dyDescent="0.25">
      <c r="A637" s="8"/>
      <c r="B637">
        <f t="shared" si="145"/>
        <v>58.300000000000558</v>
      </c>
      <c r="C637">
        <f t="shared" si="146"/>
        <v>0</v>
      </c>
      <c r="D637">
        <f t="shared" si="147"/>
        <v>1107.2286964023856</v>
      </c>
      <c r="E637">
        <f t="shared" si="148"/>
        <v>-347.15055745698862</v>
      </c>
      <c r="F637">
        <f t="shared" si="149"/>
        <v>0</v>
      </c>
      <c r="G637">
        <f t="shared" si="150"/>
        <v>1631.6076200476527</v>
      </c>
      <c r="H637">
        <f t="shared" si="151"/>
        <v>5203.9748730906022</v>
      </c>
      <c r="I637">
        <f t="shared" si="152"/>
        <v>5453.7599787262288</v>
      </c>
      <c r="J637" s="42">
        <f t="shared" si="153"/>
        <v>1160.3744635589082</v>
      </c>
      <c r="K637">
        <f t="shared" si="154"/>
        <v>2.0574645547876251</v>
      </c>
      <c r="L637">
        <f t="shared" si="155"/>
        <v>0</v>
      </c>
      <c r="M637" s="42">
        <f t="shared" si="156"/>
        <v>2.0574645547876251</v>
      </c>
      <c r="N637" s="6">
        <f t="shared" si="157"/>
        <v>-1.0798842590440005E-7</v>
      </c>
      <c r="O637" s="4">
        <f>SUM($N$54:N637)*0.1+$O$30</f>
        <v>4.8482284086247318E-6</v>
      </c>
      <c r="P637" s="4">
        <f>SUM($O$235:O637)</f>
        <v>-2.2764309366836696E-4</v>
      </c>
      <c r="Q637" s="6">
        <f t="shared" si="158"/>
        <v>-3.4442659379997947E-7</v>
      </c>
      <c r="R637" s="4">
        <f>SUM($Q$54:Q637)*0.1+$O$8</f>
        <v>-4.3507141677586779E-5</v>
      </c>
      <c r="S637" s="4">
        <f>SUM($R$235:R637)</f>
        <v>2.0314000562413107E-3</v>
      </c>
      <c r="T637">
        <f t="shared" si="159"/>
        <v>4.377643996096307E-5</v>
      </c>
      <c r="U637">
        <f t="shared" si="160"/>
        <v>2.0441153506082052E-3</v>
      </c>
      <c r="X637" s="1"/>
    </row>
    <row r="638" spans="1:24" x14ac:dyDescent="0.25">
      <c r="A638" s="8"/>
      <c r="B638">
        <f t="shared" si="145"/>
        <v>58.40000000000056</v>
      </c>
      <c r="C638">
        <f t="shared" si="146"/>
        <v>0</v>
      </c>
      <c r="D638">
        <f t="shared" si="147"/>
        <v>1107.2286964023856</v>
      </c>
      <c r="E638">
        <f t="shared" si="148"/>
        <v>-347.15055745698862</v>
      </c>
      <c r="F638">
        <f t="shared" si="149"/>
        <v>0</v>
      </c>
      <c r="G638">
        <f t="shared" si="150"/>
        <v>1596.8925643019538</v>
      </c>
      <c r="H638">
        <f t="shared" si="151"/>
        <v>5093.252003450375</v>
      </c>
      <c r="I638">
        <f t="shared" si="152"/>
        <v>5337.7225323703487</v>
      </c>
      <c r="J638" s="42">
        <f t="shared" si="153"/>
        <v>1160.3744635589082</v>
      </c>
      <c r="K638">
        <f t="shared" si="154"/>
        <v>2.0136887131963976</v>
      </c>
      <c r="L638">
        <f t="shared" si="155"/>
        <v>0</v>
      </c>
      <c r="M638" s="42">
        <f t="shared" si="156"/>
        <v>2.0136887131963976</v>
      </c>
      <c r="N638" s="6">
        <f t="shared" si="157"/>
        <v>-1.0569079982132743E-7</v>
      </c>
      <c r="O638" s="4">
        <f>SUM($N$54:N638)*0.1+$O$30</f>
        <v>4.8376593286425974E-6</v>
      </c>
      <c r="P638" s="4">
        <f>SUM($O$235:O638)</f>
        <v>-2.2280543433972436E-4</v>
      </c>
      <c r="Q638" s="6">
        <f t="shared" si="158"/>
        <v>-3.3709836839997979E-7</v>
      </c>
      <c r="R638" s="4">
        <f>SUM($Q$54:Q638)*0.1+$O$8</f>
        <v>-4.3540851514426779E-5</v>
      </c>
      <c r="S638" s="4">
        <f>SUM($R$235:R638)</f>
        <v>1.9878592047268841E-3</v>
      </c>
      <c r="T638">
        <f t="shared" si="159"/>
        <v>4.3808774216831993E-5</v>
      </c>
      <c r="U638">
        <f t="shared" si="160"/>
        <v>2.0003065963468485E-3</v>
      </c>
      <c r="X638" s="1"/>
    </row>
    <row r="639" spans="1:24" x14ac:dyDescent="0.25">
      <c r="A639" s="8"/>
      <c r="B639">
        <f t="shared" si="145"/>
        <v>58.500000000000561</v>
      </c>
      <c r="C639">
        <f t="shared" si="146"/>
        <v>0</v>
      </c>
      <c r="D639">
        <f t="shared" si="147"/>
        <v>1107.2286964023856</v>
      </c>
      <c r="E639">
        <f t="shared" si="148"/>
        <v>-347.15055745698862</v>
      </c>
      <c r="F639">
        <f t="shared" si="149"/>
        <v>0</v>
      </c>
      <c r="G639">
        <f t="shared" si="150"/>
        <v>1562.1775085562513</v>
      </c>
      <c r="H639">
        <f t="shared" si="151"/>
        <v>4982.5291338101324</v>
      </c>
      <c r="I639">
        <f t="shared" si="152"/>
        <v>5221.6850860144523</v>
      </c>
      <c r="J639" s="42">
        <f t="shared" si="153"/>
        <v>1160.3744635589082</v>
      </c>
      <c r="K639">
        <f t="shared" si="154"/>
        <v>1.9699128716051646</v>
      </c>
      <c r="L639">
        <f t="shared" si="155"/>
        <v>0</v>
      </c>
      <c r="M639" s="42">
        <f t="shared" si="156"/>
        <v>1.9699128716051646</v>
      </c>
      <c r="N639" s="6">
        <f t="shared" si="157"/>
        <v>-1.0339317373825458E-7</v>
      </c>
      <c r="O639" s="4">
        <f>SUM($N$54:N639)*0.1+$O$30</f>
        <v>4.8273200112687722E-6</v>
      </c>
      <c r="P639" s="4">
        <f>SUM($O$235:O639)</f>
        <v>-2.1797811432845558E-4</v>
      </c>
      <c r="Q639" s="6">
        <f t="shared" si="158"/>
        <v>-3.297701429999791E-7</v>
      </c>
      <c r="R639" s="4">
        <f>SUM($Q$54:Q639)*0.1+$O$8</f>
        <v>-4.3573828528726771E-5</v>
      </c>
      <c r="S639" s="4">
        <f>SUM($R$235:R639)</f>
        <v>1.9442853761981573E-3</v>
      </c>
      <c r="T639">
        <f t="shared" si="159"/>
        <v>4.3840410024794235E-5</v>
      </c>
      <c r="U639">
        <f t="shared" si="160"/>
        <v>1.9564662231748848E-3</v>
      </c>
      <c r="X639" s="1"/>
    </row>
    <row r="640" spans="1:24" x14ac:dyDescent="0.25">
      <c r="A640" s="8"/>
      <c r="B640">
        <f t="shared" si="145"/>
        <v>58.600000000000563</v>
      </c>
      <c r="C640">
        <f t="shared" si="146"/>
        <v>0</v>
      </c>
      <c r="D640">
        <f t="shared" si="147"/>
        <v>1107.2286964023856</v>
      </c>
      <c r="E640">
        <f t="shared" si="148"/>
        <v>-347.15055745698862</v>
      </c>
      <c r="F640">
        <f t="shared" si="149"/>
        <v>0</v>
      </c>
      <c r="G640">
        <f t="shared" si="150"/>
        <v>1527.4624528105523</v>
      </c>
      <c r="H640">
        <f t="shared" si="151"/>
        <v>4871.8062641698907</v>
      </c>
      <c r="I640">
        <f t="shared" si="152"/>
        <v>5105.6476396585595</v>
      </c>
      <c r="J640" s="42">
        <f t="shared" si="153"/>
        <v>1160.3744635589082</v>
      </c>
      <c r="K640">
        <f t="shared" si="154"/>
        <v>1.9261370300139327</v>
      </c>
      <c r="L640">
        <f t="shared" si="155"/>
        <v>0</v>
      </c>
      <c r="M640" s="42">
        <f t="shared" si="156"/>
        <v>1.9261370300139327</v>
      </c>
      <c r="N640" s="6">
        <f t="shared" si="157"/>
        <v>-1.0109554765518195E-7</v>
      </c>
      <c r="O640" s="4">
        <f>SUM($N$54:N640)*0.1+$O$30</f>
        <v>4.8172104565032528E-6</v>
      </c>
      <c r="P640" s="4">
        <f>SUM($O$235:O640)</f>
        <v>-2.1316090387195233E-4</v>
      </c>
      <c r="Q640" s="6">
        <f t="shared" si="158"/>
        <v>-3.2244191759997846E-7</v>
      </c>
      <c r="R640" s="4">
        <f>SUM($Q$54:Q640)*0.1+$O$8</f>
        <v>-4.360607272048678E-5</v>
      </c>
      <c r="S640" s="4">
        <f>SUM($R$235:R640)</f>
        <v>1.9006793034776705E-3</v>
      </c>
      <c r="T640">
        <f t="shared" si="159"/>
        <v>4.3871347080829708E-5</v>
      </c>
      <c r="U640">
        <f t="shared" si="160"/>
        <v>1.9125949350575699E-3</v>
      </c>
      <c r="X640" s="1"/>
    </row>
    <row r="641" spans="1:24" x14ac:dyDescent="0.25">
      <c r="A641" s="8"/>
      <c r="B641">
        <f t="shared" si="145"/>
        <v>58.700000000000564</v>
      </c>
      <c r="C641">
        <f t="shared" si="146"/>
        <v>0</v>
      </c>
      <c r="D641">
        <f t="shared" si="147"/>
        <v>1107.2286964023856</v>
      </c>
      <c r="E641">
        <f t="shared" si="148"/>
        <v>-347.15055745698862</v>
      </c>
      <c r="F641">
        <f t="shared" si="149"/>
        <v>0</v>
      </c>
      <c r="G641">
        <f t="shared" si="150"/>
        <v>1492.7473970648534</v>
      </c>
      <c r="H641">
        <f t="shared" si="151"/>
        <v>4761.083394529649</v>
      </c>
      <c r="I641">
        <f t="shared" si="152"/>
        <v>4989.6101933026648</v>
      </c>
      <c r="J641" s="42">
        <f t="shared" si="153"/>
        <v>1160.3744635589082</v>
      </c>
      <c r="K641">
        <f t="shared" si="154"/>
        <v>1.8823611884226998</v>
      </c>
      <c r="L641">
        <f t="shared" si="155"/>
        <v>0</v>
      </c>
      <c r="M641" s="42">
        <f t="shared" si="156"/>
        <v>1.8823611884226998</v>
      </c>
      <c r="N641" s="6">
        <f t="shared" si="157"/>
        <v>-9.8797921572109333E-8</v>
      </c>
      <c r="O641" s="4">
        <f>SUM($N$54:N641)*0.1+$O$30</f>
        <v>4.8073306643460426E-6</v>
      </c>
      <c r="P641" s="4">
        <f>SUM($O$235:O641)</f>
        <v>-2.0835357320760629E-4</v>
      </c>
      <c r="Q641" s="6">
        <f t="shared" si="158"/>
        <v>-3.1511369219997788E-7</v>
      </c>
      <c r="R641" s="4">
        <f>SUM($Q$54:Q641)*0.1+$O$8</f>
        <v>-4.3637584089706779E-5</v>
      </c>
      <c r="S641" s="4">
        <f>SUM($R$235:R641)</f>
        <v>1.8570417193879637E-3</v>
      </c>
      <c r="T641">
        <f t="shared" si="159"/>
        <v>4.3901585088725352E-5</v>
      </c>
      <c r="U641">
        <f t="shared" si="160"/>
        <v>1.8686934363388186E-3</v>
      </c>
      <c r="X641" s="1"/>
    </row>
    <row r="642" spans="1:24" x14ac:dyDescent="0.25">
      <c r="A642" s="8"/>
      <c r="B642">
        <f t="shared" si="145"/>
        <v>58.800000000000566</v>
      </c>
      <c r="C642">
        <f t="shared" si="146"/>
        <v>0</v>
      </c>
      <c r="D642">
        <f t="shared" si="147"/>
        <v>1107.2286964023856</v>
      </c>
      <c r="E642">
        <f t="shared" si="148"/>
        <v>-347.15055745698862</v>
      </c>
      <c r="F642">
        <f t="shared" si="149"/>
        <v>0</v>
      </c>
      <c r="G642">
        <f t="shared" si="150"/>
        <v>1458.0323413191509</v>
      </c>
      <c r="H642">
        <f t="shared" si="151"/>
        <v>4650.3605248894073</v>
      </c>
      <c r="I642">
        <f t="shared" si="152"/>
        <v>4873.5727469467702</v>
      </c>
      <c r="J642" s="42">
        <f t="shared" si="153"/>
        <v>1160.3744635589082</v>
      </c>
      <c r="K642">
        <f t="shared" si="154"/>
        <v>1.8385853468314672</v>
      </c>
      <c r="L642">
        <f t="shared" si="155"/>
        <v>0</v>
      </c>
      <c r="M642" s="42">
        <f t="shared" si="156"/>
        <v>1.8385853468314672</v>
      </c>
      <c r="N642" s="6">
        <f t="shared" si="157"/>
        <v>-9.6500295489036479E-8</v>
      </c>
      <c r="O642" s="4">
        <f>SUM($N$54:N642)*0.1+$O$30</f>
        <v>4.7976806347971381E-6</v>
      </c>
      <c r="P642" s="4">
        <f>SUM($O$235:O642)</f>
        <v>-2.0355589257280916E-4</v>
      </c>
      <c r="Q642" s="6">
        <f t="shared" si="158"/>
        <v>-3.0778546679997725E-7</v>
      </c>
      <c r="R642" s="4">
        <f>SUM($Q$54:Q642)*0.1+$O$8</f>
        <v>-4.3668362636386797E-5</v>
      </c>
      <c r="S642" s="4">
        <f>SUM($R$235:R642)</f>
        <v>1.8133733567515769E-3</v>
      </c>
      <c r="T642">
        <f t="shared" si="159"/>
        <v>4.3931123760000603E-5</v>
      </c>
      <c r="U642">
        <f t="shared" si="160"/>
        <v>1.8247624317640899E-3</v>
      </c>
      <c r="X642" s="1"/>
    </row>
    <row r="643" spans="1:24" x14ac:dyDescent="0.25">
      <c r="A643" s="8"/>
      <c r="B643">
        <f t="shared" si="145"/>
        <v>58.900000000000567</v>
      </c>
      <c r="C643">
        <f t="shared" si="146"/>
        <v>0</v>
      </c>
      <c r="D643">
        <f t="shared" si="147"/>
        <v>1107.2286964023856</v>
      </c>
      <c r="E643">
        <f t="shared" si="148"/>
        <v>-347.15055745698862</v>
      </c>
      <c r="F643">
        <f t="shared" si="149"/>
        <v>0</v>
      </c>
      <c r="G643">
        <f t="shared" si="150"/>
        <v>1423.317285573452</v>
      </c>
      <c r="H643">
        <f t="shared" si="151"/>
        <v>4539.6376552491656</v>
      </c>
      <c r="I643">
        <f t="shared" si="152"/>
        <v>4757.5353005908764</v>
      </c>
      <c r="J643" s="42">
        <f t="shared" si="153"/>
        <v>1160.3744635589082</v>
      </c>
      <c r="K643">
        <f t="shared" si="154"/>
        <v>1.7948095052402351</v>
      </c>
      <c r="L643">
        <f t="shared" si="155"/>
        <v>0</v>
      </c>
      <c r="M643" s="42">
        <f t="shared" si="156"/>
        <v>1.7948095052402351</v>
      </c>
      <c r="N643" s="6">
        <f t="shared" si="157"/>
        <v>-9.4202669405963863E-8</v>
      </c>
      <c r="O643" s="4">
        <f>SUM($N$54:N643)*0.1+$O$30</f>
        <v>4.7882603678565429E-6</v>
      </c>
      <c r="P643" s="4">
        <f>SUM($O$235:O643)</f>
        <v>-1.9876763220495262E-4</v>
      </c>
      <c r="Q643" s="6">
        <f t="shared" si="158"/>
        <v>-3.0045724139997661E-7</v>
      </c>
      <c r="R643" s="4">
        <f>SUM($Q$54:Q643)*0.1+$O$8</f>
        <v>-4.3698408360526804E-5</v>
      </c>
      <c r="S643" s="4">
        <f>SUM($R$235:R643)</f>
        <v>1.7696749483910501E-3</v>
      </c>
      <c r="T643">
        <f t="shared" si="159"/>
        <v>4.3959962813834868E-5</v>
      </c>
      <c r="U643">
        <f t="shared" si="160"/>
        <v>1.7808026265072807E-3</v>
      </c>
      <c r="X643" s="1"/>
    </row>
    <row r="644" spans="1:24" x14ac:dyDescent="0.25">
      <c r="A644" s="8"/>
      <c r="B644">
        <f t="shared" si="145"/>
        <v>59.000000000000568</v>
      </c>
      <c r="C644">
        <f t="shared" si="146"/>
        <v>0</v>
      </c>
      <c r="D644">
        <f t="shared" si="147"/>
        <v>1107.2286964023856</v>
      </c>
      <c r="E644">
        <f t="shared" si="148"/>
        <v>-347.15055745698862</v>
      </c>
      <c r="F644">
        <f t="shared" si="149"/>
        <v>0</v>
      </c>
      <c r="G644">
        <f t="shared" si="150"/>
        <v>1388.6022298277567</v>
      </c>
      <c r="H644">
        <f t="shared" si="151"/>
        <v>4428.9147856089385</v>
      </c>
      <c r="I644">
        <f t="shared" si="152"/>
        <v>4641.4978542349972</v>
      </c>
      <c r="J644" s="42">
        <f t="shared" si="153"/>
        <v>1160.3744635589082</v>
      </c>
      <c r="K644">
        <f t="shared" si="154"/>
        <v>1.7510336636490083</v>
      </c>
      <c r="L644">
        <f t="shared" si="155"/>
        <v>0</v>
      </c>
      <c r="M644" s="42">
        <f t="shared" si="156"/>
        <v>1.7510336636490083</v>
      </c>
      <c r="N644" s="6">
        <f t="shared" si="157"/>
        <v>-9.1905043322891486E-8</v>
      </c>
      <c r="O644" s="4">
        <f>SUM($N$54:N644)*0.1+$O$30</f>
        <v>4.77906986352425E-6</v>
      </c>
      <c r="P644" s="4">
        <f>SUM($O$235:O644)</f>
        <v>-1.9398856234142836E-4</v>
      </c>
      <c r="Q644" s="6">
        <f t="shared" si="158"/>
        <v>-2.9312901599997693E-7</v>
      </c>
      <c r="R644" s="4">
        <f>SUM($Q$54:Q644)*0.1+$O$8</f>
        <v>-4.3727721262126803E-5</v>
      </c>
      <c r="S644" s="4">
        <f>SUM($R$235:R644)</f>
        <v>1.7259472271289233E-3</v>
      </c>
      <c r="T644">
        <f t="shared" si="159"/>
        <v>4.3988101976997172E-5</v>
      </c>
      <c r="U644">
        <f t="shared" si="160"/>
        <v>1.7368147262023413E-3</v>
      </c>
      <c r="X644" s="1"/>
    </row>
    <row r="645" spans="1:24" x14ac:dyDescent="0.25">
      <c r="A645" s="8"/>
      <c r="B645">
        <f t="shared" si="145"/>
        <v>59.10000000000057</v>
      </c>
      <c r="C645">
        <f t="shared" si="146"/>
        <v>0</v>
      </c>
      <c r="D645">
        <f t="shared" si="147"/>
        <v>1107.2286964023856</v>
      </c>
      <c r="E645">
        <f t="shared" si="148"/>
        <v>-347.15055745698862</v>
      </c>
      <c r="F645">
        <f t="shared" si="149"/>
        <v>0</v>
      </c>
      <c r="G645">
        <f t="shared" si="150"/>
        <v>1353.8871740820578</v>
      </c>
      <c r="H645">
        <f t="shared" si="151"/>
        <v>4318.1919159686968</v>
      </c>
      <c r="I645">
        <f t="shared" si="152"/>
        <v>4525.4604078791035</v>
      </c>
      <c r="J645" s="42">
        <f t="shared" si="153"/>
        <v>1160.3744635589082</v>
      </c>
      <c r="K645">
        <f t="shared" si="154"/>
        <v>1.7072578220577759</v>
      </c>
      <c r="L645">
        <f t="shared" si="155"/>
        <v>0</v>
      </c>
      <c r="M645" s="42">
        <f t="shared" si="156"/>
        <v>1.7072578220577759</v>
      </c>
      <c r="N645" s="6">
        <f t="shared" si="157"/>
        <v>-8.960741723981887E-8</v>
      </c>
      <c r="O645" s="4">
        <f>SUM($N$54:N645)*0.1+$O$30</f>
        <v>4.7701091218002698E-6</v>
      </c>
      <c r="P645" s="4">
        <f>SUM($O$235:O645)</f>
        <v>-1.8921845321962809E-4</v>
      </c>
      <c r="Q645" s="6">
        <f t="shared" si="158"/>
        <v>-2.8580079059997629E-7</v>
      </c>
      <c r="R645" s="4">
        <f>SUM($Q$54:Q645)*0.1+$O$8</f>
        <v>-4.3756301341186791E-5</v>
      </c>
      <c r="S645" s="4">
        <f>SUM($R$235:R645)</f>
        <v>1.6821909257877365E-3</v>
      </c>
      <c r="T645">
        <f t="shared" si="159"/>
        <v>4.4015540983777846E-5</v>
      </c>
      <c r="U645">
        <f t="shared" si="160"/>
        <v>1.6927994369804801E-3</v>
      </c>
      <c r="X645" s="1"/>
    </row>
    <row r="646" spans="1:24" x14ac:dyDescent="0.25">
      <c r="A646" s="8"/>
      <c r="B646">
        <f t="shared" si="145"/>
        <v>59.200000000000571</v>
      </c>
      <c r="C646">
        <f t="shared" si="146"/>
        <v>0</v>
      </c>
      <c r="D646">
        <f t="shared" si="147"/>
        <v>1107.2286964023856</v>
      </c>
      <c r="E646">
        <f t="shared" si="148"/>
        <v>-347.15055745698862</v>
      </c>
      <c r="F646">
        <f t="shared" si="149"/>
        <v>0</v>
      </c>
      <c r="G646">
        <f t="shared" si="150"/>
        <v>1319.1721183363588</v>
      </c>
      <c r="H646">
        <f t="shared" si="151"/>
        <v>4207.4690463284387</v>
      </c>
      <c r="I646">
        <f t="shared" si="152"/>
        <v>4409.4229615231943</v>
      </c>
      <c r="J646" s="42">
        <f t="shared" si="153"/>
        <v>1160.3744635589082</v>
      </c>
      <c r="K646">
        <f t="shared" si="154"/>
        <v>1.6634819804665377</v>
      </c>
      <c r="L646">
        <f t="shared" si="155"/>
        <v>0</v>
      </c>
      <c r="M646" s="42">
        <f t="shared" si="156"/>
        <v>1.6634819804665377</v>
      </c>
      <c r="N646" s="6">
        <f t="shared" si="157"/>
        <v>-8.7309791156746241E-8</v>
      </c>
      <c r="O646" s="4">
        <f>SUM($N$54:N646)*0.1+$O$30</f>
        <v>4.7613781426845919E-6</v>
      </c>
      <c r="P646" s="4">
        <f>SUM($O$235:O646)</f>
        <v>-1.8445707507694351E-4</v>
      </c>
      <c r="Q646" s="6">
        <f t="shared" si="158"/>
        <v>-2.784725651999746E-7</v>
      </c>
      <c r="R646" s="4">
        <f>SUM($Q$54:Q646)*0.1+$O$8</f>
        <v>-4.3784148597706771E-5</v>
      </c>
      <c r="S646" s="4">
        <f>SUM($R$235:R646)</f>
        <v>1.6384067771900298E-3</v>
      </c>
      <c r="T646">
        <f t="shared" si="159"/>
        <v>4.4042279575922298E-5</v>
      </c>
      <c r="U646">
        <f t="shared" si="160"/>
        <v>1.6487574655140037E-3</v>
      </c>
      <c r="X646" s="1"/>
    </row>
    <row r="647" spans="1:24" x14ac:dyDescent="0.25">
      <c r="A647" s="8"/>
      <c r="B647">
        <f t="shared" si="145"/>
        <v>59.300000000000573</v>
      </c>
      <c r="C647">
        <f t="shared" si="146"/>
        <v>0</v>
      </c>
      <c r="D647">
        <f t="shared" si="147"/>
        <v>1107.2286964023856</v>
      </c>
      <c r="E647">
        <f t="shared" si="148"/>
        <v>-347.15055745698862</v>
      </c>
      <c r="F647">
        <f t="shared" si="149"/>
        <v>0</v>
      </c>
      <c r="G647">
        <f t="shared" si="150"/>
        <v>1284.4570625906563</v>
      </c>
      <c r="H647">
        <f t="shared" si="151"/>
        <v>4096.746176688197</v>
      </c>
      <c r="I647">
        <f t="shared" si="152"/>
        <v>4293.3855151672997</v>
      </c>
      <c r="J647" s="42">
        <f t="shared" si="153"/>
        <v>1160.3744635589082</v>
      </c>
      <c r="K647">
        <f t="shared" si="154"/>
        <v>1.6197061388753051</v>
      </c>
      <c r="L647">
        <f t="shared" si="155"/>
        <v>0</v>
      </c>
      <c r="M647" s="42">
        <f t="shared" si="156"/>
        <v>1.6197061388753051</v>
      </c>
      <c r="N647" s="6">
        <f t="shared" si="157"/>
        <v>-8.5012165073673387E-8</v>
      </c>
      <c r="O647" s="4">
        <f>SUM($N$54:N647)*0.1+$O$30</f>
        <v>4.7528769261772232E-6</v>
      </c>
      <c r="P647" s="4">
        <f>SUM($O$235:O647)</f>
        <v>-1.7970419815076629E-4</v>
      </c>
      <c r="Q647" s="6">
        <f t="shared" si="158"/>
        <v>-2.7114433979997396E-7</v>
      </c>
      <c r="R647" s="4">
        <f>SUM($Q$54:Q647)*0.1+$O$8</f>
        <v>-4.3811263031686768E-5</v>
      </c>
      <c r="S647" s="4">
        <f>SUM($R$235:R647)</f>
        <v>1.5945955141583429E-3</v>
      </c>
      <c r="T647">
        <f t="shared" si="159"/>
        <v>4.4068317502566758E-5</v>
      </c>
      <c r="U647">
        <f t="shared" si="160"/>
        <v>1.604689519068072E-3</v>
      </c>
      <c r="X647" s="1"/>
    </row>
    <row r="648" spans="1:24" x14ac:dyDescent="0.25">
      <c r="A648" s="8"/>
      <c r="B648">
        <f t="shared" si="145"/>
        <v>59.400000000000574</v>
      </c>
      <c r="C648">
        <f t="shared" si="146"/>
        <v>0</v>
      </c>
      <c r="D648">
        <f t="shared" si="147"/>
        <v>1107.2286964023856</v>
      </c>
      <c r="E648">
        <f t="shared" si="148"/>
        <v>-347.15055745698862</v>
      </c>
      <c r="F648">
        <f t="shared" si="149"/>
        <v>0</v>
      </c>
      <c r="G648">
        <f t="shared" si="150"/>
        <v>1249.7420068449574</v>
      </c>
      <c r="H648">
        <f t="shared" si="151"/>
        <v>3986.0233070479553</v>
      </c>
      <c r="I648">
        <f t="shared" si="152"/>
        <v>4177.3480688114059</v>
      </c>
      <c r="J648" s="42">
        <f t="shared" si="153"/>
        <v>1160.3744635589082</v>
      </c>
      <c r="K648">
        <f t="shared" si="154"/>
        <v>1.5759302972840727</v>
      </c>
      <c r="L648">
        <f t="shared" si="155"/>
        <v>0</v>
      </c>
      <c r="M648" s="42">
        <f t="shared" si="156"/>
        <v>1.5759302972840727</v>
      </c>
      <c r="N648" s="6">
        <f t="shared" si="157"/>
        <v>-8.2714538990600772E-8</v>
      </c>
      <c r="O648" s="4">
        <f>SUM($N$54:N648)*0.1+$O$30</f>
        <v>4.7446054722781671E-6</v>
      </c>
      <c r="P648" s="4">
        <f>SUM($O$235:O648)</f>
        <v>-1.7495959267848813E-4</v>
      </c>
      <c r="Q648" s="6">
        <f t="shared" si="158"/>
        <v>-2.6381611439997333E-7</v>
      </c>
      <c r="R648" s="4">
        <f>SUM($Q$54:Q648)*0.1+$O$8</f>
        <v>-4.3837644643126756E-5</v>
      </c>
      <c r="S648" s="4">
        <f>SUM($R$235:R648)</f>
        <v>1.5507578695152162E-3</v>
      </c>
      <c r="T648">
        <f t="shared" si="159"/>
        <v>4.4093654520175932E-5</v>
      </c>
      <c r="U648">
        <f t="shared" si="160"/>
        <v>1.560596305561946E-3</v>
      </c>
      <c r="X648" s="1"/>
    </row>
    <row r="649" spans="1:24" x14ac:dyDescent="0.25">
      <c r="A649" s="8"/>
      <c r="B649">
        <f t="shared" si="145"/>
        <v>59.500000000000576</v>
      </c>
      <c r="C649">
        <f t="shared" si="146"/>
        <v>0</v>
      </c>
      <c r="D649">
        <f t="shared" si="147"/>
        <v>1107.2286964023856</v>
      </c>
      <c r="E649">
        <f t="shared" si="148"/>
        <v>-347.15055745698862</v>
      </c>
      <c r="F649">
        <f t="shared" si="149"/>
        <v>0</v>
      </c>
      <c r="G649">
        <f t="shared" si="150"/>
        <v>1215.0269510992548</v>
      </c>
      <c r="H649">
        <f t="shared" si="151"/>
        <v>3875.3004374077136</v>
      </c>
      <c r="I649">
        <f t="shared" si="152"/>
        <v>4061.3106224555108</v>
      </c>
      <c r="J649" s="42">
        <f t="shared" si="153"/>
        <v>1160.3744635589082</v>
      </c>
      <c r="K649">
        <f t="shared" si="154"/>
        <v>1.5321544556928399</v>
      </c>
      <c r="L649">
        <f t="shared" si="155"/>
        <v>0</v>
      </c>
      <c r="M649" s="42">
        <f t="shared" si="156"/>
        <v>1.5321544556928399</v>
      </c>
      <c r="N649" s="6">
        <f t="shared" si="157"/>
        <v>-8.0416912907527904E-8</v>
      </c>
      <c r="O649" s="4">
        <f>SUM($N$54:N649)*0.1+$O$30</f>
        <v>4.7365637809874134E-6</v>
      </c>
      <c r="P649" s="4">
        <f>SUM($O$235:O649)</f>
        <v>-1.7022302889750071E-4</v>
      </c>
      <c r="Q649" s="6">
        <f t="shared" si="158"/>
        <v>-2.5648788899997269E-7</v>
      </c>
      <c r="R649" s="4">
        <f>SUM($Q$54:Q649)*0.1+$O$8</f>
        <v>-4.3863293432026761E-5</v>
      </c>
      <c r="S649" s="4">
        <f>SUM($R$235:R649)</f>
        <v>1.5068945760831893E-3</v>
      </c>
      <c r="T649">
        <f t="shared" si="159"/>
        <v>4.411829039248284E-5</v>
      </c>
      <c r="U649">
        <f t="shared" si="160"/>
        <v>1.5164785336416651E-3</v>
      </c>
      <c r="X649" s="1"/>
    </row>
    <row r="650" spans="1:24" x14ac:dyDescent="0.25">
      <c r="A650" s="8"/>
      <c r="B650">
        <f t="shared" si="145"/>
        <v>59.600000000000577</v>
      </c>
      <c r="C650">
        <f t="shared" si="146"/>
        <v>0</v>
      </c>
      <c r="D650">
        <f t="shared" si="147"/>
        <v>1107.2286964023856</v>
      </c>
      <c r="E650">
        <f t="shared" si="148"/>
        <v>-347.15055745698862</v>
      </c>
      <c r="F650">
        <f t="shared" si="149"/>
        <v>0</v>
      </c>
      <c r="G650">
        <f t="shared" si="150"/>
        <v>1180.3118953535559</v>
      </c>
      <c r="H650">
        <f t="shared" si="151"/>
        <v>3764.5775677674719</v>
      </c>
      <c r="I650">
        <f t="shared" si="152"/>
        <v>3945.2731760996166</v>
      </c>
      <c r="J650" s="42">
        <f t="shared" si="153"/>
        <v>1160.3744635589082</v>
      </c>
      <c r="K650">
        <f t="shared" si="154"/>
        <v>1.4883786141016075</v>
      </c>
      <c r="L650">
        <f t="shared" si="155"/>
        <v>0</v>
      </c>
      <c r="M650" s="42">
        <f t="shared" si="156"/>
        <v>1.4883786141016075</v>
      </c>
      <c r="N650" s="6">
        <f t="shared" si="157"/>
        <v>-7.8119286824455289E-8</v>
      </c>
      <c r="O650" s="4">
        <f>SUM($N$54:N650)*0.1+$O$30</f>
        <v>4.7287518523049689E-6</v>
      </c>
      <c r="P650" s="4">
        <f>SUM($O$235:O650)</f>
        <v>-1.6549427704519573E-4</v>
      </c>
      <c r="Q650" s="6">
        <f t="shared" si="158"/>
        <v>-2.4915966359997206E-7</v>
      </c>
      <c r="R650" s="4">
        <f>SUM($Q$54:Q650)*0.1+$O$8</f>
        <v>-4.3888209398386757E-5</v>
      </c>
      <c r="S650" s="4">
        <f>SUM($R$235:R650)</f>
        <v>1.4630063666848025E-3</v>
      </c>
      <c r="T650">
        <f t="shared" si="159"/>
        <v>4.4142224890430265E-5</v>
      </c>
      <c r="U650">
        <f t="shared" si="160"/>
        <v>1.4723369127665647E-3</v>
      </c>
      <c r="X650" s="1"/>
    </row>
    <row r="651" spans="1:24" x14ac:dyDescent="0.25">
      <c r="A651" s="8"/>
      <c r="B651">
        <f t="shared" si="145"/>
        <v>59.700000000000578</v>
      </c>
      <c r="C651">
        <f t="shared" si="146"/>
        <v>0</v>
      </c>
      <c r="D651">
        <f t="shared" si="147"/>
        <v>1107.2286964023856</v>
      </c>
      <c r="E651">
        <f t="shared" si="148"/>
        <v>-347.15055745698862</v>
      </c>
      <c r="F651">
        <f t="shared" si="149"/>
        <v>0</v>
      </c>
      <c r="G651">
        <f t="shared" si="150"/>
        <v>1145.5968396078606</v>
      </c>
      <c r="H651">
        <f t="shared" si="151"/>
        <v>3653.8546981272448</v>
      </c>
      <c r="I651">
        <f t="shared" si="152"/>
        <v>3829.2357297437379</v>
      </c>
      <c r="J651" s="42">
        <f t="shared" si="153"/>
        <v>1160.3744635589082</v>
      </c>
      <c r="K651">
        <f t="shared" si="154"/>
        <v>1.4446027725103809</v>
      </c>
      <c r="L651">
        <f t="shared" si="155"/>
        <v>0</v>
      </c>
      <c r="M651" s="42">
        <f t="shared" si="156"/>
        <v>1.4446027725103809</v>
      </c>
      <c r="N651" s="6">
        <f t="shared" si="157"/>
        <v>-7.5821660741382911E-8</v>
      </c>
      <c r="O651" s="4">
        <f>SUM($N$54:N651)*0.1+$O$30</f>
        <v>4.7211696862308302E-6</v>
      </c>
      <c r="P651" s="4">
        <f>SUM($O$235:O651)</f>
        <v>-1.6077310735896489E-4</v>
      </c>
      <c r="Q651" s="6">
        <f t="shared" si="158"/>
        <v>-2.4183143819997237E-7</v>
      </c>
      <c r="R651" s="4">
        <f>SUM($Q$54:Q651)*0.1+$O$8</f>
        <v>-4.3912392542206743E-5</v>
      </c>
      <c r="S651" s="4">
        <f>SUM($R$235:R651)</f>
        <v>1.4190939741425958E-3</v>
      </c>
      <c r="T651">
        <f t="shared" si="159"/>
        <v>4.4165457792114412E-5</v>
      </c>
      <c r="U651">
        <f t="shared" si="160"/>
        <v>1.4281721533126472E-3</v>
      </c>
      <c r="X651" s="1"/>
    </row>
    <row r="652" spans="1:24" x14ac:dyDescent="0.25">
      <c r="A652" s="8"/>
      <c r="B652">
        <f t="shared" si="145"/>
        <v>59.80000000000058</v>
      </c>
      <c r="C652">
        <f t="shared" si="146"/>
        <v>0</v>
      </c>
      <c r="D652">
        <f t="shared" si="147"/>
        <v>1107.2286964023856</v>
      </c>
      <c r="E652">
        <f t="shared" si="148"/>
        <v>-347.15055745698862</v>
      </c>
      <c r="F652">
        <f t="shared" si="149"/>
        <v>0</v>
      </c>
      <c r="G652">
        <f t="shared" si="150"/>
        <v>1110.8817838621617</v>
      </c>
      <c r="H652">
        <f t="shared" si="151"/>
        <v>3543.1318284870031</v>
      </c>
      <c r="I652">
        <f t="shared" si="152"/>
        <v>3713.1982833878442</v>
      </c>
      <c r="J652" s="42">
        <f t="shared" si="153"/>
        <v>1160.3744635589082</v>
      </c>
      <c r="K652">
        <f t="shared" si="154"/>
        <v>1.4008269309191486</v>
      </c>
      <c r="L652">
        <f t="shared" si="155"/>
        <v>0</v>
      </c>
      <c r="M652" s="42">
        <f t="shared" si="156"/>
        <v>1.4008269309191486</v>
      </c>
      <c r="N652" s="6">
        <f t="shared" si="157"/>
        <v>-7.3524034658310296E-8</v>
      </c>
      <c r="O652" s="4">
        <f>SUM($N$54:N652)*0.1+$O$30</f>
        <v>4.713817282765004E-6</v>
      </c>
      <c r="P652" s="4">
        <f>SUM($O$235:O652)</f>
        <v>-1.5605929007619988E-4</v>
      </c>
      <c r="Q652" s="6">
        <f t="shared" si="158"/>
        <v>-2.3450321279997176E-7</v>
      </c>
      <c r="R652" s="4">
        <f>SUM($Q$54:Q652)*0.1+$O$8</f>
        <v>-4.3935842863486747E-5</v>
      </c>
      <c r="S652" s="4">
        <f>SUM($R$235:R652)</f>
        <v>1.3751581312791089E-3</v>
      </c>
      <c r="T652">
        <f t="shared" si="159"/>
        <v>4.4187988882730268E-5</v>
      </c>
      <c r="U652">
        <f t="shared" si="160"/>
        <v>1.3839849666965817E-3</v>
      </c>
      <c r="X652" s="1"/>
    </row>
    <row r="653" spans="1:24" x14ac:dyDescent="0.25">
      <c r="A653" s="8"/>
      <c r="B653">
        <f t="shared" si="145"/>
        <v>59.900000000000581</v>
      </c>
      <c r="C653">
        <f t="shared" si="146"/>
        <v>0</v>
      </c>
      <c r="D653">
        <f t="shared" si="147"/>
        <v>1107.2286964023856</v>
      </c>
      <c r="E653">
        <f t="shared" si="148"/>
        <v>-347.15055745698862</v>
      </c>
      <c r="F653">
        <f t="shared" si="149"/>
        <v>0</v>
      </c>
      <c r="G653">
        <f t="shared" si="150"/>
        <v>1076.1667281164628</v>
      </c>
      <c r="H653">
        <f t="shared" si="151"/>
        <v>3432.4089588467614</v>
      </c>
      <c r="I653">
        <f t="shared" si="152"/>
        <v>3597.1608370319505</v>
      </c>
      <c r="J653" s="42">
        <f t="shared" si="153"/>
        <v>1160.3744635589082</v>
      </c>
      <c r="K653">
        <f t="shared" si="154"/>
        <v>1.3570510893279162</v>
      </c>
      <c r="L653">
        <f t="shared" si="155"/>
        <v>0</v>
      </c>
      <c r="M653" s="42">
        <f t="shared" si="156"/>
        <v>1.3570510893279162</v>
      </c>
      <c r="N653" s="6">
        <f t="shared" si="157"/>
        <v>-7.122640857523768E-8</v>
      </c>
      <c r="O653" s="4">
        <f>SUM($N$54:N653)*0.1+$O$30</f>
        <v>4.7066946419074769E-6</v>
      </c>
      <c r="P653" s="4">
        <f>SUM($O$235:O653)</f>
        <v>-1.5135259543429242E-4</v>
      </c>
      <c r="Q653" s="6">
        <f t="shared" si="158"/>
        <v>-2.2717498739997113E-7</v>
      </c>
      <c r="R653" s="4">
        <f>SUM($Q$54:Q653)*0.1+$O$8</f>
        <v>-4.3958560362226742E-5</v>
      </c>
      <c r="S653" s="4">
        <f>SUM($R$235:R653)</f>
        <v>1.3311995709168823E-3</v>
      </c>
      <c r="T653">
        <f t="shared" si="159"/>
        <v>4.4209817954518797E-5</v>
      </c>
      <c r="U653">
        <f t="shared" si="160"/>
        <v>1.3397760655251265E-3</v>
      </c>
      <c r="X653" s="1"/>
    </row>
    <row r="654" spans="1:24" x14ac:dyDescent="0.25">
      <c r="A654" s="8"/>
      <c r="B654">
        <f t="shared" si="145"/>
        <v>60.000000000000583</v>
      </c>
      <c r="C654">
        <f t="shared" si="146"/>
        <v>0</v>
      </c>
      <c r="D654">
        <f t="shared" si="147"/>
        <v>1107.2286964023856</v>
      </c>
      <c r="E654">
        <f t="shared" si="148"/>
        <v>-347.15055745698862</v>
      </c>
      <c r="F654">
        <f t="shared" si="149"/>
        <v>0</v>
      </c>
      <c r="G654">
        <f t="shared" si="150"/>
        <v>1041.4516723707602</v>
      </c>
      <c r="H654">
        <f t="shared" si="151"/>
        <v>3321.6860892065197</v>
      </c>
      <c r="I654">
        <f t="shared" si="152"/>
        <v>3481.1233906760554</v>
      </c>
      <c r="J654" s="42">
        <f t="shared" si="153"/>
        <v>1160.3744635589082</v>
      </c>
      <c r="K654">
        <f t="shared" si="154"/>
        <v>1.3132752477366836</v>
      </c>
      <c r="L654">
        <f t="shared" si="155"/>
        <v>0</v>
      </c>
      <c r="M654" s="42">
        <f t="shared" si="156"/>
        <v>1.3132752477366836</v>
      </c>
      <c r="N654" s="6">
        <f t="shared" si="157"/>
        <v>-6.8928782492164813E-8</v>
      </c>
      <c r="O654" s="4">
        <f>SUM($N$54:N654)*0.1+$O$30</f>
        <v>4.6998017636582624E-6</v>
      </c>
      <c r="P654" s="4">
        <f>SUM($O$235:O654)</f>
        <v>-1.4665279367063414E-4</v>
      </c>
      <c r="Q654" s="6">
        <f t="shared" si="158"/>
        <v>-2.1984676199997052E-7</v>
      </c>
      <c r="R654" s="4">
        <f>SUM($Q$54:Q654)*0.1+$O$8</f>
        <v>-4.3980545038426754E-5</v>
      </c>
      <c r="S654" s="4">
        <f>SUM($R$235:R654)</f>
        <v>1.2872190258784554E-3</v>
      </c>
      <c r="T654">
        <f t="shared" si="159"/>
        <v>4.4230944806716141E-5</v>
      </c>
      <c r="U654">
        <f t="shared" si="160"/>
        <v>1.2955461637760659E-3</v>
      </c>
      <c r="X654" s="1"/>
    </row>
    <row r="655" spans="1:24" x14ac:dyDescent="0.25">
      <c r="A655" s="8"/>
      <c r="B655">
        <f t="shared" si="145"/>
        <v>60.100000000000584</v>
      </c>
      <c r="C655">
        <f t="shared" si="146"/>
        <v>0</v>
      </c>
      <c r="D655">
        <f t="shared" si="147"/>
        <v>1107.2286964023856</v>
      </c>
      <c r="E655">
        <f t="shared" si="148"/>
        <v>-347.15055745698862</v>
      </c>
      <c r="F655">
        <f t="shared" si="149"/>
        <v>0</v>
      </c>
      <c r="G655">
        <f t="shared" si="150"/>
        <v>1006.7366166250613</v>
      </c>
      <c r="H655">
        <f t="shared" si="151"/>
        <v>3210.9632195662762</v>
      </c>
      <c r="I655">
        <f t="shared" si="152"/>
        <v>3365.0859443201598</v>
      </c>
      <c r="J655" s="42">
        <f t="shared" si="153"/>
        <v>1160.3744635589082</v>
      </c>
      <c r="K655">
        <f t="shared" si="154"/>
        <v>1.2694994061454505</v>
      </c>
      <c r="L655">
        <f t="shared" si="155"/>
        <v>0</v>
      </c>
      <c r="M655" s="42">
        <f t="shared" si="156"/>
        <v>1.2694994061454505</v>
      </c>
      <c r="N655" s="6">
        <f t="shared" si="157"/>
        <v>-6.6631156409092197E-8</v>
      </c>
      <c r="O655" s="4">
        <f>SUM($N$54:N655)*0.1+$O$30</f>
        <v>4.6931386480173536E-6</v>
      </c>
      <c r="P655" s="4">
        <f>SUM($O$235:O655)</f>
        <v>-1.4195965502261678E-4</v>
      </c>
      <c r="Q655" s="6">
        <f t="shared" si="158"/>
        <v>-2.1251853659996975E-7</v>
      </c>
      <c r="R655" s="4">
        <f>SUM($Q$54:Q655)*0.1+$O$8</f>
        <v>-4.4001796892086757E-5</v>
      </c>
      <c r="S655" s="4">
        <f>SUM($R$235:R655)</f>
        <v>1.2432172289863687E-3</v>
      </c>
      <c r="T655">
        <f t="shared" si="159"/>
        <v>4.4251369245504365E-5</v>
      </c>
      <c r="U655">
        <f t="shared" si="160"/>
        <v>1.2512959770185012E-3</v>
      </c>
      <c r="X655" s="1"/>
    </row>
    <row r="656" spans="1:24" x14ac:dyDescent="0.25">
      <c r="A656" s="8"/>
      <c r="B656">
        <f t="shared" si="145"/>
        <v>60.200000000000585</v>
      </c>
      <c r="C656">
        <f t="shared" si="146"/>
        <v>0</v>
      </c>
      <c r="D656">
        <f t="shared" si="147"/>
        <v>1107.2286964023856</v>
      </c>
      <c r="E656">
        <f t="shared" si="148"/>
        <v>-347.15055745698862</v>
      </c>
      <c r="F656">
        <f t="shared" si="149"/>
        <v>0</v>
      </c>
      <c r="G656">
        <f t="shared" si="150"/>
        <v>972.02156087935873</v>
      </c>
      <c r="H656">
        <f t="shared" si="151"/>
        <v>3100.2403499260345</v>
      </c>
      <c r="I656">
        <f t="shared" si="152"/>
        <v>3249.0484979642652</v>
      </c>
      <c r="J656" s="42">
        <f t="shared" si="153"/>
        <v>1160.3744635589082</v>
      </c>
      <c r="K656">
        <f t="shared" si="154"/>
        <v>1.2257235645542179</v>
      </c>
      <c r="L656">
        <f t="shared" si="155"/>
        <v>0</v>
      </c>
      <c r="M656" s="42">
        <f t="shared" si="156"/>
        <v>1.2257235645542179</v>
      </c>
      <c r="N656" s="6">
        <f t="shared" si="157"/>
        <v>-6.4333530326019343E-8</v>
      </c>
      <c r="O656" s="4">
        <f>SUM($N$54:N656)*0.1+$O$30</f>
        <v>4.686705294984754E-6</v>
      </c>
      <c r="P656" s="4">
        <f>SUM($O$235:O656)</f>
        <v>-1.3727294972763204E-4</v>
      </c>
      <c r="Q656" s="6">
        <f t="shared" si="158"/>
        <v>-2.0519031119996912E-7</v>
      </c>
      <c r="R656" s="4">
        <f>SUM($Q$54:Q656)*0.1+$O$8</f>
        <v>-4.402231592320675E-5</v>
      </c>
      <c r="S656" s="4">
        <f>SUM($R$235:R656)</f>
        <v>1.199194913063162E-3</v>
      </c>
      <c r="T656">
        <f t="shared" si="159"/>
        <v>4.4271091083964268E-5</v>
      </c>
      <c r="U656">
        <f t="shared" si="160"/>
        <v>1.2070262226826266E-3</v>
      </c>
      <c r="X656" s="1"/>
    </row>
    <row r="657" spans="1:24" x14ac:dyDescent="0.25">
      <c r="A657" s="8"/>
      <c r="B657">
        <f t="shared" si="145"/>
        <v>60.300000000000587</v>
      </c>
      <c r="C657">
        <f t="shared" si="146"/>
        <v>0</v>
      </c>
      <c r="D657">
        <f t="shared" si="147"/>
        <v>1107.2286964023856</v>
      </c>
      <c r="E657">
        <f t="shared" si="148"/>
        <v>-347.15055745698862</v>
      </c>
      <c r="F657">
        <f t="shared" si="149"/>
        <v>0</v>
      </c>
      <c r="G657">
        <f t="shared" si="150"/>
        <v>937.30650513365981</v>
      </c>
      <c r="H657">
        <f t="shared" si="151"/>
        <v>2989.5174802858073</v>
      </c>
      <c r="I657">
        <f t="shared" si="152"/>
        <v>3133.0110516083851</v>
      </c>
      <c r="J657" s="42">
        <f t="shared" si="153"/>
        <v>1160.3744635589082</v>
      </c>
      <c r="K657">
        <f t="shared" si="154"/>
        <v>1.1819477229629907</v>
      </c>
      <c r="L657">
        <f t="shared" si="155"/>
        <v>0</v>
      </c>
      <c r="M657" s="42">
        <f t="shared" si="156"/>
        <v>1.1819477229629907</v>
      </c>
      <c r="N657" s="6">
        <f t="shared" si="157"/>
        <v>-6.2035904242946727E-8</v>
      </c>
      <c r="O657" s="4">
        <f>SUM($N$54:N657)*0.1+$O$30</f>
        <v>4.6805017045604569E-6</v>
      </c>
      <c r="P657" s="4">
        <f>SUM($O$235:O657)</f>
        <v>-1.3259244802307158E-4</v>
      </c>
      <c r="Q657" s="6">
        <f t="shared" si="158"/>
        <v>-1.9786208579996946E-7</v>
      </c>
      <c r="R657" s="4">
        <f>SUM($Q$54:Q657)*0.1+$O$8</f>
        <v>-4.4042102131786761E-5</v>
      </c>
      <c r="S657" s="4">
        <f>SUM($R$235:R657)</f>
        <v>1.1551528109313752E-3</v>
      </c>
      <c r="T657">
        <f t="shared" si="159"/>
        <v>4.4290110142029785E-5</v>
      </c>
      <c r="U657">
        <f t="shared" si="160"/>
        <v>1.1627376203922398E-3</v>
      </c>
      <c r="X657" s="1"/>
    </row>
    <row r="658" spans="1:24" x14ac:dyDescent="0.25">
      <c r="A658" s="8"/>
      <c r="B658">
        <f t="shared" si="145"/>
        <v>60.400000000000588</v>
      </c>
      <c r="C658">
        <f t="shared" si="146"/>
        <v>0</v>
      </c>
      <c r="D658">
        <f t="shared" si="147"/>
        <v>1107.2286964023856</v>
      </c>
      <c r="E658">
        <f t="shared" si="148"/>
        <v>-347.15055745698862</v>
      </c>
      <c r="F658">
        <f t="shared" si="149"/>
        <v>0</v>
      </c>
      <c r="G658">
        <f t="shared" si="150"/>
        <v>902.59144938796817</v>
      </c>
      <c r="H658">
        <f t="shared" si="151"/>
        <v>2878.7946106455656</v>
      </c>
      <c r="I658">
        <f t="shared" si="152"/>
        <v>3016.9736052524931</v>
      </c>
      <c r="J658" s="42">
        <f t="shared" si="153"/>
        <v>1160.3744635589082</v>
      </c>
      <c r="K658">
        <f t="shared" si="154"/>
        <v>1.1381718813717592</v>
      </c>
      <c r="L658">
        <f t="shared" si="155"/>
        <v>0</v>
      </c>
      <c r="M658" s="42">
        <f t="shared" si="156"/>
        <v>1.1381718813717592</v>
      </c>
      <c r="N658" s="6">
        <f t="shared" si="157"/>
        <v>-5.9738278159874588E-8</v>
      </c>
      <c r="O658" s="4">
        <f>SUM($N$54:N658)*0.1+$O$30</f>
        <v>4.6745278767444723E-6</v>
      </c>
      <c r="P658" s="4">
        <f>SUM($O$235:O658)</f>
        <v>-1.2791792014632712E-4</v>
      </c>
      <c r="Q658" s="6">
        <f t="shared" si="158"/>
        <v>-1.9053386039996882E-7</v>
      </c>
      <c r="R658" s="4">
        <f>SUM($Q$54:Q658)*0.1+$O$8</f>
        <v>-4.4061155517826763E-5</v>
      </c>
      <c r="S658" s="4">
        <f>SUM($R$235:R658)</f>
        <v>1.1110916554135486E-3</v>
      </c>
      <c r="T658">
        <f t="shared" si="159"/>
        <v>4.4308426246444102E-5</v>
      </c>
      <c r="U658">
        <f t="shared" si="160"/>
        <v>1.1184308923774334E-3</v>
      </c>
      <c r="X658" s="1"/>
    </row>
    <row r="659" spans="1:24" x14ac:dyDescent="0.25">
      <c r="A659" s="8"/>
      <c r="B659">
        <f t="shared" si="145"/>
        <v>60.50000000000059</v>
      </c>
      <c r="C659">
        <f t="shared" si="146"/>
        <v>0</v>
      </c>
      <c r="D659">
        <f t="shared" si="147"/>
        <v>1107.2286964023856</v>
      </c>
      <c r="E659">
        <f t="shared" si="148"/>
        <v>-347.15055745698862</v>
      </c>
      <c r="F659">
        <f t="shared" si="149"/>
        <v>0</v>
      </c>
      <c r="G659">
        <f t="shared" si="150"/>
        <v>867.87639364226561</v>
      </c>
      <c r="H659">
        <f t="shared" si="151"/>
        <v>2768.0717410053239</v>
      </c>
      <c r="I659">
        <f t="shared" si="152"/>
        <v>2900.9361588965985</v>
      </c>
      <c r="J659" s="42">
        <f t="shared" si="153"/>
        <v>1160.3744635589082</v>
      </c>
      <c r="K659">
        <f t="shared" si="154"/>
        <v>1.0943960397805264</v>
      </c>
      <c r="L659">
        <f t="shared" si="155"/>
        <v>0</v>
      </c>
      <c r="M659" s="42">
        <f t="shared" si="156"/>
        <v>1.0943960397805264</v>
      </c>
      <c r="N659" s="6">
        <f t="shared" si="157"/>
        <v>-5.7440652076801728E-8</v>
      </c>
      <c r="O659" s="4">
        <f>SUM($N$54:N659)*0.1+$O$30</f>
        <v>4.6687838115367901E-6</v>
      </c>
      <c r="P659" s="4">
        <f>SUM($O$235:O659)</f>
        <v>-1.2324913633479033E-4</v>
      </c>
      <c r="Q659" s="6">
        <f t="shared" si="158"/>
        <v>-1.8320563499996819E-7</v>
      </c>
      <c r="R659" s="4">
        <f>SUM($Q$54:Q659)*0.1+$O$8</f>
        <v>-4.4079476081326755E-5</v>
      </c>
      <c r="S659" s="4">
        <f>SUM($R$235:R659)</f>
        <v>1.0670121793322218E-3</v>
      </c>
      <c r="T659">
        <f t="shared" si="159"/>
        <v>4.4326039230717709E-5</v>
      </c>
      <c r="U659">
        <f t="shared" si="160"/>
        <v>1.074106763990698E-3</v>
      </c>
      <c r="X659" s="1"/>
    </row>
    <row r="660" spans="1:24" x14ac:dyDescent="0.25">
      <c r="A660" s="8"/>
      <c r="B660">
        <f t="shared" si="145"/>
        <v>60.600000000000591</v>
      </c>
      <c r="C660">
        <f t="shared" si="146"/>
        <v>0</v>
      </c>
      <c r="D660">
        <f t="shared" si="147"/>
        <v>1107.2286964023856</v>
      </c>
      <c r="E660">
        <f t="shared" si="148"/>
        <v>-347.15055745698862</v>
      </c>
      <c r="F660">
        <f t="shared" si="149"/>
        <v>0</v>
      </c>
      <c r="G660">
        <f t="shared" si="150"/>
        <v>833.16133789656669</v>
      </c>
      <c r="H660">
        <f t="shared" si="151"/>
        <v>2657.3488713650822</v>
      </c>
      <c r="I660">
        <f t="shared" si="152"/>
        <v>2784.8987125407043</v>
      </c>
      <c r="J660" s="42">
        <f t="shared" si="153"/>
        <v>1160.3744635589082</v>
      </c>
      <c r="K660">
        <f t="shared" si="154"/>
        <v>1.050620198189294</v>
      </c>
      <c r="L660">
        <f t="shared" si="155"/>
        <v>0</v>
      </c>
      <c r="M660" s="42">
        <f t="shared" si="156"/>
        <v>1.050620198189294</v>
      </c>
      <c r="N660" s="6">
        <f t="shared" si="157"/>
        <v>-5.5143025993729112E-8</v>
      </c>
      <c r="O660" s="4">
        <f>SUM($N$54:N660)*0.1+$O$30</f>
        <v>4.6632695089374171E-6</v>
      </c>
      <c r="P660" s="4">
        <f>SUM($O$235:O660)</f>
        <v>-1.1858586682585291E-4</v>
      </c>
      <c r="Q660" s="6">
        <f t="shared" si="158"/>
        <v>-1.7587740959996758E-7</v>
      </c>
      <c r="R660" s="4">
        <f>SUM($Q$54:Q660)*0.1+$O$8</f>
        <v>-4.4097063822286738E-5</v>
      </c>
      <c r="S660" s="4">
        <f>SUM($R$235:R660)</f>
        <v>1.0229151155099351E-3</v>
      </c>
      <c r="T660">
        <f t="shared" si="159"/>
        <v>4.4342948935087928E-5</v>
      </c>
      <c r="U660">
        <f t="shared" si="160"/>
        <v>1.0297659643576994E-3</v>
      </c>
      <c r="X660" s="1"/>
    </row>
    <row r="661" spans="1:24" x14ac:dyDescent="0.25">
      <c r="A661" s="8"/>
      <c r="B661">
        <f t="shared" si="145"/>
        <v>60.700000000000593</v>
      </c>
      <c r="C661">
        <f t="shared" si="146"/>
        <v>0</v>
      </c>
      <c r="D661">
        <f t="shared" si="147"/>
        <v>1107.2286964023856</v>
      </c>
      <c r="E661">
        <f t="shared" si="148"/>
        <v>-347.15055745698862</v>
      </c>
      <c r="F661">
        <f t="shared" si="149"/>
        <v>0</v>
      </c>
      <c r="G661">
        <f t="shared" si="150"/>
        <v>798.44628215086414</v>
      </c>
      <c r="H661">
        <f t="shared" si="151"/>
        <v>2546.6260017248405</v>
      </c>
      <c r="I661">
        <f t="shared" si="152"/>
        <v>2668.8612661848097</v>
      </c>
      <c r="J661" s="42">
        <f t="shared" si="153"/>
        <v>1160.3744635589082</v>
      </c>
      <c r="K661">
        <f t="shared" si="154"/>
        <v>1.0068443565980614</v>
      </c>
      <c r="L661">
        <f t="shared" si="155"/>
        <v>0</v>
      </c>
      <c r="M661" s="42">
        <f t="shared" si="156"/>
        <v>1.0068443565980614</v>
      </c>
      <c r="N661" s="6">
        <f t="shared" si="157"/>
        <v>-5.2845399910656251E-8</v>
      </c>
      <c r="O661" s="4">
        <f>SUM($N$54:N661)*0.1+$O$30</f>
        <v>4.6579849689463499E-6</v>
      </c>
      <c r="P661" s="4">
        <f>SUM($O$235:O661)</f>
        <v>-1.1392788185690656E-4</v>
      </c>
      <c r="Q661" s="6">
        <f t="shared" si="158"/>
        <v>-1.6854918419996694E-7</v>
      </c>
      <c r="R661" s="4">
        <f>SUM($Q$54:Q661)*0.1+$O$8</f>
        <v>-4.4113918740706738E-5</v>
      </c>
      <c r="S661" s="4">
        <f>SUM($R$235:R661)</f>
        <v>9.7880119676922836E-4</v>
      </c>
      <c r="T661">
        <f t="shared" si="159"/>
        <v>4.4359155206480284E-5</v>
      </c>
      <c r="U661">
        <f t="shared" si="160"/>
        <v>9.8540922720526374E-4</v>
      </c>
      <c r="X661" s="1"/>
    </row>
    <row r="662" spans="1:24" x14ac:dyDescent="0.25">
      <c r="A662" s="8"/>
      <c r="B662">
        <f t="shared" si="145"/>
        <v>60.800000000000594</v>
      </c>
      <c r="C662">
        <f t="shared" si="146"/>
        <v>0</v>
      </c>
      <c r="D662">
        <f t="shared" si="147"/>
        <v>1107.2286964023856</v>
      </c>
      <c r="E662">
        <f t="shared" si="148"/>
        <v>-347.15055745698862</v>
      </c>
      <c r="F662">
        <f t="shared" si="149"/>
        <v>0</v>
      </c>
      <c r="G662">
        <f t="shared" si="150"/>
        <v>763.73122640516522</v>
      </c>
      <c r="H662">
        <f t="shared" si="151"/>
        <v>2435.9031320845988</v>
      </c>
      <c r="I662">
        <f t="shared" si="152"/>
        <v>2552.8238198289159</v>
      </c>
      <c r="J662" s="42">
        <f t="shared" si="153"/>
        <v>1160.3744635589082</v>
      </c>
      <c r="K662">
        <f t="shared" si="154"/>
        <v>0.963068515006829</v>
      </c>
      <c r="L662">
        <f t="shared" si="155"/>
        <v>0</v>
      </c>
      <c r="M662" s="42">
        <f t="shared" si="156"/>
        <v>0.963068515006829</v>
      </c>
      <c r="N662" s="6">
        <f t="shared" si="157"/>
        <v>-5.0547773827583636E-8</v>
      </c>
      <c r="O662" s="4">
        <f>SUM($N$54:N662)*0.1+$O$30</f>
        <v>4.6529301915635953E-6</v>
      </c>
      <c r="P662" s="4">
        <f>SUM($O$235:O662)</f>
        <v>-1.0927495166534296E-4</v>
      </c>
      <c r="Q662" s="6">
        <f t="shared" si="158"/>
        <v>-1.6122095879996631E-7</v>
      </c>
      <c r="R662" s="4">
        <f>SUM($Q$54:Q662)*0.1+$O$8</f>
        <v>-4.4130040836586729E-5</v>
      </c>
      <c r="S662" s="4">
        <f>SUM($R$235:R662)</f>
        <v>9.3467115593264167E-4</v>
      </c>
      <c r="T662">
        <f t="shared" si="159"/>
        <v>4.4374657898471472E-5</v>
      </c>
      <c r="U662">
        <f t="shared" si="160"/>
        <v>9.4103729192520507E-4</v>
      </c>
      <c r="X662" s="1"/>
    </row>
    <row r="663" spans="1:24" x14ac:dyDescent="0.25">
      <c r="A663" s="8"/>
      <c r="B663">
        <f t="shared" si="145"/>
        <v>60.900000000000595</v>
      </c>
      <c r="C663">
        <f t="shared" si="146"/>
        <v>0</v>
      </c>
      <c r="D663">
        <f t="shared" si="147"/>
        <v>1107.2286964023856</v>
      </c>
      <c r="E663">
        <f t="shared" si="148"/>
        <v>-347.15055745698862</v>
      </c>
      <c r="F663">
        <f t="shared" si="149"/>
        <v>0</v>
      </c>
      <c r="G663">
        <f t="shared" si="150"/>
        <v>729.01617065946266</v>
      </c>
      <c r="H663">
        <f t="shared" si="151"/>
        <v>2325.1802624443717</v>
      </c>
      <c r="I663">
        <f t="shared" si="152"/>
        <v>2436.7863734730349</v>
      </c>
      <c r="J663" s="42">
        <f t="shared" si="153"/>
        <v>1160.3744635589082</v>
      </c>
      <c r="K663">
        <f t="shared" si="154"/>
        <v>0.9192926734156015</v>
      </c>
      <c r="L663">
        <f t="shared" si="155"/>
        <v>0</v>
      </c>
      <c r="M663" s="42">
        <f t="shared" si="156"/>
        <v>0.9192926734156015</v>
      </c>
      <c r="N663" s="6">
        <f t="shared" si="157"/>
        <v>-4.8250147744510775E-8</v>
      </c>
      <c r="O663" s="4">
        <f>SUM($N$54:N663)*0.1+$O$30</f>
        <v>4.6481051767891397E-6</v>
      </c>
      <c r="P663" s="4">
        <f>SUM($O$235:O663)</f>
        <v>-1.0462684648855382E-4</v>
      </c>
      <c r="Q663" s="6">
        <f t="shared" si="158"/>
        <v>-1.5389273339996665E-7</v>
      </c>
      <c r="R663" s="4">
        <f>SUM($Q$54:Q663)*0.1+$O$8</f>
        <v>-4.4145430109926711E-5</v>
      </c>
      <c r="S663" s="4">
        <f>SUM($R$235:R663)</f>
        <v>8.9052572582271495E-4</v>
      </c>
      <c r="T663">
        <f t="shared" si="159"/>
        <v>4.4389456871253989E-5</v>
      </c>
      <c r="U663">
        <f t="shared" si="160"/>
        <v>8.9665090495588792E-4</v>
      </c>
      <c r="X663" s="1"/>
    </row>
    <row r="664" spans="1:24" x14ac:dyDescent="0.25">
      <c r="A664" s="8"/>
      <c r="B664">
        <f t="shared" si="145"/>
        <v>61.000000000000597</v>
      </c>
      <c r="C664">
        <f t="shared" si="146"/>
        <v>0</v>
      </c>
      <c r="D664">
        <f t="shared" si="147"/>
        <v>1107.2286964023856</v>
      </c>
      <c r="E664">
        <f t="shared" si="148"/>
        <v>-347.15055745698862</v>
      </c>
      <c r="F664">
        <f t="shared" si="149"/>
        <v>0</v>
      </c>
      <c r="G664">
        <f t="shared" si="150"/>
        <v>694.30111491376374</v>
      </c>
      <c r="H664">
        <f t="shared" si="151"/>
        <v>2214.45739280413</v>
      </c>
      <c r="I664">
        <f t="shared" si="152"/>
        <v>2320.7489271171407</v>
      </c>
      <c r="J664" s="42">
        <f t="shared" si="153"/>
        <v>1160.3744635589082</v>
      </c>
      <c r="K664">
        <f t="shared" si="154"/>
        <v>0.87551683182436912</v>
      </c>
      <c r="L664">
        <f t="shared" si="155"/>
        <v>0</v>
      </c>
      <c r="M664" s="42">
        <f t="shared" si="156"/>
        <v>0.87551683182436912</v>
      </c>
      <c r="N664" s="6">
        <f t="shared" si="157"/>
        <v>-4.5952521661438159E-8</v>
      </c>
      <c r="O664" s="4">
        <f>SUM($N$54:N664)*0.1+$O$30</f>
        <v>4.6435099246229966E-6</v>
      </c>
      <c r="P664" s="4">
        <f>SUM($O$235:O664)</f>
        <v>-9.9983336563930827E-5</v>
      </c>
      <c r="Q664" s="6">
        <f t="shared" si="158"/>
        <v>-1.4656450799996602E-7</v>
      </c>
      <c r="R664" s="4">
        <f>SUM($Q$54:Q664)*0.1+$O$8</f>
        <v>-4.416008656072671E-5</v>
      </c>
      <c r="S664" s="4">
        <f>SUM($R$235:R664)</f>
        <v>8.4636563926198825E-4</v>
      </c>
      <c r="T664">
        <f t="shared" si="159"/>
        <v>4.4403551991602514E-5</v>
      </c>
      <c r="U664">
        <f t="shared" si="160"/>
        <v>8.5225082159761528E-4</v>
      </c>
      <c r="X664" s="1"/>
    </row>
    <row r="665" spans="1:24" x14ac:dyDescent="0.25">
      <c r="A665" s="8"/>
      <c r="B665">
        <f t="shared" si="145"/>
        <v>61.100000000000598</v>
      </c>
      <c r="C665">
        <f t="shared" si="146"/>
        <v>0</v>
      </c>
      <c r="D665">
        <f t="shared" si="147"/>
        <v>1107.2286964023856</v>
      </c>
      <c r="E665">
        <f t="shared" si="148"/>
        <v>-347.15055745698862</v>
      </c>
      <c r="F665">
        <f t="shared" si="149"/>
        <v>0</v>
      </c>
      <c r="G665">
        <f t="shared" si="150"/>
        <v>659.58605916806482</v>
      </c>
      <c r="H665">
        <f t="shared" si="151"/>
        <v>2103.7345231638865</v>
      </c>
      <c r="I665">
        <f t="shared" si="152"/>
        <v>2204.7114807612452</v>
      </c>
      <c r="J665" s="42">
        <f t="shared" si="153"/>
        <v>1160.3744635589082</v>
      </c>
      <c r="K665">
        <f t="shared" si="154"/>
        <v>0.83174099023313608</v>
      </c>
      <c r="L665">
        <f t="shared" si="155"/>
        <v>0</v>
      </c>
      <c r="M665" s="42">
        <f t="shared" si="156"/>
        <v>0.83174099023313608</v>
      </c>
      <c r="N665" s="6">
        <f t="shared" si="157"/>
        <v>-4.3654895578365537E-8</v>
      </c>
      <c r="O665" s="4">
        <f>SUM($N$54:N665)*0.1+$O$30</f>
        <v>4.6391444350651594E-6</v>
      </c>
      <c r="P665" s="4">
        <f>SUM($O$235:O665)</f>
        <v>-9.534419212886566E-5</v>
      </c>
      <c r="Q665" s="6">
        <f t="shared" si="158"/>
        <v>-1.3923628259996525E-7</v>
      </c>
      <c r="R665" s="4">
        <f>SUM($Q$54:Q665)*0.1+$O$8</f>
        <v>-4.41740101889867E-5</v>
      </c>
      <c r="S665" s="4">
        <f>SUM($R$235:R665)</f>
        <v>8.0219162907300154E-4</v>
      </c>
      <c r="T665">
        <f t="shared" si="159"/>
        <v>4.4416943132841738E-5</v>
      </c>
      <c r="U665">
        <f t="shared" si="160"/>
        <v>8.0783780842908198E-4</v>
      </c>
      <c r="X665" s="1"/>
    </row>
    <row r="666" spans="1:24" x14ac:dyDescent="0.25">
      <c r="A666" s="8"/>
      <c r="B666">
        <f t="shared" si="145"/>
        <v>61.2000000000006</v>
      </c>
      <c r="C666">
        <f t="shared" si="146"/>
        <v>0</v>
      </c>
      <c r="D666">
        <f t="shared" si="147"/>
        <v>1107.2286964023856</v>
      </c>
      <c r="E666">
        <f t="shared" si="148"/>
        <v>-347.15055745698862</v>
      </c>
      <c r="F666">
        <f t="shared" si="149"/>
        <v>0</v>
      </c>
      <c r="G666">
        <f t="shared" si="150"/>
        <v>624.87100342236954</v>
      </c>
      <c r="H666">
        <f t="shared" si="151"/>
        <v>1993.0116535236448</v>
      </c>
      <c r="I666">
        <f t="shared" si="152"/>
        <v>2088.6740344053528</v>
      </c>
      <c r="J666" s="42">
        <f t="shared" si="153"/>
        <v>1160.3744635589082</v>
      </c>
      <c r="K666">
        <f t="shared" si="154"/>
        <v>0.78796514864190426</v>
      </c>
      <c r="L666">
        <f t="shared" si="155"/>
        <v>0</v>
      </c>
      <c r="M666" s="42">
        <f t="shared" si="156"/>
        <v>0.78796514864190426</v>
      </c>
      <c r="N666" s="6">
        <f t="shared" si="157"/>
        <v>-4.135726949529316E-8</v>
      </c>
      <c r="O666" s="4">
        <f>SUM($N$54:N666)*0.1+$O$30</f>
        <v>4.6350087081156313E-6</v>
      </c>
      <c r="P666" s="4">
        <f>SUM($O$235:O666)</f>
        <v>-9.0709183420750026E-5</v>
      </c>
      <c r="Q666" s="6">
        <f t="shared" si="158"/>
        <v>-1.3190805719996464E-7</v>
      </c>
      <c r="R666" s="4">
        <f>SUM($Q$54:Q666)*0.1+$O$8</f>
        <v>-4.4187200994706707E-5</v>
      </c>
      <c r="S666" s="4">
        <f>SUM($R$235:R666)</f>
        <v>7.5800442807829487E-4</v>
      </c>
      <c r="T666">
        <f t="shared" si="159"/>
        <v>4.4429630174815967E-5</v>
      </c>
      <c r="U666">
        <f t="shared" si="160"/>
        <v>7.6341264657009856E-4</v>
      </c>
      <c r="X666" s="1"/>
    </row>
    <row r="667" spans="1:24" x14ac:dyDescent="0.25">
      <c r="A667" s="8"/>
      <c r="B667">
        <f t="shared" si="145"/>
        <v>61.300000000000601</v>
      </c>
      <c r="C667">
        <f t="shared" si="146"/>
        <v>0</v>
      </c>
      <c r="D667">
        <f t="shared" si="147"/>
        <v>1107.2286964023856</v>
      </c>
      <c r="E667">
        <f t="shared" si="148"/>
        <v>-347.15055745698862</v>
      </c>
      <c r="F667">
        <f t="shared" si="149"/>
        <v>0</v>
      </c>
      <c r="G667">
        <f t="shared" si="150"/>
        <v>590.15594767667062</v>
      </c>
      <c r="H667">
        <f t="shared" si="151"/>
        <v>1882.2887838834031</v>
      </c>
      <c r="I667">
        <f t="shared" si="152"/>
        <v>1972.6365880494586</v>
      </c>
      <c r="J667" s="42">
        <f t="shared" si="153"/>
        <v>1160.3744635589082</v>
      </c>
      <c r="K667">
        <f t="shared" si="154"/>
        <v>0.74418930705067188</v>
      </c>
      <c r="L667">
        <f t="shared" si="155"/>
        <v>0</v>
      </c>
      <c r="M667" s="42">
        <f t="shared" si="156"/>
        <v>0.74418930705067188</v>
      </c>
      <c r="N667" s="6">
        <f t="shared" si="157"/>
        <v>-3.9059643412220544E-8</v>
      </c>
      <c r="O667" s="4">
        <f>SUM($N$54:N667)*0.1+$O$30</f>
        <v>4.6311027437744057E-6</v>
      </c>
      <c r="P667" s="4">
        <f>SUM($O$235:O667)</f>
        <v>-8.6078080676975623E-5</v>
      </c>
      <c r="Q667" s="6">
        <f t="shared" si="158"/>
        <v>-1.24579831799964E-7</v>
      </c>
      <c r="R667" s="4">
        <f>SUM($Q$54:Q667)*0.1+$O$8</f>
        <v>-4.4199658977886705E-5</v>
      </c>
      <c r="S667" s="4">
        <f>SUM($R$235:R667)</f>
        <v>7.1380476910040821E-4</v>
      </c>
      <c r="T667">
        <f t="shared" si="159"/>
        <v>4.4441613003860194E-5</v>
      </c>
      <c r="U667">
        <f t="shared" si="160"/>
        <v>7.1897613615718781E-4</v>
      </c>
      <c r="X667" s="1"/>
    </row>
    <row r="668" spans="1:24" x14ac:dyDescent="0.25">
      <c r="A668" s="8"/>
      <c r="B668">
        <f t="shared" si="145"/>
        <v>61.400000000000603</v>
      </c>
      <c r="C668">
        <f t="shared" si="146"/>
        <v>0</v>
      </c>
      <c r="D668">
        <f t="shared" si="147"/>
        <v>1107.2286964023856</v>
      </c>
      <c r="E668">
        <f t="shared" si="148"/>
        <v>-347.15055745698862</v>
      </c>
      <c r="F668">
        <f t="shared" si="149"/>
        <v>0</v>
      </c>
      <c r="G668">
        <f t="shared" si="150"/>
        <v>555.44089193096806</v>
      </c>
      <c r="H668">
        <f t="shared" si="151"/>
        <v>1771.5659142431614</v>
      </c>
      <c r="I668">
        <f t="shared" si="152"/>
        <v>1856.5991416935638</v>
      </c>
      <c r="J668" s="42">
        <f t="shared" si="153"/>
        <v>1160.3744635589082</v>
      </c>
      <c r="K668">
        <f t="shared" si="154"/>
        <v>0.70041346545943906</v>
      </c>
      <c r="L668">
        <f t="shared" si="155"/>
        <v>0</v>
      </c>
      <c r="M668" s="42">
        <f t="shared" si="156"/>
        <v>0.70041346545943906</v>
      </c>
      <c r="N668" s="6">
        <f t="shared" si="157"/>
        <v>-3.6762017329147683E-8</v>
      </c>
      <c r="O668" s="4">
        <f>SUM($N$54:N668)*0.1+$O$30</f>
        <v>4.6274265420414926E-6</v>
      </c>
      <c r="P668" s="4">
        <f>SUM($O$235:O668)</f>
        <v>-8.1450654134934127E-5</v>
      </c>
      <c r="Q668" s="6">
        <f t="shared" si="158"/>
        <v>-1.1725160639996337E-7</v>
      </c>
      <c r="R668" s="4">
        <f>SUM($Q$54:Q668)*0.1+$O$8</f>
        <v>-4.4211384138526693E-5</v>
      </c>
      <c r="S668" s="4">
        <f>SUM($R$235:R668)</f>
        <v>6.695933849618815E-4</v>
      </c>
      <c r="T668">
        <f t="shared" si="159"/>
        <v>4.4452891512772927E-5</v>
      </c>
      <c r="U668">
        <f t="shared" si="160"/>
        <v>6.7452910259211134E-4</v>
      </c>
      <c r="X668" s="1"/>
    </row>
    <row r="669" spans="1:24" x14ac:dyDescent="0.25">
      <c r="A669" s="8"/>
      <c r="B669">
        <f t="shared" si="145"/>
        <v>61.500000000000604</v>
      </c>
      <c r="C669">
        <f t="shared" si="146"/>
        <v>0</v>
      </c>
      <c r="D669">
        <f t="shared" si="147"/>
        <v>1107.2286964023856</v>
      </c>
      <c r="E669">
        <f t="shared" si="148"/>
        <v>-347.15055745698862</v>
      </c>
      <c r="F669">
        <f t="shared" si="149"/>
        <v>0</v>
      </c>
      <c r="G669">
        <f t="shared" si="150"/>
        <v>520.72583618526915</v>
      </c>
      <c r="H669">
        <f t="shared" si="151"/>
        <v>1660.8430446029197</v>
      </c>
      <c r="I669">
        <f t="shared" si="152"/>
        <v>1740.56169533767</v>
      </c>
      <c r="J669" s="42">
        <f t="shared" si="153"/>
        <v>1160.3744635589082</v>
      </c>
      <c r="K669">
        <f t="shared" si="154"/>
        <v>0.65663762386820679</v>
      </c>
      <c r="L669">
        <f t="shared" si="155"/>
        <v>0</v>
      </c>
      <c r="M669" s="42">
        <f t="shared" si="156"/>
        <v>0.65663762386820679</v>
      </c>
      <c r="N669" s="6">
        <f t="shared" si="157"/>
        <v>-3.4464391246075068E-8</v>
      </c>
      <c r="O669" s="4">
        <f>SUM($N$54:N669)*0.1+$O$30</f>
        <v>4.623980102916882E-6</v>
      </c>
      <c r="P669" s="4">
        <f>SUM($O$235:O669)</f>
        <v>-7.6826674032017239E-5</v>
      </c>
      <c r="Q669" s="6">
        <f t="shared" si="158"/>
        <v>-1.0992338099996275E-7</v>
      </c>
      <c r="R669" s="4">
        <f>SUM($Q$54:Q669)*0.1+$O$8</f>
        <v>-4.4222376476626699E-5</v>
      </c>
      <c r="S669" s="4">
        <f>SUM($R$235:R669)</f>
        <v>6.2537100848525482E-4</v>
      </c>
      <c r="T669">
        <f t="shared" si="159"/>
        <v>4.4463465600790471E-5</v>
      </c>
      <c r="U669">
        <f t="shared" si="160"/>
        <v>6.3007240543979271E-4</v>
      </c>
      <c r="X669" s="1"/>
    </row>
    <row r="670" spans="1:24" x14ac:dyDescent="0.25">
      <c r="A670" s="8"/>
      <c r="B670">
        <f t="shared" si="145"/>
        <v>61.600000000000605</v>
      </c>
      <c r="C670">
        <f t="shared" si="146"/>
        <v>0</v>
      </c>
      <c r="D670">
        <f t="shared" si="147"/>
        <v>1107.2286964023856</v>
      </c>
      <c r="E670">
        <f t="shared" si="148"/>
        <v>-347.15055745698862</v>
      </c>
      <c r="F670">
        <f t="shared" si="149"/>
        <v>0</v>
      </c>
      <c r="G670">
        <f t="shared" si="150"/>
        <v>486.01078043957023</v>
      </c>
      <c r="H670">
        <f t="shared" si="151"/>
        <v>1550.1201749626925</v>
      </c>
      <c r="I670">
        <f t="shared" si="152"/>
        <v>1624.5242489817899</v>
      </c>
      <c r="J670" s="42">
        <f t="shared" si="153"/>
        <v>1160.3744635589082</v>
      </c>
      <c r="K670">
        <f t="shared" si="154"/>
        <v>0.61286178227697963</v>
      </c>
      <c r="L670">
        <f t="shared" si="155"/>
        <v>0</v>
      </c>
      <c r="M670" s="42">
        <f t="shared" si="156"/>
        <v>0.61286178227697963</v>
      </c>
      <c r="N670" s="6">
        <f t="shared" si="157"/>
        <v>-3.2166765163002445E-8</v>
      </c>
      <c r="O670" s="4">
        <f>SUM($N$54:N670)*0.1+$O$30</f>
        <v>4.6207634264005805E-6</v>
      </c>
      <c r="P670" s="4">
        <f>SUM($O$235:O670)</f>
        <v>-7.2205910605616658E-5</v>
      </c>
      <c r="Q670" s="6">
        <f t="shared" si="158"/>
        <v>-1.0259515559996308E-7</v>
      </c>
      <c r="R670" s="4">
        <f>SUM($Q$54:Q670)*0.1+$O$8</f>
        <v>-4.4232635992186696E-5</v>
      </c>
      <c r="S670" s="4">
        <f>SUM($R$235:R670)</f>
        <v>5.8113837249306811E-4</v>
      </c>
      <c r="T670">
        <f t="shared" si="159"/>
        <v>4.4473335173562718E-5</v>
      </c>
      <c r="U670">
        <f t="shared" si="160"/>
        <v>5.8560695138486728E-4</v>
      </c>
      <c r="X670" s="1"/>
    </row>
    <row r="671" spans="1:24" x14ac:dyDescent="0.25">
      <c r="A671" s="8"/>
      <c r="B671">
        <f t="shared" si="145"/>
        <v>61.700000000000607</v>
      </c>
      <c r="C671">
        <f t="shared" si="146"/>
        <v>0</v>
      </c>
      <c r="D671">
        <f t="shared" si="147"/>
        <v>1107.2286964023856</v>
      </c>
      <c r="E671">
        <f t="shared" si="148"/>
        <v>-347.15055745698862</v>
      </c>
      <c r="F671">
        <f t="shared" si="149"/>
        <v>0</v>
      </c>
      <c r="G671">
        <f t="shared" si="150"/>
        <v>451.29572469387131</v>
      </c>
      <c r="H671">
        <f t="shared" si="151"/>
        <v>1439.3973053224508</v>
      </c>
      <c r="I671">
        <f t="shared" si="152"/>
        <v>1508.486802625896</v>
      </c>
      <c r="J671" s="42">
        <f t="shared" si="153"/>
        <v>1160.3744635589082</v>
      </c>
      <c r="K671">
        <f t="shared" si="154"/>
        <v>0.56908594068574725</v>
      </c>
      <c r="L671">
        <f t="shared" si="155"/>
        <v>0</v>
      </c>
      <c r="M671" s="42">
        <f t="shared" si="156"/>
        <v>0.56908594068574725</v>
      </c>
      <c r="N671" s="6">
        <f t="shared" si="157"/>
        <v>-2.986913907992983E-8</v>
      </c>
      <c r="O671" s="4">
        <f>SUM($N$54:N671)*0.1+$O$30</f>
        <v>4.6177765124925848E-6</v>
      </c>
      <c r="P671" s="4">
        <f>SUM($O$235:O671)</f>
        <v>-6.7588134093124073E-5</v>
      </c>
      <c r="Q671" s="6">
        <f t="shared" si="158"/>
        <v>-9.5266930199962442E-8</v>
      </c>
      <c r="R671" s="4">
        <f>SUM($Q$54:Q671)*0.1+$O$8</f>
        <v>-4.4242162685206711E-5</v>
      </c>
      <c r="S671" s="4">
        <f>SUM($R$235:R671)</f>
        <v>5.3689620980786144E-4</v>
      </c>
      <c r="T671">
        <f t="shared" si="159"/>
        <v>4.4482500143130733E-5</v>
      </c>
      <c r="U671">
        <f t="shared" si="160"/>
        <v>5.4113371358310077E-4</v>
      </c>
      <c r="X671" s="1"/>
    </row>
    <row r="672" spans="1:24" x14ac:dyDescent="0.25">
      <c r="A672" s="8"/>
      <c r="B672">
        <f t="shared" si="145"/>
        <v>61.800000000000608</v>
      </c>
      <c r="C672">
        <f t="shared" si="146"/>
        <v>0</v>
      </c>
      <c r="D672">
        <f t="shared" si="147"/>
        <v>1107.2286964023856</v>
      </c>
      <c r="E672">
        <f t="shared" si="148"/>
        <v>-347.15055745698862</v>
      </c>
      <c r="F672">
        <f t="shared" si="149"/>
        <v>0</v>
      </c>
      <c r="G672">
        <f t="shared" si="150"/>
        <v>416.58066894817239</v>
      </c>
      <c r="H672">
        <f t="shared" si="151"/>
        <v>1328.6744356822092</v>
      </c>
      <c r="I672">
        <f t="shared" si="152"/>
        <v>1392.4493562700022</v>
      </c>
      <c r="J672" s="42">
        <f t="shared" si="153"/>
        <v>1160.3744635589082</v>
      </c>
      <c r="K672">
        <f t="shared" si="154"/>
        <v>0.52531009909451498</v>
      </c>
      <c r="L672">
        <f t="shared" si="155"/>
        <v>0</v>
      </c>
      <c r="M672" s="42">
        <f t="shared" si="156"/>
        <v>0.52531009909451498</v>
      </c>
      <c r="N672" s="6">
        <f t="shared" si="157"/>
        <v>-2.7571512996857211E-8</v>
      </c>
      <c r="O672" s="4">
        <f>SUM($N$54:N672)*0.1+$O$30</f>
        <v>4.6150193611929017E-6</v>
      </c>
      <c r="P672" s="4">
        <f>SUM($O$235:O672)</f>
        <v>-6.2973114731931172E-5</v>
      </c>
      <c r="Q672" s="6">
        <f t="shared" si="158"/>
        <v>-8.793870479996182E-8</v>
      </c>
      <c r="R672" s="4">
        <f>SUM($Q$54:Q672)*0.1+$O$8</f>
        <v>-4.4250956555686715E-5</v>
      </c>
      <c r="S672" s="4">
        <f>SUM($R$235:R672)</f>
        <v>4.9264525325217476E-4</v>
      </c>
      <c r="T672">
        <f t="shared" si="159"/>
        <v>4.4490960427905563E-5</v>
      </c>
      <c r="U672">
        <f t="shared" si="160"/>
        <v>4.9665376141829474E-4</v>
      </c>
      <c r="X672" s="1"/>
    </row>
    <row r="673" spans="1:24" x14ac:dyDescent="0.25">
      <c r="A673" s="8"/>
      <c r="B673">
        <f t="shared" si="145"/>
        <v>61.90000000000061</v>
      </c>
      <c r="C673">
        <f t="shared" si="146"/>
        <v>0</v>
      </c>
      <c r="D673">
        <f t="shared" si="147"/>
        <v>1107.2286964023856</v>
      </c>
      <c r="E673">
        <f t="shared" si="148"/>
        <v>-347.15055745698862</v>
      </c>
      <c r="F673">
        <f t="shared" si="149"/>
        <v>0</v>
      </c>
      <c r="G673">
        <f t="shared" si="150"/>
        <v>381.86561320247347</v>
      </c>
      <c r="H673">
        <f t="shared" si="151"/>
        <v>1217.9515660419675</v>
      </c>
      <c r="I673">
        <f t="shared" si="152"/>
        <v>1276.4119099141085</v>
      </c>
      <c r="J673" s="42">
        <f t="shared" si="153"/>
        <v>1160.3744635589082</v>
      </c>
      <c r="K673">
        <f t="shared" si="154"/>
        <v>0.48153425750328266</v>
      </c>
      <c r="L673">
        <f t="shared" si="155"/>
        <v>0</v>
      </c>
      <c r="M673" s="42">
        <f t="shared" si="156"/>
        <v>0.48153425750328266</v>
      </c>
      <c r="N673" s="6">
        <f t="shared" si="157"/>
        <v>-2.5273886913784595E-8</v>
      </c>
      <c r="O673" s="4">
        <f>SUM($N$54:N673)*0.1+$O$30</f>
        <v>4.6124919725015244E-6</v>
      </c>
      <c r="P673" s="4">
        <f>SUM($O$235:O673)</f>
        <v>-5.8360622759429647E-5</v>
      </c>
      <c r="Q673" s="6">
        <f t="shared" si="158"/>
        <v>-8.0610479399961185E-8</v>
      </c>
      <c r="R673" s="4">
        <f>SUM($Q$54:Q673)*0.1+$O$8</f>
        <v>-4.4259017603626711E-5</v>
      </c>
      <c r="S673" s="4">
        <f>SUM($R$235:R673)</f>
        <v>4.4838623564854804E-4</v>
      </c>
      <c r="T673">
        <f t="shared" si="159"/>
        <v>4.4498715952648898E-5</v>
      </c>
      <c r="U673">
        <f t="shared" si="160"/>
        <v>4.5216830783231999E-4</v>
      </c>
      <c r="X673" s="1"/>
    </row>
    <row r="674" spans="1:24" x14ac:dyDescent="0.25">
      <c r="A674" s="8"/>
      <c r="B674">
        <f t="shared" si="145"/>
        <v>62.000000000000611</v>
      </c>
      <c r="C674">
        <f t="shared" si="146"/>
        <v>0</v>
      </c>
      <c r="D674">
        <f t="shared" si="147"/>
        <v>1107.2286964023856</v>
      </c>
      <c r="E674">
        <f t="shared" si="148"/>
        <v>-347.15055745698862</v>
      </c>
      <c r="F674">
        <f t="shared" si="149"/>
        <v>0</v>
      </c>
      <c r="G674">
        <f t="shared" si="150"/>
        <v>347.15055745677455</v>
      </c>
      <c r="H674">
        <f t="shared" si="151"/>
        <v>1107.2286964017112</v>
      </c>
      <c r="I674">
        <f t="shared" si="152"/>
        <v>1160.3744635582007</v>
      </c>
      <c r="J674" s="42">
        <f t="shared" si="153"/>
        <v>1160.3744635589082</v>
      </c>
      <c r="K674">
        <f t="shared" si="154"/>
        <v>0.43775841591204506</v>
      </c>
      <c r="L674">
        <f t="shared" si="155"/>
        <v>0</v>
      </c>
      <c r="M674" s="42">
        <f t="shared" si="156"/>
        <v>0.43775841591204506</v>
      </c>
      <c r="N674" s="6">
        <f t="shared" si="157"/>
        <v>-2.2976260830711976E-8</v>
      </c>
      <c r="O674" s="4">
        <f>SUM($N$54:N674)*0.1+$O$30</f>
        <v>4.6101943464184529E-6</v>
      </c>
      <c r="P674" s="4">
        <f>SUM($O$235:O674)</f>
        <v>-5.3750428413011194E-5</v>
      </c>
      <c r="Q674" s="6">
        <f t="shared" si="158"/>
        <v>-7.3282253999959596E-8</v>
      </c>
      <c r="R674" s="4">
        <f>SUM($Q$54:Q674)*0.1+$O$8</f>
        <v>-4.4266345829026697E-5</v>
      </c>
      <c r="S674" s="4">
        <f>SUM($R$235:R674)</f>
        <v>4.0411988981952133E-4</v>
      </c>
      <c r="T674">
        <f t="shared" si="159"/>
        <v>4.4505766648455096E-5</v>
      </c>
      <c r="U674">
        <f t="shared" si="160"/>
        <v>4.0767878765312807E-4</v>
      </c>
      <c r="X674" s="1"/>
    </row>
    <row r="675" spans="1:24" x14ac:dyDescent="0.25">
      <c r="A675" s="8"/>
      <c r="B675">
        <f t="shared" si="145"/>
        <v>62.100000000000612</v>
      </c>
      <c r="C675">
        <f t="shared" si="146"/>
        <v>0</v>
      </c>
      <c r="D675">
        <f t="shared" si="147"/>
        <v>1107.2286964023856</v>
      </c>
      <c r="E675">
        <f t="shared" si="148"/>
        <v>-347.15055745698862</v>
      </c>
      <c r="F675">
        <f t="shared" si="149"/>
        <v>0</v>
      </c>
      <c r="G675">
        <f t="shared" si="150"/>
        <v>312.43550171107563</v>
      </c>
      <c r="H675">
        <f t="shared" si="151"/>
        <v>996.50582676146769</v>
      </c>
      <c r="I675">
        <f t="shared" si="152"/>
        <v>1044.3370172023051</v>
      </c>
      <c r="J675" s="42">
        <f t="shared" si="153"/>
        <v>1160.3744635589082</v>
      </c>
      <c r="K675">
        <f t="shared" si="154"/>
        <v>0.39398257432081207</v>
      </c>
      <c r="L675">
        <f t="shared" si="155"/>
        <v>0</v>
      </c>
      <c r="M675" s="42">
        <f t="shared" si="156"/>
        <v>0.39398257432081207</v>
      </c>
      <c r="N675" s="6">
        <f t="shared" si="157"/>
        <v>-2.0678634747639357E-8</v>
      </c>
      <c r="O675" s="4">
        <f>SUM($N$54:N675)*0.1+$O$30</f>
        <v>4.6081264829436905E-6</v>
      </c>
      <c r="P675" s="4">
        <f>SUM($O$235:O675)</f>
        <v>-4.9142301930067507E-5</v>
      </c>
      <c r="Q675" s="6">
        <f t="shared" si="158"/>
        <v>-6.5954028599958842E-8</v>
      </c>
      <c r="R675" s="4">
        <f>SUM($Q$54:Q675)*0.1+$O$8</f>
        <v>-4.4272941231886674E-5</v>
      </c>
      <c r="S675" s="4">
        <f>SUM($R$235:R675)</f>
        <v>3.5984694858763464E-4</v>
      </c>
      <c r="T675">
        <f t="shared" si="159"/>
        <v>4.4512112452734682E-5</v>
      </c>
      <c r="U675">
        <f t="shared" si="160"/>
        <v>3.6318699349896559E-4</v>
      </c>
      <c r="X675" s="1"/>
    </row>
    <row r="676" spans="1:24" x14ac:dyDescent="0.25">
      <c r="A676" s="8"/>
      <c r="B676">
        <f t="shared" si="145"/>
        <v>62.200000000000614</v>
      </c>
      <c r="C676">
        <f t="shared" si="146"/>
        <v>0</v>
      </c>
      <c r="D676">
        <f t="shared" si="147"/>
        <v>1107.2286964023856</v>
      </c>
      <c r="E676">
        <f t="shared" si="148"/>
        <v>-347.15055745698862</v>
      </c>
      <c r="F676">
        <f t="shared" si="149"/>
        <v>0</v>
      </c>
      <c r="G676">
        <f t="shared" si="150"/>
        <v>277.72044596537671</v>
      </c>
      <c r="H676">
        <f t="shared" si="151"/>
        <v>885.78295712124054</v>
      </c>
      <c r="I676">
        <f t="shared" si="152"/>
        <v>928.29957084642524</v>
      </c>
      <c r="J676" s="42">
        <f t="shared" si="153"/>
        <v>1160.3744635589082</v>
      </c>
      <c r="K676">
        <f t="shared" si="154"/>
        <v>0.35020673272958502</v>
      </c>
      <c r="L676">
        <f t="shared" si="155"/>
        <v>0</v>
      </c>
      <c r="M676" s="42">
        <f t="shared" si="156"/>
        <v>0.35020673272958502</v>
      </c>
      <c r="N676" s="6">
        <f t="shared" si="157"/>
        <v>-1.8381008664566738E-8</v>
      </c>
      <c r="O676" s="4">
        <f>SUM($N$54:N676)*0.1+$O$30</f>
        <v>4.606288382077234E-6</v>
      </c>
      <c r="P676" s="4">
        <f>SUM($O$235:O676)</f>
        <v>-4.4536013547990273E-5</v>
      </c>
      <c r="Q676" s="6">
        <f t="shared" si="158"/>
        <v>-5.8625803199959172E-8</v>
      </c>
      <c r="R676" s="4">
        <f>SUM($Q$54:Q676)*0.1+$O$8</f>
        <v>-4.4278803812206668E-5</v>
      </c>
      <c r="S676" s="4">
        <f>SUM($R$235:R676)</f>
        <v>3.1556814477542799E-4</v>
      </c>
      <c r="T676">
        <f t="shared" si="159"/>
        <v>4.4517753309199546E-5</v>
      </c>
      <c r="U676">
        <f t="shared" si="160"/>
        <v>3.1869532550659143E-4</v>
      </c>
      <c r="X676" s="1"/>
    </row>
    <row r="677" spans="1:24" x14ac:dyDescent="0.25">
      <c r="A677" s="8"/>
      <c r="B677">
        <f t="shared" si="145"/>
        <v>62.300000000000615</v>
      </c>
      <c r="C677">
        <f t="shared" si="146"/>
        <v>0</v>
      </c>
      <c r="D677">
        <f t="shared" si="147"/>
        <v>1107.2286964023856</v>
      </c>
      <c r="E677">
        <f t="shared" si="148"/>
        <v>-347.15055745698862</v>
      </c>
      <c r="F677">
        <f t="shared" si="149"/>
        <v>0</v>
      </c>
      <c r="G677">
        <f t="shared" si="150"/>
        <v>243.00539021967779</v>
      </c>
      <c r="H677">
        <f t="shared" si="151"/>
        <v>775.06008748099885</v>
      </c>
      <c r="I677">
        <f t="shared" si="152"/>
        <v>812.26212449053139</v>
      </c>
      <c r="J677" s="42">
        <f t="shared" si="153"/>
        <v>1160.3744635589082</v>
      </c>
      <c r="K677">
        <f t="shared" si="154"/>
        <v>0.30643089113835265</v>
      </c>
      <c r="L677">
        <f t="shared" si="155"/>
        <v>0</v>
      </c>
      <c r="M677" s="42">
        <f t="shared" si="156"/>
        <v>0.30643089113835265</v>
      </c>
      <c r="N677" s="6">
        <f t="shared" si="157"/>
        <v>-1.6083382581494122E-8</v>
      </c>
      <c r="O677" s="4">
        <f>SUM($N$54:N677)*0.1+$O$30</f>
        <v>4.6046800438190866E-6</v>
      </c>
      <c r="P677" s="4">
        <f>SUM($O$235:O677)</f>
        <v>-3.9931333504171187E-5</v>
      </c>
      <c r="Q677" s="6">
        <f t="shared" si="158"/>
        <v>-5.1297577799958543E-8</v>
      </c>
      <c r="R677" s="4">
        <f>SUM($Q$54:Q677)*0.1+$O$8</f>
        <v>-4.4283933569986653E-5</v>
      </c>
      <c r="S677" s="4">
        <f>SUM($R$235:R677)</f>
        <v>2.7128421120544132E-4</v>
      </c>
      <c r="T677">
        <f t="shared" si="159"/>
        <v>4.4522689167849421E-5</v>
      </c>
      <c r="U677">
        <f t="shared" si="160"/>
        <v>2.7420728408410276E-4</v>
      </c>
      <c r="X677" s="1"/>
    </row>
    <row r="678" spans="1:24" x14ac:dyDescent="0.25">
      <c r="A678" s="8"/>
      <c r="B678">
        <f t="shared" si="145"/>
        <v>62.400000000000617</v>
      </c>
      <c r="C678">
        <f t="shared" si="146"/>
        <v>0</v>
      </c>
      <c r="D678">
        <f t="shared" si="147"/>
        <v>1107.2286964023856</v>
      </c>
      <c r="E678">
        <f t="shared" si="148"/>
        <v>-347.15055745698862</v>
      </c>
      <c r="F678">
        <f t="shared" si="149"/>
        <v>0</v>
      </c>
      <c r="G678">
        <f t="shared" si="150"/>
        <v>208.2903344739716</v>
      </c>
      <c r="H678">
        <f t="shared" si="151"/>
        <v>664.33721784075715</v>
      </c>
      <c r="I678">
        <f t="shared" si="152"/>
        <v>696.22467813463538</v>
      </c>
      <c r="J678" s="42">
        <f t="shared" si="153"/>
        <v>1160.3744635589082</v>
      </c>
      <c r="K678">
        <f t="shared" si="154"/>
        <v>0.26265504954711949</v>
      </c>
      <c r="L678">
        <f t="shared" si="155"/>
        <v>0</v>
      </c>
      <c r="M678" s="42">
        <f t="shared" si="156"/>
        <v>0.26265504954711949</v>
      </c>
      <c r="N678" s="6">
        <f t="shared" si="157"/>
        <v>-1.3785756498421022E-8</v>
      </c>
      <c r="O678" s="4">
        <f>SUM($N$54:N678)*0.1+$O$30</f>
        <v>4.6033014681692451E-6</v>
      </c>
      <c r="P678" s="4">
        <f>SUM($O$235:O678)</f>
        <v>-3.5328032036001942E-5</v>
      </c>
      <c r="Q678" s="6">
        <f t="shared" si="158"/>
        <v>-4.3969352399957914E-8</v>
      </c>
      <c r="R678" s="4">
        <f>SUM($Q$54:Q678)*0.1+$O$8</f>
        <v>-4.4288330505226655E-5</v>
      </c>
      <c r="S678" s="4">
        <f>SUM($R$235:R678)</f>
        <v>2.2699588070021465E-4</v>
      </c>
      <c r="T678">
        <f t="shared" si="159"/>
        <v>4.4526919984960093E-5</v>
      </c>
      <c r="U678">
        <f t="shared" si="160"/>
        <v>2.2972853480228105E-4</v>
      </c>
      <c r="X678" s="1"/>
    </row>
    <row r="679" spans="1:24" x14ac:dyDescent="0.25">
      <c r="A679" s="8"/>
      <c r="B679">
        <f t="shared" si="145"/>
        <v>62.500000000000618</v>
      </c>
      <c r="C679">
        <f t="shared" si="146"/>
        <v>0</v>
      </c>
      <c r="D679">
        <f t="shared" si="147"/>
        <v>1107.2286964023856</v>
      </c>
      <c r="E679">
        <f t="shared" si="148"/>
        <v>-347.15055745698862</v>
      </c>
      <c r="F679">
        <f t="shared" si="149"/>
        <v>0</v>
      </c>
      <c r="G679">
        <f t="shared" si="150"/>
        <v>173.57527872827268</v>
      </c>
      <c r="H679">
        <f t="shared" si="151"/>
        <v>553.61434820051545</v>
      </c>
      <c r="I679">
        <f t="shared" si="152"/>
        <v>580.18723177874153</v>
      </c>
      <c r="J679" s="42">
        <f t="shared" si="153"/>
        <v>1160.3744635589082</v>
      </c>
      <c r="K679">
        <f t="shared" si="154"/>
        <v>0.21887920795588717</v>
      </c>
      <c r="L679">
        <f t="shared" si="155"/>
        <v>0</v>
      </c>
      <c r="M679" s="42">
        <f t="shared" si="156"/>
        <v>0.21887920795588717</v>
      </c>
      <c r="N679" s="6">
        <f t="shared" si="157"/>
        <v>-1.1488130415348403E-8</v>
      </c>
      <c r="O679" s="4">
        <f>SUM($N$54:N679)*0.1+$O$30</f>
        <v>4.6021526551277093E-6</v>
      </c>
      <c r="P679" s="4">
        <f>SUM($O$235:O679)</f>
        <v>-3.0725879380874232E-5</v>
      </c>
      <c r="Q679" s="6">
        <f t="shared" si="158"/>
        <v>-3.6641126999957286E-8</v>
      </c>
      <c r="R679" s="4">
        <f>SUM($Q$54:Q679)*0.1+$O$8</f>
        <v>-4.4291994617926648E-5</v>
      </c>
      <c r="S679" s="4">
        <f>SUM($R$235:R679)</f>
        <v>1.8270388608228799E-4</v>
      </c>
      <c r="T679">
        <f t="shared" si="159"/>
        <v>4.4530445723072907E-5</v>
      </c>
      <c r="U679">
        <f t="shared" si="160"/>
        <v>1.8526950545974289E-4</v>
      </c>
      <c r="X679" s="1"/>
    </row>
    <row r="680" spans="1:24" x14ac:dyDescent="0.25">
      <c r="A680" s="8"/>
      <c r="B680">
        <f t="shared" si="145"/>
        <v>62.60000000000062</v>
      </c>
      <c r="C680">
        <f t="shared" si="146"/>
        <v>0</v>
      </c>
      <c r="D680">
        <f t="shared" si="147"/>
        <v>1107.2286964023856</v>
      </c>
      <c r="E680">
        <f t="shared" si="148"/>
        <v>-347.15055745698862</v>
      </c>
      <c r="F680">
        <f t="shared" si="149"/>
        <v>0</v>
      </c>
      <c r="G680">
        <f t="shared" si="150"/>
        <v>138.86022298258104</v>
      </c>
      <c r="H680">
        <f t="shared" si="151"/>
        <v>442.89147856027375</v>
      </c>
      <c r="I680">
        <f t="shared" si="152"/>
        <v>464.14978542284985</v>
      </c>
      <c r="J680" s="42">
        <f t="shared" si="153"/>
        <v>1160.3744635589082</v>
      </c>
      <c r="K680">
        <f t="shared" si="154"/>
        <v>0.17510336636465565</v>
      </c>
      <c r="L680">
        <f t="shared" si="155"/>
        <v>0</v>
      </c>
      <c r="M680" s="42">
        <f t="shared" si="156"/>
        <v>0.17510336636465565</v>
      </c>
      <c r="N680" s="6">
        <f t="shared" si="157"/>
        <v>-9.1905043322762667E-9</v>
      </c>
      <c r="O680" s="4">
        <f>SUM($N$54:N680)*0.1+$O$30</f>
        <v>4.6012336046944828E-6</v>
      </c>
      <c r="P680" s="4">
        <f>SUM($O$235:O680)</f>
        <v>-2.6124645776179749E-5</v>
      </c>
      <c r="Q680" s="6">
        <f t="shared" si="158"/>
        <v>-2.9312901599956653E-8</v>
      </c>
      <c r="R680" s="4">
        <f>SUM($Q$54:Q680)*0.1+$O$8</f>
        <v>-4.4294925908086632E-5</v>
      </c>
      <c r="S680" s="4">
        <f>SUM($R$235:R680)</f>
        <v>1.3840896017420134E-4</v>
      </c>
      <c r="T680">
        <f t="shared" si="159"/>
        <v>4.4533266350985913E-5</v>
      </c>
      <c r="U680">
        <f t="shared" si="160"/>
        <v>1.4085289266974434E-4</v>
      </c>
      <c r="X680" s="1"/>
    </row>
    <row r="681" spans="1:24" x14ac:dyDescent="0.25">
      <c r="A681" s="8"/>
      <c r="B681">
        <f t="shared" si="145"/>
        <v>62.700000000000621</v>
      </c>
      <c r="C681">
        <f t="shared" si="146"/>
        <v>0</v>
      </c>
      <c r="D681">
        <f t="shared" si="147"/>
        <v>1107.2286964023856</v>
      </c>
      <c r="E681">
        <f t="shared" si="148"/>
        <v>-347.15055745698862</v>
      </c>
      <c r="F681">
        <f t="shared" si="149"/>
        <v>0</v>
      </c>
      <c r="G681">
        <f t="shared" si="150"/>
        <v>104.14516723688212</v>
      </c>
      <c r="H681">
        <f t="shared" si="151"/>
        <v>332.16860892003206</v>
      </c>
      <c r="I681">
        <f t="shared" si="152"/>
        <v>348.112339066956</v>
      </c>
      <c r="J681" s="42">
        <f t="shared" si="153"/>
        <v>1160.3744635589082</v>
      </c>
      <c r="K681">
        <f t="shared" si="154"/>
        <v>0.1313275247734233</v>
      </c>
      <c r="L681">
        <f t="shared" si="155"/>
        <v>0</v>
      </c>
      <c r="M681" s="42">
        <f t="shared" si="156"/>
        <v>0.1313275247734233</v>
      </c>
      <c r="N681" s="6">
        <f t="shared" si="157"/>
        <v>-6.8928782492036486E-9</v>
      </c>
      <c r="O681" s="4">
        <f>SUM($N$54:N681)*0.1+$O$30</f>
        <v>4.600544316869562E-6</v>
      </c>
      <c r="P681" s="4">
        <f>SUM($O$235:O681)</f>
        <v>-2.1524101459310187E-5</v>
      </c>
      <c r="Q681" s="6">
        <f t="shared" si="158"/>
        <v>-2.1984676199956021E-8</v>
      </c>
      <c r="R681" s="4">
        <f>SUM($Q$54:Q681)*0.1+$O$8</f>
        <v>-4.4297124375706633E-5</v>
      </c>
      <c r="S681" s="4">
        <f>SUM($R$235:R681)</f>
        <v>9.4111835798494712E-5</v>
      </c>
      <c r="T681">
        <f t="shared" si="159"/>
        <v>4.4535381843746475E-5</v>
      </c>
      <c r="U681">
        <f t="shared" si="160"/>
        <v>9.6541828141969167E-5</v>
      </c>
      <c r="X681" s="1"/>
    </row>
    <row r="682" spans="1:24" x14ac:dyDescent="0.25">
      <c r="A682" s="8"/>
      <c r="B682">
        <f t="shared" si="145"/>
        <v>62.800000000000622</v>
      </c>
      <c r="C682">
        <f t="shared" si="146"/>
        <v>0</v>
      </c>
      <c r="D682">
        <f t="shared" si="147"/>
        <v>1107.2286964023856</v>
      </c>
      <c r="E682">
        <f t="shared" si="148"/>
        <v>-347.15055745698862</v>
      </c>
      <c r="F682">
        <f t="shared" si="149"/>
        <v>0</v>
      </c>
      <c r="G682">
        <f t="shared" si="150"/>
        <v>69.430111491183197</v>
      </c>
      <c r="H682">
        <f t="shared" si="151"/>
        <v>221.44573927980491</v>
      </c>
      <c r="I682">
        <f t="shared" si="152"/>
        <v>232.07489271107607</v>
      </c>
      <c r="J682" s="42">
        <f t="shared" si="153"/>
        <v>1160.3744635589082</v>
      </c>
      <c r="K682">
        <f t="shared" si="154"/>
        <v>8.7551683182196222E-2</v>
      </c>
      <c r="L682">
        <f t="shared" si="155"/>
        <v>0</v>
      </c>
      <c r="M682" s="42">
        <f t="shared" si="156"/>
        <v>8.7551683182196222E-2</v>
      </c>
      <c r="N682" s="6">
        <f t="shared" si="157"/>
        <v>-4.5952521661310304E-9</v>
      </c>
      <c r="O682" s="4">
        <f>SUM($N$54:N682)*0.1+$O$30</f>
        <v>4.6000847916529504E-6</v>
      </c>
      <c r="P682" s="4">
        <f>SUM($O$235:O682)</f>
        <v>-1.6924016667657237E-5</v>
      </c>
      <c r="Q682" s="6">
        <f t="shared" si="158"/>
        <v>-1.4656450799956355E-8</v>
      </c>
      <c r="R682" s="4">
        <f>SUM($Q$54:Q682)*0.1+$O$8</f>
        <v>-4.4298590020786625E-5</v>
      </c>
      <c r="S682" s="4">
        <f>SUM($R$235:R682)</f>
        <v>4.9813245777708087E-5</v>
      </c>
      <c r="T682">
        <f t="shared" si="159"/>
        <v>4.4536792182645276E-5</v>
      </c>
      <c r="U682">
        <f t="shared" si="160"/>
        <v>5.2609711984361717E-5</v>
      </c>
      <c r="X682" s="1"/>
    </row>
    <row r="683" spans="1:24" x14ac:dyDescent="0.25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1107.2286964023856</v>
      </c>
      <c r="E683">
        <f t="shared" si="148"/>
        <v>-347.15055745698862</v>
      </c>
      <c r="F683">
        <f t="shared" si="149"/>
        <v>0</v>
      </c>
      <c r="G683">
        <f t="shared" si="150"/>
        <v>34.71505574548064</v>
      </c>
      <c r="H683">
        <f t="shared" si="151"/>
        <v>110.72286963956321</v>
      </c>
      <c r="I683">
        <f t="shared" si="152"/>
        <v>116.03744635518112</v>
      </c>
      <c r="J683" s="42">
        <f t="shared" si="153"/>
        <v>1160.3744635589082</v>
      </c>
      <c r="K683">
        <f t="shared" si="154"/>
        <v>4.3775841590963462E-2</v>
      </c>
      <c r="L683">
        <f t="shared" si="155"/>
        <v>0</v>
      </c>
      <c r="M683" s="42">
        <f t="shared" si="156"/>
        <v>4.3775841590963462E-2</v>
      </c>
      <c r="N683" s="6">
        <f t="shared" si="157"/>
        <v>-2.2976260830581715E-9</v>
      </c>
      <c r="O683" s="4">
        <f>SUM($N$54:N683)*0.1+$O$30</f>
        <v>4.5998550290446446E-6</v>
      </c>
      <c r="P683" s="4">
        <f>SUM($O$235:O683)</f>
        <v>-1.2324161638612593E-5</v>
      </c>
      <c r="Q683" s="6">
        <f t="shared" si="158"/>
        <v>-7.3282253999557246E-9</v>
      </c>
      <c r="R683" s="4">
        <f>SUM($Q$54:Q683)*0.1+$O$8</f>
        <v>-4.4299322843326634E-5</v>
      </c>
      <c r="S683" s="4">
        <f>SUM($R$235:R683)</f>
        <v>5.5139229343814531E-6</v>
      </c>
      <c r="T683">
        <f t="shared" si="159"/>
        <v>4.453749735521191E-5</v>
      </c>
      <c r="U683">
        <f t="shared" si="160"/>
        <v>1.3501418674381888E-5</v>
      </c>
      <c r="X683" s="1"/>
    </row>
    <row r="684" spans="1:24" x14ac:dyDescent="0.25">
      <c r="A684" s="8"/>
      <c r="B684">
        <f t="shared" si="161"/>
        <v>63.000000000000625</v>
      </c>
      <c r="C684">
        <f t="shared" si="146"/>
        <v>0</v>
      </c>
      <c r="D684">
        <f t="shared" si="147"/>
        <v>1107.2286964023856</v>
      </c>
      <c r="E684">
        <f t="shared" si="148"/>
        <v>-347.15055745698862</v>
      </c>
      <c r="F684">
        <f t="shared" si="149"/>
        <v>0</v>
      </c>
      <c r="G684">
        <f t="shared" si="150"/>
        <v>-2.1827872842550278E-10</v>
      </c>
      <c r="H684">
        <f t="shared" si="151"/>
        <v>-6.8030203692615032E-10</v>
      </c>
      <c r="I684">
        <f t="shared" si="152"/>
        <v>7.1446236061035682E-10</v>
      </c>
      <c r="J684" s="42">
        <f t="shared" si="153"/>
        <v>1160.3744635589082</v>
      </c>
      <c r="K684">
        <f t="shared" si="154"/>
        <v>2.6953532763079716E-13</v>
      </c>
      <c r="L684">
        <f t="shared" si="155"/>
        <v>0</v>
      </c>
      <c r="M684" s="42">
        <f t="shared" si="156"/>
        <v>2.6953532763079716E-13</v>
      </c>
      <c r="N684" s="6">
        <f t="shared" si="157"/>
        <v>1.4446841263462373E-20</v>
      </c>
      <c r="O684" s="4">
        <f>SUM($N$54:N684)*0.1+$O$30</f>
        <v>4.5998550290446446E-6</v>
      </c>
      <c r="P684" s="4">
        <f>SUM($O$235:O684)</f>
        <v>-7.7243066095679479E-6</v>
      </c>
      <c r="Q684" s="6">
        <f t="shared" si="158"/>
        <v>4.5025988604457729E-20</v>
      </c>
      <c r="R684" s="4">
        <f>SUM($Q$54:Q684)*0.1+$O$8</f>
        <v>-4.4299322843326634E-5</v>
      </c>
      <c r="S684" s="4">
        <f>SUM($R$235:R684)</f>
        <v>-3.8785399908945181E-5</v>
      </c>
      <c r="T684">
        <f t="shared" si="159"/>
        <v>4.453749735521191E-5</v>
      </c>
      <c r="U684">
        <f t="shared" si="160"/>
        <v>3.9547087866180741E-5</v>
      </c>
      <c r="X684" s="1"/>
    </row>
    <row r="685" spans="1:24" x14ac:dyDescent="0.25">
      <c r="A685" s="94" t="s">
        <v>261</v>
      </c>
      <c r="B685" s="94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2.1827872842550278E-10</v>
      </c>
      <c r="H685">
        <f>ABS(H684)</f>
        <v>6.8030203692615032E-10</v>
      </c>
      <c r="J685" s="42"/>
      <c r="M685" s="42"/>
    </row>
    <row r="686" spans="1:24" x14ac:dyDescent="0.25">
      <c r="A686" s="95" t="s">
        <v>262</v>
      </c>
      <c r="C686" s="96" t="s">
        <v>72</v>
      </c>
      <c r="D686" s="96" t="s">
        <v>109</v>
      </c>
      <c r="E686" s="96" t="s">
        <v>110</v>
      </c>
      <c r="F686" s="96" t="s">
        <v>112</v>
      </c>
      <c r="G686" s="96" t="s">
        <v>111</v>
      </c>
      <c r="H686" s="96" t="s">
        <v>117</v>
      </c>
      <c r="I686" s="96" t="s">
        <v>121</v>
      </c>
      <c r="J686" s="96" t="s">
        <v>122</v>
      </c>
      <c r="K686" s="96" t="s">
        <v>133</v>
      </c>
      <c r="L686" s="96" t="s">
        <v>134</v>
      </c>
      <c r="M686" s="96" t="s">
        <v>135</v>
      </c>
    </row>
  </sheetData>
  <mergeCells count="18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K21" sqref="K21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45" t="s">
        <v>443</v>
      </c>
      <c r="B1" s="245"/>
      <c r="C1" s="245"/>
      <c r="D1" s="245"/>
      <c r="E1" s="1"/>
      <c r="F1" s="245" t="s">
        <v>444</v>
      </c>
      <c r="G1" s="245"/>
      <c r="H1" s="245"/>
      <c r="I1" s="245"/>
      <c r="J1" s="1"/>
      <c r="K1" s="244" t="s">
        <v>323</v>
      </c>
      <c r="L1" s="244"/>
      <c r="M1" s="244"/>
      <c r="N1" s="244"/>
      <c r="O1" s="244"/>
      <c r="P1" s="244"/>
      <c r="Q1" s="1"/>
      <c r="R1" s="171"/>
      <c r="S1" s="171"/>
      <c r="T1" s="190"/>
      <c r="U1" s="190"/>
      <c r="V1" s="190"/>
      <c r="W1" s="190"/>
    </row>
    <row r="2" spans="1:23" ht="15.75" thickBot="1" x14ac:dyDescent="0.3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25">
      <c r="A3" s="75" t="s">
        <v>85</v>
      </c>
      <c r="B3" s="75">
        <f>ABS('Arbre 7'!B15)</f>
        <v>349.17496710046828</v>
      </c>
      <c r="C3" s="75" t="s">
        <v>72</v>
      </c>
      <c r="D3" s="76" t="s">
        <v>290</v>
      </c>
      <c r="E3" s="1"/>
      <c r="F3" s="75" t="s">
        <v>86</v>
      </c>
      <c r="G3" s="75" cm="1">
        <f t="array" ref="G3">norme('Arbre 7'!B18,'Arbre 7'!B19)</f>
        <v>1160.3744635589085</v>
      </c>
      <c r="H3" s="75" t="s">
        <v>72</v>
      </c>
      <c r="I3" s="76" t="s">
        <v>291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25">
      <c r="A4" s="75" t="s">
        <v>86</v>
      </c>
      <c r="B4" s="75" cm="1">
        <f t="array" ref="B4">norme('Arbre 7'!B16,'Arbre 7'!B17)</f>
        <v>2434.4958714395243</v>
      </c>
      <c r="C4" s="75" t="s">
        <v>72</v>
      </c>
      <c r="D4" s="76" t="s">
        <v>291</v>
      </c>
      <c r="E4" s="1"/>
      <c r="F4" s="75" t="s">
        <v>82</v>
      </c>
      <c r="G4" s="75">
        <v>36900</v>
      </c>
      <c r="H4" s="75" t="s">
        <v>72</v>
      </c>
      <c r="I4" s="76" t="s">
        <v>302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75" t="s">
        <v>292</v>
      </c>
      <c r="B5" s="75">
        <v>0.37</v>
      </c>
      <c r="C5" s="75"/>
      <c r="D5" s="76" t="s">
        <v>293</v>
      </c>
      <c r="E5" s="1"/>
      <c r="F5" s="75" t="s">
        <v>296</v>
      </c>
      <c r="G5" s="75">
        <v>54000</v>
      </c>
      <c r="H5" s="75" t="s">
        <v>72</v>
      </c>
      <c r="I5" s="76" t="s">
        <v>303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75" t="s">
        <v>294</v>
      </c>
      <c r="B6" s="75">
        <v>0.63</v>
      </c>
      <c r="C6" s="75"/>
      <c r="D6" s="76" t="s">
        <v>300</v>
      </c>
      <c r="E6" s="1"/>
      <c r="F6" s="75" t="s">
        <v>72</v>
      </c>
      <c r="G6" s="75">
        <f>'Arbre 7'!B3</f>
        <v>750</v>
      </c>
      <c r="H6" s="75" t="s">
        <v>2</v>
      </c>
      <c r="I6" s="76" t="s">
        <v>307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75" t="s">
        <v>295</v>
      </c>
      <c r="B7" s="75">
        <v>1.6</v>
      </c>
      <c r="C7" s="75"/>
      <c r="D7" s="76" t="s">
        <v>301</v>
      </c>
      <c r="E7" s="1"/>
      <c r="F7" s="75" t="s">
        <v>297</v>
      </c>
      <c r="G7" s="75">
        <v>1</v>
      </c>
      <c r="H7" s="75"/>
      <c r="I7" s="76" t="s">
        <v>304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75" t="s">
        <v>82</v>
      </c>
      <c r="B8" s="75">
        <v>69200</v>
      </c>
      <c r="C8" s="75" t="s">
        <v>72</v>
      </c>
      <c r="D8" s="76" t="s">
        <v>302</v>
      </c>
      <c r="E8" s="1"/>
      <c r="F8" s="75" t="s">
        <v>298</v>
      </c>
      <c r="G8" s="75">
        <v>1</v>
      </c>
      <c r="H8" s="75"/>
      <c r="I8" s="76" t="s">
        <v>305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75" t="s">
        <v>296</v>
      </c>
      <c r="B9" s="75">
        <v>56000</v>
      </c>
      <c r="C9" s="75" t="s">
        <v>72</v>
      </c>
      <c r="D9" s="76" t="s">
        <v>303</v>
      </c>
      <c r="E9" s="1"/>
      <c r="F9" s="75" t="s">
        <v>299</v>
      </c>
      <c r="G9" s="75">
        <v>1</v>
      </c>
      <c r="H9" s="75"/>
      <c r="I9" s="76" t="s">
        <v>306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.75" thickBot="1" x14ac:dyDescent="0.3">
      <c r="A10" s="75" t="s">
        <v>72</v>
      </c>
      <c r="B10" s="75">
        <f>'Arbre 7'!B3</f>
        <v>750</v>
      </c>
      <c r="C10" s="75" t="s">
        <v>2</v>
      </c>
      <c r="D10" s="76" t="s">
        <v>307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75" t="s">
        <v>297</v>
      </c>
      <c r="B11" s="75">
        <v>1</v>
      </c>
      <c r="C11" s="75"/>
      <c r="D11" s="76" t="s">
        <v>304</v>
      </c>
      <c r="E11" s="1"/>
      <c r="F11" s="60" t="s">
        <v>311</v>
      </c>
      <c r="G11" s="59" t="s">
        <v>8</v>
      </c>
      <c r="H11" s="59" t="s">
        <v>105</v>
      </c>
      <c r="I11" s="59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25">
      <c r="A12" s="75" t="s">
        <v>298</v>
      </c>
      <c r="B12" s="75">
        <v>1</v>
      </c>
      <c r="C12" s="75"/>
      <c r="D12" s="76" t="s">
        <v>305</v>
      </c>
      <c r="E12" s="1"/>
      <c r="F12" s="89" t="s">
        <v>71</v>
      </c>
      <c r="G12" s="89">
        <f>G3</f>
        <v>1160.3744635589085</v>
      </c>
      <c r="H12" s="89" t="s">
        <v>72</v>
      </c>
      <c r="I12" s="91" t="s">
        <v>319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.75" thickBot="1" x14ac:dyDescent="0.3">
      <c r="A13" s="75" t="s">
        <v>299</v>
      </c>
      <c r="B13" s="75">
        <v>1</v>
      </c>
      <c r="C13" s="75"/>
      <c r="D13" s="76" t="s">
        <v>306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60" t="s">
        <v>320</v>
      </c>
      <c r="G14" s="59" t="s">
        <v>8</v>
      </c>
      <c r="H14" s="59" t="s">
        <v>105</v>
      </c>
      <c r="I14" s="59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75" t="s">
        <v>315</v>
      </c>
      <c r="G15" s="75">
        <f>((10^6)/(60*G6))*G17</f>
        <v>714614.94849183597</v>
      </c>
      <c r="H15" s="75" t="s">
        <v>312</v>
      </c>
      <c r="I15" s="91" t="s">
        <v>317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25">
      <c r="A16" s="89" t="s">
        <v>308</v>
      </c>
      <c r="B16" s="89">
        <f>B3/B4</f>
        <v>0.14342803830429177</v>
      </c>
      <c r="C16" s="89"/>
      <c r="D16" s="91" t="s">
        <v>309</v>
      </c>
      <c r="E16" s="1"/>
      <c r="F16" s="75" t="s">
        <v>316</v>
      </c>
      <c r="G16" s="75">
        <f>G15*G7*G8*G9</f>
        <v>714614.94849183597</v>
      </c>
      <c r="H16" s="75" t="s">
        <v>312</v>
      </c>
      <c r="I16" s="91" t="s">
        <v>318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25">
      <c r="A17" s="89" t="s">
        <v>71</v>
      </c>
      <c r="B17" s="89">
        <f>IF(B16&lt;=B5,B4,B6*B4+B7*B3)</f>
        <v>2434.4958714395243</v>
      </c>
      <c r="C17" s="89" t="s">
        <v>72</v>
      </c>
      <c r="D17" s="91" t="s">
        <v>319</v>
      </c>
      <c r="E17" s="1"/>
      <c r="F17" s="75" t="s">
        <v>314</v>
      </c>
      <c r="G17" s="75">
        <f>(G4/G12)^3</f>
        <v>32157.672682132619</v>
      </c>
      <c r="H17" s="75" t="s">
        <v>313</v>
      </c>
      <c r="I17" s="91" t="s">
        <v>317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169"/>
      <c r="G18" s="169"/>
      <c r="H18" s="169"/>
      <c r="I18" s="170"/>
      <c r="J18" s="1"/>
      <c r="P18" s="1"/>
      <c r="Q18" t="s">
        <v>333</v>
      </c>
      <c r="R18" t="e">
        <f>MATCH(R15,R4:R12,0)</f>
        <v>#N/A</v>
      </c>
      <c r="S18" s="1"/>
    </row>
    <row r="19" spans="1:20" ht="15.75" thickBot="1" x14ac:dyDescent="0.3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60" t="s">
        <v>356</v>
      </c>
      <c r="G19" s="59" t="s">
        <v>8</v>
      </c>
      <c r="H19" s="59" t="s">
        <v>359</v>
      </c>
      <c r="I19" s="59" t="s">
        <v>10</v>
      </c>
      <c r="J19" s="1"/>
      <c r="P19" s="1"/>
      <c r="Q19" t="s">
        <v>334</v>
      </c>
      <c r="R19">
        <f>MATCH(R16,R4:R12,0)</f>
        <v>1</v>
      </c>
      <c r="S19" s="1"/>
    </row>
    <row r="20" spans="1:20" x14ac:dyDescent="0.25">
      <c r="A20" s="75" t="s">
        <v>315</v>
      </c>
      <c r="B20" s="75">
        <f>((10^6)/(60*B10))*B22</f>
        <v>510362.36638980429</v>
      </c>
      <c r="C20" s="75" t="s">
        <v>312</v>
      </c>
      <c r="D20" s="91" t="s">
        <v>317</v>
      </c>
      <c r="E20" s="1"/>
      <c r="F20" s="75" t="s">
        <v>358</v>
      </c>
      <c r="G20" s="75">
        <f>G4/G12</f>
        <v>31.800079335446963</v>
      </c>
      <c r="H20" s="75" t="str">
        <f>IF(G20&lt;2,"NON","OUI")</f>
        <v>OUI</v>
      </c>
      <c r="I20" s="91" t="s">
        <v>357</v>
      </c>
      <c r="J20" s="1"/>
      <c r="P20" s="1"/>
      <c r="Q20" s="1"/>
      <c r="R20" s="1"/>
      <c r="S20" s="1"/>
      <c r="T20" s="1"/>
    </row>
    <row r="21" spans="1:20" x14ac:dyDescent="0.25">
      <c r="A21" s="75" t="s">
        <v>316</v>
      </c>
      <c r="B21" s="75">
        <f>B11*B12*B13*B20</f>
        <v>510362.36638980429</v>
      </c>
      <c r="C21" s="75" t="s">
        <v>312</v>
      </c>
      <c r="D21" s="91" t="s">
        <v>318</v>
      </c>
      <c r="E21" s="1"/>
      <c r="F21" s="1"/>
      <c r="G21" s="1"/>
      <c r="H21" s="1"/>
      <c r="I21" s="1"/>
      <c r="J21" s="1"/>
      <c r="P21" s="1"/>
      <c r="Q21" s="244" t="s">
        <v>328</v>
      </c>
      <c r="R21" s="244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25">
      <c r="A22" s="75" t="s">
        <v>314</v>
      </c>
      <c r="B22" s="75">
        <f>(B8/B17)^3</f>
        <v>22966.306487541195</v>
      </c>
      <c r="C22" s="75" t="s">
        <v>313</v>
      </c>
      <c r="D22" s="91" t="s">
        <v>317</v>
      </c>
      <c r="E22" s="1"/>
      <c r="F22" s="1"/>
      <c r="G22" s="1"/>
      <c r="H22" s="1"/>
      <c r="I22" s="1"/>
      <c r="J22" s="1"/>
      <c r="P22" s="1"/>
      <c r="Q22" s="244" t="s">
        <v>335</v>
      </c>
      <c r="R22" s="244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4" t="s">
        <v>336</v>
      </c>
      <c r="R23" s="244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.75" thickBot="1" x14ac:dyDescent="0.3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1"/>
      <c r="G25" s="1"/>
      <c r="H25" s="1"/>
      <c r="I25" s="1"/>
      <c r="J25" s="1"/>
    </row>
    <row r="26" spans="1:20" x14ac:dyDescent="0.25">
      <c r="A26" s="75" t="s">
        <v>358</v>
      </c>
      <c r="B26" s="75">
        <f>B8/B17</f>
        <v>28.424776074515108</v>
      </c>
      <c r="C26" s="75" t="str">
        <f>IF(B26&lt;2,"NON","OUI")</f>
        <v>OUI</v>
      </c>
      <c r="D26" s="91" t="s">
        <v>357</v>
      </c>
      <c r="E26" s="1"/>
      <c r="F26" s="1"/>
      <c r="G26" s="1"/>
      <c r="H26" s="1"/>
      <c r="I26" s="1"/>
      <c r="J26" s="1"/>
    </row>
    <row r="27" spans="1:20" x14ac:dyDescent="0.25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4" t="s">
        <v>322</v>
      </c>
      <c r="B29" s="244"/>
      <c r="C29" s="1"/>
    </row>
    <row r="30" spans="1:20" x14ac:dyDescent="0.25">
      <c r="A30" s="190" t="s">
        <v>321</v>
      </c>
      <c r="B30" s="190" t="s">
        <v>297</v>
      </c>
      <c r="C30" s="1"/>
    </row>
    <row r="31" spans="1:20" x14ac:dyDescent="0.25">
      <c r="A31" s="190">
        <v>0.9</v>
      </c>
      <c r="B31" s="190">
        <v>1</v>
      </c>
      <c r="C31" s="1"/>
    </row>
    <row r="32" spans="1:20" x14ac:dyDescent="0.25">
      <c r="A32" s="190">
        <v>0.95</v>
      </c>
      <c r="B32" s="190">
        <v>0.64</v>
      </c>
      <c r="C32" s="1"/>
    </row>
    <row r="33" spans="1:3" x14ac:dyDescent="0.25">
      <c r="A33" s="190">
        <v>0.96</v>
      </c>
      <c r="B33" s="190">
        <v>0.55000000000000004</v>
      </c>
      <c r="C33" s="1"/>
    </row>
    <row r="34" spans="1:3" x14ac:dyDescent="0.25">
      <c r="A34" s="190">
        <v>0.97</v>
      </c>
      <c r="B34" s="190">
        <v>0.47</v>
      </c>
      <c r="C34" s="1"/>
    </row>
    <row r="35" spans="1:3" x14ac:dyDescent="0.25">
      <c r="A35" s="190">
        <v>0.98</v>
      </c>
      <c r="B35" s="190">
        <v>0.37</v>
      </c>
      <c r="C35" s="1"/>
    </row>
    <row r="36" spans="1:3" x14ac:dyDescent="0.25">
      <c r="A36" s="190">
        <v>0.99</v>
      </c>
      <c r="B36" s="190">
        <v>0.25</v>
      </c>
      <c r="C36" s="1"/>
    </row>
    <row r="37" spans="1:3" x14ac:dyDescent="0.25">
      <c r="A37" s="190">
        <v>0.99199999999999999</v>
      </c>
      <c r="B37" s="190">
        <v>0.22</v>
      </c>
      <c r="C37" s="1"/>
    </row>
    <row r="38" spans="1:3" x14ac:dyDescent="0.25">
      <c r="A38" s="190">
        <v>0.99399999999999999</v>
      </c>
      <c r="B38" s="190">
        <v>0.19</v>
      </c>
      <c r="C38" s="1"/>
    </row>
    <row r="39" spans="1:3" x14ac:dyDescent="0.25">
      <c r="A39" s="190">
        <v>0.996</v>
      </c>
      <c r="B39" s="190">
        <v>0.16</v>
      </c>
      <c r="C39" s="1"/>
    </row>
    <row r="40" spans="1:3" x14ac:dyDescent="0.25">
      <c r="A40" s="190">
        <v>0.998</v>
      </c>
      <c r="B40" s="190">
        <v>0.12</v>
      </c>
      <c r="C40" s="1"/>
    </row>
    <row r="41" spans="1:3" x14ac:dyDescent="0.25">
      <c r="A41" s="190">
        <v>0.999</v>
      </c>
      <c r="B41" s="190">
        <v>9.2999999999999999E-2</v>
      </c>
      <c r="C41" s="1"/>
    </row>
    <row r="42" spans="1:3" x14ac:dyDescent="0.25">
      <c r="A42" s="190">
        <v>0.99919999999999998</v>
      </c>
      <c r="B42" s="190">
        <v>8.6999999999999994E-2</v>
      </c>
      <c r="C42" s="1"/>
    </row>
    <row r="43" spans="1:3" x14ac:dyDescent="0.25">
      <c r="A43" s="190">
        <v>0.99939999999999996</v>
      </c>
      <c r="B43" s="190">
        <v>0.08</v>
      </c>
      <c r="C43" s="1"/>
    </row>
    <row r="44" spans="1:3" x14ac:dyDescent="0.25">
      <c r="A44" s="190">
        <v>0.99950000000000006</v>
      </c>
      <c r="B44" s="190">
        <v>7.6999999999999999E-2</v>
      </c>
      <c r="C44" s="1"/>
    </row>
    <row r="45" spans="1:3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zoomScale="85" zoomScaleNormal="85" workbookViewId="0">
      <selection activeCell="D22" sqref="D22"/>
    </sheetView>
  </sheetViews>
  <sheetFormatPr baseColWidth="10" defaultRowHeight="15" x14ac:dyDescent="0.25"/>
  <cols>
    <col min="1" max="1" width="28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60" t="s">
        <v>0</v>
      </c>
      <c r="B1" s="75" t="s">
        <v>337</v>
      </c>
      <c r="C1" s="75" t="s">
        <v>338</v>
      </c>
      <c r="D1" s="75" t="s">
        <v>339</v>
      </c>
      <c r="E1" s="75" t="s">
        <v>340</v>
      </c>
      <c r="F1" s="60" t="s">
        <v>10</v>
      </c>
      <c r="G1" s="60" t="s">
        <v>9</v>
      </c>
      <c r="H1" s="1"/>
      <c r="I1" s="244" t="s">
        <v>434</v>
      </c>
      <c r="J1" s="244"/>
      <c r="K1" s="244"/>
      <c r="L1" s="244"/>
      <c r="M1" s="244"/>
      <c r="N1" s="244"/>
      <c r="O1" s="244"/>
      <c r="P1" s="1"/>
      <c r="Q1" s="244" t="s">
        <v>442</v>
      </c>
      <c r="R1" s="244"/>
      <c r="S1" s="244"/>
      <c r="T1" s="244"/>
      <c r="U1" s="244"/>
      <c r="V1" s="244"/>
      <c r="W1" s="244"/>
      <c r="X1" s="244"/>
      <c r="Y1" s="1"/>
    </row>
    <row r="2" spans="1:25" x14ac:dyDescent="0.25">
      <c r="A2" s="75" t="s">
        <v>341</v>
      </c>
      <c r="B2" s="190" t="s">
        <v>435</v>
      </c>
      <c r="C2" s="190">
        <v>6305</v>
      </c>
      <c r="D2" s="190">
        <v>30306</v>
      </c>
      <c r="E2" s="190" t="s">
        <v>436</v>
      </c>
      <c r="F2" s="76" t="s">
        <v>348</v>
      </c>
      <c r="G2" s="76"/>
      <c r="H2" s="1"/>
      <c r="P2" s="1"/>
      <c r="Q2" s="14"/>
      <c r="R2" s="14"/>
      <c r="S2" s="14"/>
      <c r="T2" s="14"/>
      <c r="U2" s="14"/>
      <c r="V2" s="14"/>
      <c r="W2" s="14"/>
      <c r="X2" s="14"/>
      <c r="Y2" s="1"/>
    </row>
    <row r="3" spans="1:25" x14ac:dyDescent="0.25">
      <c r="A3" s="75" t="s">
        <v>343</v>
      </c>
      <c r="B3" t="s">
        <v>437</v>
      </c>
      <c r="C3" t="s">
        <v>438</v>
      </c>
      <c r="D3" t="s">
        <v>439</v>
      </c>
      <c r="E3" t="s">
        <v>440</v>
      </c>
      <c r="F3" s="76" t="s">
        <v>347</v>
      </c>
      <c r="G3" s="76"/>
      <c r="H3" s="1"/>
      <c r="P3" s="1"/>
      <c r="Q3" s="14"/>
      <c r="R3" s="14"/>
      <c r="S3" s="14"/>
      <c r="T3" s="14"/>
      <c r="U3" s="14"/>
      <c r="V3" s="14"/>
      <c r="W3" s="14"/>
      <c r="X3" s="14"/>
      <c r="Y3" s="1"/>
    </row>
    <row r="4" spans="1:25" x14ac:dyDescent="0.25">
      <c r="A4" s="75" t="s">
        <v>342</v>
      </c>
      <c r="B4">
        <v>25</v>
      </c>
      <c r="D4">
        <v>30</v>
      </c>
      <c r="E4">
        <v>30</v>
      </c>
      <c r="F4" s="76" t="s">
        <v>349</v>
      </c>
      <c r="G4" s="76" t="s">
        <v>28</v>
      </c>
      <c r="H4" s="1"/>
      <c r="P4" s="1"/>
      <c r="Q4" s="14"/>
      <c r="R4" s="14"/>
      <c r="S4" s="14"/>
      <c r="T4" s="14"/>
      <c r="U4" s="14"/>
      <c r="V4" s="14"/>
      <c r="W4" s="14"/>
      <c r="X4" s="14"/>
      <c r="Y4" s="1"/>
    </row>
    <row r="5" spans="1:25" x14ac:dyDescent="0.25">
      <c r="A5" s="75" t="s">
        <v>127</v>
      </c>
      <c r="B5">
        <v>52</v>
      </c>
      <c r="C5">
        <v>62</v>
      </c>
      <c r="D5">
        <v>72</v>
      </c>
      <c r="E5">
        <v>52</v>
      </c>
      <c r="F5" s="76" t="s">
        <v>350</v>
      </c>
      <c r="G5" s="76" t="s">
        <v>28</v>
      </c>
      <c r="H5" s="1"/>
      <c r="P5" s="1"/>
      <c r="Q5" s="14"/>
      <c r="R5" s="14"/>
      <c r="S5" s="14"/>
      <c r="T5" s="14"/>
      <c r="U5" s="14"/>
      <c r="V5" s="14"/>
      <c r="W5" s="14"/>
      <c r="X5" s="14"/>
      <c r="Y5" s="1"/>
    </row>
    <row r="6" spans="1:25" x14ac:dyDescent="0.25">
      <c r="A6" s="75" t="s">
        <v>345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6" t="s">
        <v>307</v>
      </c>
      <c r="G6" s="76" t="s">
        <v>2</v>
      </c>
      <c r="H6" s="1"/>
      <c r="P6" s="1"/>
      <c r="Q6" s="14"/>
      <c r="R6" s="14"/>
      <c r="S6" s="14"/>
      <c r="T6" s="14"/>
      <c r="U6" s="14"/>
      <c r="V6" s="14"/>
      <c r="W6" s="14"/>
      <c r="X6" s="14"/>
      <c r="Y6" s="1"/>
    </row>
    <row r="7" spans="1:25" ht="15.75" thickBot="1" x14ac:dyDescent="0.3">
      <c r="A7" s="1"/>
      <c r="B7" s="1"/>
      <c r="C7" s="1"/>
      <c r="D7" s="1"/>
      <c r="E7" s="1"/>
      <c r="F7" s="1"/>
      <c r="G7" s="1"/>
      <c r="H7" s="1"/>
      <c r="P7" s="1"/>
      <c r="Q7" s="14"/>
      <c r="R7" s="14"/>
      <c r="S7" s="14"/>
      <c r="T7" s="14"/>
      <c r="U7" s="14"/>
      <c r="V7" s="14"/>
      <c r="W7" s="14"/>
      <c r="X7" s="14"/>
      <c r="Y7" s="1"/>
    </row>
    <row r="8" spans="1:25" ht="15.75" thickBot="1" x14ac:dyDescent="0.3">
      <c r="A8" s="60" t="s">
        <v>311</v>
      </c>
      <c r="B8" s="1"/>
      <c r="C8" s="1"/>
      <c r="D8" s="1"/>
      <c r="E8" s="1"/>
      <c r="F8" s="189"/>
      <c r="G8" s="189"/>
      <c r="H8" s="1"/>
      <c r="P8" s="1"/>
      <c r="Q8" s="14"/>
      <c r="R8" s="14"/>
      <c r="S8" s="14"/>
      <c r="T8" s="14"/>
      <c r="U8" s="14"/>
      <c r="V8" s="14"/>
      <c r="W8" s="14"/>
      <c r="X8" s="14"/>
      <c r="Y8" s="1"/>
    </row>
    <row r="9" spans="1:25" x14ac:dyDescent="0.25">
      <c r="A9" s="75" t="s">
        <v>344</v>
      </c>
      <c r="B9">
        <f xml:space="preserve"> 0.5*(B4+B5)</f>
        <v>38.5</v>
      </c>
      <c r="C9">
        <f xml:space="preserve"> 0.5*(C4+C5)</f>
        <v>31</v>
      </c>
      <c r="D9">
        <f xml:space="preserve"> 0.5*(D4+D5)</f>
        <v>51</v>
      </c>
      <c r="E9">
        <f xml:space="preserve"> 0.5*(E4+E5)</f>
        <v>41</v>
      </c>
      <c r="F9" s="76" t="s">
        <v>415</v>
      </c>
      <c r="G9" s="76" t="s">
        <v>28</v>
      </c>
      <c r="H9" s="1"/>
      <c r="P9" s="1"/>
      <c r="Q9" s="14"/>
      <c r="R9" s="14"/>
      <c r="S9" s="14"/>
      <c r="T9" s="14"/>
      <c r="U9" s="14"/>
      <c r="V9" s="14"/>
      <c r="W9" s="14"/>
      <c r="X9" s="14"/>
      <c r="Y9" s="1"/>
    </row>
    <row r="10" spans="1:25" x14ac:dyDescent="0.25">
      <c r="A10" s="75" t="s">
        <v>346</v>
      </c>
      <c r="B10">
        <v>18</v>
      </c>
      <c r="C10">
        <v>18</v>
      </c>
      <c r="D10">
        <v>30</v>
      </c>
      <c r="E10">
        <v>28</v>
      </c>
      <c r="F10" s="76" t="s">
        <v>416</v>
      </c>
      <c r="G10" s="76" t="s">
        <v>417</v>
      </c>
      <c r="H10" s="1"/>
      <c r="P10" s="1"/>
      <c r="Q10" s="14"/>
      <c r="R10" s="14"/>
      <c r="S10" s="14"/>
      <c r="T10" s="14"/>
      <c r="U10" s="14"/>
      <c r="V10" s="14"/>
      <c r="W10" s="14"/>
      <c r="X10" s="14"/>
      <c r="Y10" s="1"/>
    </row>
    <row r="11" spans="1:25" x14ac:dyDescent="0.25">
      <c r="A11" s="75" t="s">
        <v>355</v>
      </c>
      <c r="B11">
        <f>4*B10</f>
        <v>72</v>
      </c>
      <c r="C11">
        <f>4*C10</f>
        <v>72</v>
      </c>
      <c r="D11">
        <f>4*D10</f>
        <v>120</v>
      </c>
      <c r="E11">
        <f>4*E10</f>
        <v>112</v>
      </c>
      <c r="F11" s="76" t="s">
        <v>418</v>
      </c>
      <c r="G11" s="76" t="s">
        <v>417</v>
      </c>
      <c r="H11" s="1"/>
      <c r="P11" s="1"/>
      <c r="Q11" s="14"/>
      <c r="R11" s="14"/>
      <c r="S11" s="14"/>
      <c r="T11" s="14"/>
      <c r="U11" s="14"/>
      <c r="V11" s="14"/>
      <c r="W11" s="14"/>
      <c r="X11" s="14"/>
      <c r="Y11" s="1"/>
    </row>
    <row r="12" spans="1:25" x14ac:dyDescent="0.25">
      <c r="A12" s="75" t="s">
        <v>354</v>
      </c>
      <c r="B12">
        <v>160</v>
      </c>
      <c r="C12">
        <v>160</v>
      </c>
      <c r="D12">
        <v>160</v>
      </c>
      <c r="E12">
        <v>160</v>
      </c>
      <c r="F12" s="76" t="s">
        <v>419</v>
      </c>
      <c r="G12" s="76" t="s">
        <v>417</v>
      </c>
      <c r="H12" s="1"/>
      <c r="P12" s="1"/>
      <c r="Q12" s="14"/>
      <c r="R12" s="14"/>
      <c r="S12" s="14"/>
      <c r="T12" s="14"/>
      <c r="U12" s="14"/>
      <c r="V12" s="14"/>
      <c r="W12" s="14"/>
      <c r="X12" s="14"/>
      <c r="Y12" s="1"/>
    </row>
    <row r="13" spans="1:25" x14ac:dyDescent="0.25">
      <c r="A13" s="75" t="s">
        <v>420</v>
      </c>
      <c r="B13">
        <f>B12/B10</f>
        <v>8.8888888888888893</v>
      </c>
      <c r="C13">
        <f>C12/C10</f>
        <v>8.8888888888888893</v>
      </c>
      <c r="D13">
        <f>D12/D10</f>
        <v>5.333333333333333</v>
      </c>
      <c r="E13">
        <f>E12/E10</f>
        <v>5.7142857142857144</v>
      </c>
      <c r="F13" s="76" t="s">
        <v>421</v>
      </c>
      <c r="G13" s="76"/>
      <c r="H13" s="1"/>
      <c r="P13" s="1"/>
      <c r="Q13" s="14"/>
      <c r="R13" s="14"/>
      <c r="S13" s="14"/>
      <c r="T13" s="14"/>
      <c r="U13" s="14"/>
      <c r="V13" s="14"/>
      <c r="W13" s="14"/>
      <c r="X13" s="14"/>
      <c r="Y13" s="1"/>
    </row>
    <row r="14" spans="1:25" x14ac:dyDescent="0.25">
      <c r="A14" s="75" t="s">
        <v>352</v>
      </c>
      <c r="B14">
        <v>100</v>
      </c>
      <c r="C14">
        <v>100</v>
      </c>
      <c r="D14">
        <v>150</v>
      </c>
      <c r="E14">
        <v>150</v>
      </c>
      <c r="F14" s="76" t="s">
        <v>353</v>
      </c>
      <c r="G14" s="76"/>
      <c r="H14" s="1"/>
      <c r="P14" s="1"/>
      <c r="Q14" s="14"/>
      <c r="R14" s="14"/>
      <c r="S14" s="14"/>
      <c r="T14" s="14"/>
      <c r="U14" s="14"/>
      <c r="V14" s="14"/>
      <c r="W14" s="14"/>
      <c r="X14" s="14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4"/>
      <c r="R15" s="14"/>
      <c r="S15" s="14"/>
      <c r="T15" s="14"/>
      <c r="U15" s="14"/>
      <c r="V15" s="14"/>
      <c r="W15" s="14"/>
      <c r="X15" s="14"/>
      <c r="Y15" s="1"/>
    </row>
    <row r="16" spans="1:25" ht="15.75" thickBot="1" x14ac:dyDescent="0.3">
      <c r="A16" s="60" t="s">
        <v>320</v>
      </c>
      <c r="B16" s="1"/>
      <c r="C16" s="1"/>
      <c r="D16" s="1"/>
      <c r="E16" s="1"/>
      <c r="F16" s="189"/>
      <c r="G16" s="189"/>
      <c r="H16" s="1"/>
      <c r="P16" s="1"/>
      <c r="Q16" s="14"/>
      <c r="R16" s="14"/>
      <c r="S16" s="14"/>
      <c r="T16" s="14"/>
      <c r="U16" s="14"/>
      <c r="V16" s="14"/>
      <c r="W16" s="14"/>
      <c r="X16" s="14"/>
      <c r="Y16" s="1"/>
    </row>
    <row r="17" spans="1:25" x14ac:dyDescent="0.25">
      <c r="A17" s="75" t="s">
        <v>351</v>
      </c>
      <c r="B17">
        <v>150</v>
      </c>
      <c r="C17">
        <v>150</v>
      </c>
      <c r="D17">
        <v>150</v>
      </c>
      <c r="E17">
        <v>150</v>
      </c>
      <c r="F17" s="76" t="s">
        <v>422</v>
      </c>
      <c r="G17" s="76"/>
      <c r="H17" s="1"/>
      <c r="P17" s="1"/>
      <c r="Q17" s="14"/>
      <c r="R17" s="14"/>
      <c r="S17" s="14"/>
      <c r="T17" s="14"/>
      <c r="U17" s="14"/>
      <c r="V17" s="14"/>
      <c r="W17" s="14"/>
      <c r="X17" s="14"/>
      <c r="Y17" s="1"/>
    </row>
    <row r="18" spans="1:25" x14ac:dyDescent="0.25">
      <c r="A18" s="75" t="s">
        <v>341</v>
      </c>
      <c r="B18" s="1"/>
      <c r="C18" s="1"/>
      <c r="D18" s="1"/>
      <c r="E18" s="1"/>
      <c r="F18" s="76" t="s">
        <v>441</v>
      </c>
      <c r="G18" s="196">
        <v>0</v>
      </c>
      <c r="H18" s="1"/>
      <c r="P18" s="1"/>
      <c r="Q18" s="14"/>
      <c r="R18" s="14"/>
      <c r="S18" s="14"/>
      <c r="T18" s="14"/>
      <c r="U18" s="14"/>
      <c r="V18" s="14"/>
      <c r="W18" s="14"/>
      <c r="X18" s="14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4"/>
      <c r="R19" s="14"/>
      <c r="S19" s="14"/>
      <c r="T19" s="14"/>
      <c r="U19" s="14"/>
      <c r="V19" s="14"/>
      <c r="W19" s="14"/>
      <c r="X19" s="14"/>
      <c r="Y19" s="1"/>
    </row>
    <row r="20" spans="1:25" x14ac:dyDescent="0.25">
      <c r="H20" s="1"/>
      <c r="P20" s="1"/>
      <c r="Q20" s="14"/>
      <c r="R20" s="14"/>
      <c r="S20" s="14"/>
      <c r="T20" s="14"/>
      <c r="U20" s="14"/>
      <c r="V20" s="14"/>
      <c r="W20" s="14"/>
      <c r="X20" s="14"/>
      <c r="Y20" s="1"/>
    </row>
    <row r="21" spans="1:25" x14ac:dyDescent="0.25">
      <c r="H21" s="1"/>
      <c r="P21" s="1"/>
      <c r="Q21" s="14"/>
      <c r="R21" s="14"/>
      <c r="S21" s="14"/>
      <c r="T21" s="14"/>
      <c r="U21" s="14"/>
      <c r="V21" s="14"/>
      <c r="W21" s="14"/>
      <c r="X21" s="14"/>
      <c r="Y21" s="1"/>
    </row>
    <row r="22" spans="1:25" x14ac:dyDescent="0.25">
      <c r="H22" s="1"/>
      <c r="P22" s="1"/>
      <c r="Q22" s="14"/>
      <c r="R22" s="14"/>
      <c r="S22" s="14"/>
      <c r="T22" s="14"/>
      <c r="U22" s="14"/>
      <c r="V22" s="14"/>
      <c r="W22" s="14"/>
      <c r="X22" s="14"/>
      <c r="Y22" s="1"/>
    </row>
    <row r="23" spans="1:25" x14ac:dyDescent="0.25">
      <c r="H23" s="1"/>
      <c r="P23" s="1"/>
      <c r="Q23" s="14"/>
      <c r="R23" s="14"/>
      <c r="S23" s="14"/>
      <c r="T23" s="14"/>
      <c r="U23" s="14"/>
      <c r="V23" s="14"/>
      <c r="W23" s="14"/>
      <c r="X23" s="14"/>
      <c r="Y23" s="1"/>
    </row>
    <row r="24" spans="1:25" x14ac:dyDescent="0.25">
      <c r="H24" s="1"/>
      <c r="P24" s="1"/>
      <c r="Q24" s="14"/>
      <c r="R24" s="14"/>
      <c r="S24" s="14"/>
      <c r="T24" s="14"/>
      <c r="U24" s="14"/>
      <c r="V24" s="14"/>
      <c r="W24" s="14"/>
      <c r="X24" s="14"/>
      <c r="Y24" s="1"/>
    </row>
    <row r="25" spans="1:25" x14ac:dyDescent="0.25">
      <c r="H25" s="1"/>
      <c r="P25" s="1"/>
      <c r="Q25" s="14"/>
      <c r="R25" s="14"/>
      <c r="S25" s="14"/>
      <c r="T25" s="14"/>
      <c r="U25" s="14"/>
      <c r="V25" s="14"/>
      <c r="W25" s="14"/>
      <c r="X25" s="14"/>
      <c r="Y25" s="1"/>
    </row>
    <row r="26" spans="1:25" x14ac:dyDescent="0.25">
      <c r="H26" s="1"/>
      <c r="P26" s="1"/>
      <c r="Q26" s="14"/>
      <c r="R26" s="14"/>
      <c r="S26" s="14"/>
      <c r="T26" s="14"/>
      <c r="U26" s="14"/>
      <c r="V26" s="14"/>
      <c r="W26" s="14"/>
      <c r="X26" s="14"/>
      <c r="Y26" s="1"/>
    </row>
    <row r="27" spans="1:25" x14ac:dyDescent="0.25">
      <c r="H27" s="1"/>
      <c r="P27" s="1"/>
      <c r="Q27" s="14"/>
      <c r="R27" s="14"/>
      <c r="S27" s="14"/>
      <c r="T27" s="14"/>
      <c r="U27" s="14"/>
      <c r="V27" s="14"/>
      <c r="W27" s="14"/>
      <c r="X27" s="14"/>
      <c r="Y27" s="1"/>
    </row>
    <row r="28" spans="1:25" x14ac:dyDescent="0.25">
      <c r="H28" s="1"/>
      <c r="P28" s="1"/>
      <c r="Q28" s="14"/>
      <c r="R28" s="14"/>
      <c r="S28" s="14"/>
      <c r="T28" s="14"/>
      <c r="U28" s="14"/>
      <c r="V28" s="14"/>
      <c r="W28" s="14"/>
      <c r="X28" s="14"/>
      <c r="Y28" s="1"/>
    </row>
    <row r="29" spans="1:25" x14ac:dyDescent="0.25">
      <c r="H29" s="1"/>
      <c r="P29" s="1"/>
      <c r="Q29" s="14"/>
      <c r="R29" s="14"/>
      <c r="S29" s="14"/>
      <c r="T29" s="14"/>
      <c r="U29" s="14"/>
      <c r="V29" s="14"/>
      <c r="W29" s="14"/>
      <c r="X29" s="14"/>
      <c r="Y29" s="1"/>
    </row>
    <row r="30" spans="1:25" x14ac:dyDescent="0.25">
      <c r="H30" s="1"/>
      <c r="P30" s="1"/>
      <c r="Q30" s="14"/>
      <c r="R30" s="14"/>
      <c r="S30" s="14"/>
      <c r="T30" s="14"/>
      <c r="U30" s="14"/>
      <c r="V30" s="14"/>
      <c r="W30" s="14"/>
      <c r="X30" s="14"/>
      <c r="Y30" s="1"/>
    </row>
    <row r="31" spans="1:25" x14ac:dyDescent="0.25">
      <c r="H31" s="1"/>
      <c r="P31" s="1"/>
      <c r="Q31" s="14"/>
      <c r="R31" s="14"/>
      <c r="S31" s="14"/>
      <c r="T31" s="14"/>
      <c r="U31" s="14"/>
      <c r="V31" s="14"/>
      <c r="W31" s="14"/>
      <c r="X31" s="14"/>
      <c r="Y31" s="1"/>
    </row>
    <row r="32" spans="1:25" x14ac:dyDescent="0.25">
      <c r="H32" s="1"/>
      <c r="P32" s="1"/>
      <c r="Q32" s="14"/>
      <c r="R32" s="14"/>
      <c r="S32" s="14"/>
      <c r="T32" s="14"/>
      <c r="U32" s="14"/>
      <c r="V32" s="14"/>
      <c r="W32" s="14"/>
      <c r="X32" s="14"/>
      <c r="Y32" s="1"/>
    </row>
    <row r="33" spans="8:25" x14ac:dyDescent="0.25">
      <c r="H33" s="1"/>
      <c r="P33" s="1"/>
      <c r="Q33" s="14"/>
      <c r="R33" s="14"/>
      <c r="S33" s="14"/>
      <c r="T33" s="14"/>
      <c r="U33" s="14"/>
      <c r="V33" s="14"/>
      <c r="W33" s="14"/>
      <c r="X33" s="14"/>
      <c r="Y33" s="1"/>
    </row>
    <row r="34" spans="8:25" x14ac:dyDescent="0.25">
      <c r="H34" s="1"/>
      <c r="P34" s="1"/>
      <c r="Q34" s="14"/>
      <c r="R34" s="14"/>
      <c r="S34" s="14"/>
      <c r="T34" s="14"/>
      <c r="U34" s="14"/>
      <c r="V34" s="14"/>
      <c r="W34" s="14"/>
      <c r="X34" s="14"/>
      <c r="Y34" s="1"/>
    </row>
    <row r="35" spans="8:25" x14ac:dyDescent="0.25">
      <c r="H35" s="1"/>
      <c r="P35" s="1"/>
      <c r="Q35" s="14"/>
      <c r="R35" s="14"/>
      <c r="S35" s="14"/>
      <c r="T35" s="14"/>
      <c r="U35" s="14"/>
      <c r="V35" s="14"/>
      <c r="W35" s="14"/>
      <c r="X35" s="14"/>
      <c r="Y35" s="1"/>
    </row>
    <row r="36" spans="8:25" x14ac:dyDescent="0.25">
      <c r="H36" s="1"/>
      <c r="P36" s="1"/>
      <c r="Q36" s="14"/>
      <c r="R36" s="14"/>
      <c r="S36" s="14"/>
      <c r="T36" s="14"/>
      <c r="U36" s="14"/>
      <c r="V36" s="14"/>
      <c r="W36" s="14"/>
      <c r="X36" s="14"/>
      <c r="Y36" s="1"/>
    </row>
    <row r="37" spans="8:25" x14ac:dyDescent="0.25">
      <c r="H37" s="1"/>
      <c r="P37" s="1"/>
      <c r="Q37" s="14"/>
      <c r="R37" s="14"/>
      <c r="S37" s="14"/>
      <c r="T37" s="14"/>
      <c r="U37" s="14"/>
      <c r="V37" s="14"/>
      <c r="W37" s="14"/>
      <c r="X37" s="14"/>
      <c r="Y37" s="1"/>
    </row>
    <row r="38" spans="8:25" x14ac:dyDescent="0.25">
      <c r="H38" s="1"/>
      <c r="I38" s="1"/>
      <c r="J38" s="1"/>
      <c r="K38" s="1"/>
      <c r="L38" s="1"/>
      <c r="M38" s="1"/>
      <c r="N38" s="1"/>
      <c r="O38" s="1"/>
      <c r="P38" s="1"/>
      <c r="Q38" s="14"/>
      <c r="R38" s="14"/>
      <c r="S38" s="14"/>
      <c r="T38" s="14"/>
      <c r="U38" s="14"/>
      <c r="V38" s="14"/>
      <c r="W38" s="14"/>
      <c r="X38" s="14"/>
      <c r="Y38" s="1"/>
    </row>
    <row r="39" spans="8:25" x14ac:dyDescent="0.25">
      <c r="P39" s="1"/>
      <c r="Q39" s="14"/>
      <c r="R39" s="14"/>
      <c r="S39" s="14"/>
      <c r="T39" s="14"/>
      <c r="U39" s="14"/>
      <c r="V39" s="14"/>
      <c r="W39" s="14"/>
      <c r="X39" s="14"/>
      <c r="Y39" s="1"/>
    </row>
    <row r="40" spans="8:25" x14ac:dyDescent="0.25">
      <c r="P40" s="1"/>
      <c r="Q40" s="14"/>
      <c r="R40" s="14"/>
      <c r="S40" s="14"/>
      <c r="T40" s="14"/>
      <c r="U40" s="14"/>
      <c r="V40" s="14"/>
      <c r="W40" s="14"/>
      <c r="X40" s="14"/>
      <c r="Y40" s="1"/>
    </row>
    <row r="41" spans="8:25" x14ac:dyDescent="0.25">
      <c r="P41" s="1"/>
      <c r="Q41" s="14"/>
      <c r="R41" s="14"/>
      <c r="S41" s="14"/>
      <c r="T41" s="14"/>
      <c r="U41" s="14"/>
      <c r="V41" s="14"/>
      <c r="W41" s="14"/>
      <c r="X41" s="14"/>
      <c r="Y41" s="1"/>
    </row>
    <row r="42" spans="8:25" x14ac:dyDescent="0.25">
      <c r="P42" s="1"/>
      <c r="Y42" s="1"/>
    </row>
    <row r="43" spans="8:25" x14ac:dyDescent="0.25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D1" zoomScale="160" zoomScaleNormal="160" workbookViewId="0">
      <selection activeCell="G22" sqref="G22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7" t="s">
        <v>360</v>
      </c>
      <c r="B1" s="7" t="s">
        <v>8</v>
      </c>
      <c r="C1" s="7" t="s">
        <v>361</v>
      </c>
      <c r="D1" s="7" t="s">
        <v>10</v>
      </c>
      <c r="E1" s="1"/>
      <c r="F1" s="7" t="s">
        <v>25</v>
      </c>
      <c r="G1" s="7" t="s">
        <v>8</v>
      </c>
      <c r="H1" s="7" t="s">
        <v>222</v>
      </c>
      <c r="I1" s="7" t="s">
        <v>10</v>
      </c>
      <c r="J1" s="172"/>
      <c r="K1" s="174" t="s">
        <v>390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30" x14ac:dyDescent="0.25">
      <c r="A2" s="74" t="s">
        <v>362</v>
      </c>
      <c r="B2" s="74">
        <f>17</f>
        <v>17</v>
      </c>
      <c r="C2" s="75" t="s">
        <v>28</v>
      </c>
      <c r="D2" s="76" t="s">
        <v>366</v>
      </c>
      <c r="E2" s="1"/>
      <c r="F2" s="74" t="s">
        <v>396</v>
      </c>
      <c r="G2" s="74">
        <v>60</v>
      </c>
      <c r="H2" s="75" t="s">
        <v>398</v>
      </c>
      <c r="I2" s="176" t="s">
        <v>400</v>
      </c>
      <c r="J2" s="172"/>
      <c r="K2" s="63" t="s">
        <v>391</v>
      </c>
      <c r="L2" s="265" t="s">
        <v>372</v>
      </c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25">
      <c r="A3" s="74" t="s">
        <v>363</v>
      </c>
      <c r="B3" s="74">
        <f>'Arbre 6'!B7</f>
        <v>19098.593171027438</v>
      </c>
      <c r="C3" s="75" t="s">
        <v>266</v>
      </c>
      <c r="D3" s="76" t="s">
        <v>368</v>
      </c>
      <c r="E3" s="1"/>
      <c r="F3" s="74"/>
      <c r="G3" s="74"/>
      <c r="H3" s="75"/>
      <c r="I3" s="76"/>
      <c r="J3" s="172"/>
      <c r="K3" s="63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30" x14ac:dyDescent="0.25">
      <c r="A4" s="74" t="s">
        <v>364</v>
      </c>
      <c r="B4" s="74">
        <v>20</v>
      </c>
      <c r="C4" s="75" t="s">
        <v>28</v>
      </c>
      <c r="D4" s="76" t="s">
        <v>367</v>
      </c>
      <c r="E4" s="1"/>
      <c r="F4" s="74" t="s">
        <v>370</v>
      </c>
      <c r="G4" s="74"/>
      <c r="H4" s="75"/>
      <c r="I4" s="176" t="s">
        <v>431</v>
      </c>
      <c r="J4" s="172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25">
      <c r="A5" s="74" t="s">
        <v>365</v>
      </c>
      <c r="B5" s="74">
        <f>'Arbre 7'!B9</f>
        <v>36287.327024952137</v>
      </c>
      <c r="C5" s="75" t="s">
        <v>266</v>
      </c>
      <c r="D5" s="76" t="s">
        <v>369</v>
      </c>
      <c r="E5" s="1"/>
      <c r="F5" s="74" t="s">
        <v>381</v>
      </c>
      <c r="G5" s="74">
        <v>10</v>
      </c>
      <c r="H5" s="75" t="s">
        <v>28</v>
      </c>
      <c r="I5" s="76"/>
      <c r="J5" s="172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25">
      <c r="A6" s="1"/>
      <c r="B6" s="1"/>
      <c r="C6" s="1"/>
      <c r="D6" s="1"/>
      <c r="E6" s="1"/>
      <c r="F6" s="74" t="s">
        <v>382</v>
      </c>
      <c r="G6" s="74">
        <v>8</v>
      </c>
      <c r="H6" s="75" t="s">
        <v>28</v>
      </c>
      <c r="I6" s="76"/>
      <c r="J6" s="172"/>
      <c r="K6" s="14"/>
      <c r="L6" s="14"/>
      <c r="M6" s="265" t="s">
        <v>373</v>
      </c>
      <c r="N6" s="265"/>
      <c r="O6" s="265"/>
      <c r="P6" s="265"/>
      <c r="Q6" s="14"/>
      <c r="R6" s="14"/>
      <c r="S6" s="14"/>
      <c r="T6" s="14"/>
      <c r="U6" s="14"/>
      <c r="V6" s="265" t="s">
        <v>374</v>
      </c>
      <c r="W6" s="265"/>
      <c r="X6" s="265"/>
      <c r="Y6" s="265"/>
      <c r="Z6" s="14"/>
      <c r="AA6" s="14"/>
      <c r="AB6" s="14"/>
      <c r="AC6" s="14"/>
      <c r="AD6" s="14"/>
      <c r="AE6" s="265" t="s">
        <v>395</v>
      </c>
      <c r="AF6" s="265"/>
      <c r="AG6" s="265"/>
      <c r="AH6" s="265"/>
      <c r="AI6" s="265"/>
      <c r="AJ6" s="14"/>
      <c r="AK6" s="14"/>
      <c r="AL6" s="14"/>
      <c r="AM6" s="1"/>
    </row>
    <row r="7" spans="1:39" x14ac:dyDescent="0.25">
      <c r="A7" s="7" t="s">
        <v>371</v>
      </c>
      <c r="B7" s="7" t="s">
        <v>8</v>
      </c>
      <c r="C7" s="7" t="s">
        <v>222</v>
      </c>
      <c r="D7" s="7" t="s">
        <v>10</v>
      </c>
      <c r="E7" s="1"/>
      <c r="F7" s="74" t="s">
        <v>383</v>
      </c>
      <c r="G7" s="74">
        <v>5</v>
      </c>
      <c r="H7" s="75" t="s">
        <v>28</v>
      </c>
      <c r="I7" s="76"/>
      <c r="J7" s="172"/>
      <c r="K7" s="14"/>
      <c r="L7" s="14"/>
      <c r="M7" s="265"/>
      <c r="N7" s="265"/>
      <c r="O7" s="265"/>
      <c r="P7" s="265"/>
      <c r="Q7" s="14"/>
      <c r="R7" s="14"/>
      <c r="S7" s="14"/>
      <c r="T7" s="14"/>
      <c r="U7" s="14"/>
      <c r="V7" s="265"/>
      <c r="W7" s="265"/>
      <c r="X7" s="265"/>
      <c r="Y7" s="265"/>
      <c r="Z7" s="14"/>
      <c r="AA7" s="14"/>
      <c r="AB7" s="14"/>
      <c r="AC7" s="14"/>
      <c r="AD7" s="14"/>
      <c r="AE7" s="265"/>
      <c r="AF7" s="265"/>
      <c r="AG7" s="265"/>
      <c r="AH7" s="265"/>
      <c r="AI7" s="265"/>
      <c r="AJ7" s="14"/>
      <c r="AK7" s="14"/>
      <c r="AL7" s="14"/>
      <c r="AM7" s="1"/>
    </row>
    <row r="8" spans="1:39" ht="30" x14ac:dyDescent="0.25">
      <c r="A8" s="80" t="s">
        <v>377</v>
      </c>
      <c r="B8" s="177">
        <f>2*B3/(G2*B2*(G6-G7-G8-G9-G10))</f>
        <v>17.305093301282518</v>
      </c>
      <c r="C8" s="89" t="s">
        <v>28</v>
      </c>
      <c r="D8" s="183" t="s">
        <v>405</v>
      </c>
      <c r="E8" s="1"/>
      <c r="F8" s="74" t="s">
        <v>384</v>
      </c>
      <c r="G8" s="175">
        <v>3.5999999999999997E-2</v>
      </c>
      <c r="H8" s="75" t="s">
        <v>28</v>
      </c>
      <c r="I8" s="76" t="s">
        <v>432</v>
      </c>
      <c r="J8" s="172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25">
      <c r="A9" s="80" t="s">
        <v>375</v>
      </c>
      <c r="B9" s="177">
        <f>B8/B2</f>
        <v>1.0179466647813247</v>
      </c>
      <c r="C9" s="89">
        <v>1</v>
      </c>
      <c r="D9" s="91" t="s">
        <v>376</v>
      </c>
      <c r="E9" s="1"/>
      <c r="F9" s="74" t="s">
        <v>385</v>
      </c>
      <c r="G9" s="74">
        <v>0.2</v>
      </c>
      <c r="H9" s="75" t="s">
        <v>28</v>
      </c>
      <c r="I9" s="76"/>
      <c r="J9" s="172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25">
      <c r="A10" s="80" t="s">
        <v>392</v>
      </c>
      <c r="B10" s="177" t="str">
        <f>IF(OR(AND(G22&lt;B9,G11="usuelle"),G11="mince"),"Oui","Non")</f>
        <v>Oui</v>
      </c>
      <c r="C10" s="89">
        <v>1</v>
      </c>
      <c r="D10" s="91"/>
      <c r="E10" s="1"/>
      <c r="F10" s="74" t="s">
        <v>386</v>
      </c>
      <c r="G10" s="74">
        <v>0.6</v>
      </c>
      <c r="H10" s="75" t="s">
        <v>28</v>
      </c>
      <c r="I10" s="76"/>
      <c r="J10" s="172"/>
      <c r="K10" s="14"/>
      <c r="L10" s="14"/>
      <c r="M10" s="14"/>
      <c r="N10" s="14"/>
      <c r="O10" s="14"/>
      <c r="P10" s="14"/>
      <c r="Q10" s="14"/>
      <c r="R10" s="14"/>
      <c r="S10" s="14"/>
      <c r="T10" s="173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25">
      <c r="A11" s="80" t="s">
        <v>401</v>
      </c>
      <c r="B11" s="177">
        <f>B8+G5</f>
        <v>27.305093301282518</v>
      </c>
      <c r="C11" s="89" t="s">
        <v>28</v>
      </c>
      <c r="D11" s="91" t="s">
        <v>403</v>
      </c>
      <c r="E11" s="1"/>
      <c r="F11" s="74" t="s">
        <v>388</v>
      </c>
      <c r="G11" s="78" t="s">
        <v>390</v>
      </c>
      <c r="H11" s="75">
        <v>1</v>
      </c>
      <c r="I11" s="76"/>
      <c r="J11" s="172"/>
      <c r="K11" s="14"/>
      <c r="L11" s="14"/>
      <c r="M11" s="14"/>
      <c r="N11" s="14"/>
      <c r="O11" s="14"/>
      <c r="P11" s="14"/>
      <c r="Q11" s="14"/>
      <c r="R11" s="14"/>
      <c r="S11" s="14"/>
      <c r="T11" s="173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25">
      <c r="A12" s="14"/>
      <c r="B12" s="14"/>
      <c r="C12" s="14"/>
      <c r="D12" s="14"/>
      <c r="E12" s="1"/>
      <c r="F12" s="74" t="s">
        <v>429</v>
      </c>
      <c r="G12" s="78">
        <v>0.4</v>
      </c>
      <c r="H12" s="75" t="s">
        <v>28</v>
      </c>
      <c r="I12" s="176" t="s">
        <v>430</v>
      </c>
      <c r="J12" s="172"/>
      <c r="K12" s="14"/>
      <c r="L12" s="14"/>
      <c r="M12" s="14"/>
      <c r="N12" s="14"/>
      <c r="O12" s="14"/>
      <c r="P12" s="14"/>
      <c r="Q12" s="14"/>
      <c r="R12" s="14"/>
      <c r="S12" s="14"/>
      <c r="T12" s="173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5" x14ac:dyDescent="0.25">
      <c r="A13" s="80" t="s">
        <v>378</v>
      </c>
      <c r="B13" s="178">
        <f>2*B5/(G2*B4*(G15-G16-G17-G18-G19))</f>
        <v>22.702281672267354</v>
      </c>
      <c r="C13" s="89" t="s">
        <v>28</v>
      </c>
      <c r="D13" s="183" t="s">
        <v>406</v>
      </c>
      <c r="E13" s="1"/>
      <c r="F13" s="74" t="s">
        <v>387</v>
      </c>
      <c r="G13" s="78"/>
      <c r="H13" s="75"/>
      <c r="I13" s="176" t="s">
        <v>407</v>
      </c>
      <c r="J13" s="172"/>
      <c r="K13" s="14"/>
      <c r="L13" s="14"/>
      <c r="M13" s="14"/>
      <c r="N13" s="14"/>
      <c r="O13" s="14"/>
      <c r="P13" s="14"/>
      <c r="Q13" s="14"/>
      <c r="R13" s="14"/>
      <c r="S13" s="14"/>
      <c r="T13" s="173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25">
      <c r="A14" s="80" t="s">
        <v>379</v>
      </c>
      <c r="B14" s="177">
        <f>B13/B4</f>
        <v>1.1351140836133677</v>
      </c>
      <c r="C14" s="89">
        <v>1</v>
      </c>
      <c r="D14" s="91" t="s">
        <v>380</v>
      </c>
      <c r="E14" s="1"/>
      <c r="F14" s="74" t="s">
        <v>381</v>
      </c>
      <c r="G14" s="78">
        <v>14</v>
      </c>
      <c r="H14" s="75" t="s">
        <v>28</v>
      </c>
      <c r="I14" s="76"/>
      <c r="J14" s="172"/>
      <c r="K14" s="14"/>
      <c r="L14" s="14"/>
      <c r="M14" s="14"/>
      <c r="N14" s="14"/>
      <c r="O14" s="14"/>
      <c r="P14" s="14"/>
      <c r="Q14" s="14"/>
      <c r="R14" s="14"/>
      <c r="S14" s="14"/>
      <c r="T14" s="173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25">
      <c r="A15" s="80" t="s">
        <v>392</v>
      </c>
      <c r="B15" s="177" t="str">
        <f>IF(OR(AND(G22&lt;B14,G20="usuelle"),G20="mince"),"Oui","Non")</f>
        <v>Oui</v>
      </c>
      <c r="C15" s="89">
        <v>1</v>
      </c>
      <c r="D15" s="91"/>
      <c r="E15" s="1"/>
      <c r="F15" s="74" t="s">
        <v>382</v>
      </c>
      <c r="G15" s="78">
        <v>9</v>
      </c>
      <c r="H15" s="75" t="s">
        <v>28</v>
      </c>
      <c r="I15" s="76"/>
      <c r="J15" s="172"/>
      <c r="K15" s="14"/>
      <c r="L15" s="14"/>
      <c r="M15" s="14"/>
      <c r="N15" s="14"/>
      <c r="O15" s="14"/>
      <c r="P15" s="14"/>
      <c r="Q15" s="14"/>
      <c r="R15" s="14"/>
      <c r="S15" s="14"/>
      <c r="T15" s="173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25">
      <c r="A16" s="80" t="s">
        <v>401</v>
      </c>
      <c r="B16" s="177">
        <f>B13+G14</f>
        <v>36.702281672267354</v>
      </c>
      <c r="C16" s="89"/>
      <c r="D16" s="91" t="s">
        <v>403</v>
      </c>
      <c r="E16" s="1"/>
      <c r="F16" s="74" t="s">
        <v>383</v>
      </c>
      <c r="G16" s="78">
        <v>5.5</v>
      </c>
      <c r="H16" s="75" t="s">
        <v>28</v>
      </c>
      <c r="I16" s="76"/>
      <c r="J16" s="172"/>
      <c r="K16" s="14"/>
      <c r="L16" s="14"/>
      <c r="M16" s="14"/>
      <c r="N16" s="14"/>
      <c r="O16" s="14"/>
      <c r="P16" s="14"/>
      <c r="Q16" s="14"/>
      <c r="R16" s="14"/>
      <c r="S16" s="14"/>
      <c r="T16" s="173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25">
      <c r="A17" s="80" t="s">
        <v>402</v>
      </c>
      <c r="B17" s="177">
        <f>B13+G14/2</f>
        <v>29.702281672267354</v>
      </c>
      <c r="C17" s="89" t="s">
        <v>28</v>
      </c>
      <c r="D17" s="91" t="s">
        <v>404</v>
      </c>
      <c r="E17" s="1"/>
      <c r="F17" s="74" t="s">
        <v>384</v>
      </c>
      <c r="G17" s="79">
        <v>3.5999999999999997E-2</v>
      </c>
      <c r="H17" s="75" t="s">
        <v>28</v>
      </c>
      <c r="I17" s="76" t="s">
        <v>433</v>
      </c>
      <c r="J17" s="172"/>
      <c r="K17" s="14"/>
      <c r="L17" s="14"/>
      <c r="M17" s="14"/>
      <c r="N17" s="14"/>
      <c r="O17" s="14"/>
      <c r="P17" s="14"/>
      <c r="Q17" s="14"/>
      <c r="R17" s="14"/>
      <c r="S17" s="14"/>
      <c r="T17" s="173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25">
      <c r="A18" s="179"/>
      <c r="B18" s="180"/>
      <c r="C18" s="181"/>
      <c r="D18" s="182"/>
      <c r="E18" s="1"/>
      <c r="F18" s="74" t="s">
        <v>385</v>
      </c>
      <c r="G18" s="78">
        <v>0.2</v>
      </c>
      <c r="H18" s="75" t="s">
        <v>28</v>
      </c>
      <c r="I18" s="76"/>
      <c r="J18" s="172"/>
      <c r="K18" s="14"/>
      <c r="L18" s="14"/>
      <c r="M18" s="14"/>
      <c r="N18" s="14"/>
      <c r="O18" s="14"/>
      <c r="P18" s="14"/>
      <c r="Q18" s="14"/>
      <c r="R18" s="14"/>
      <c r="S18" s="14"/>
      <c r="T18" s="173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25">
      <c r="A19" s="8" t="s">
        <v>409</v>
      </c>
      <c r="B19" s="8" t="s">
        <v>410</v>
      </c>
      <c r="C19" s="8" t="s">
        <v>408</v>
      </c>
      <c r="D19" s="14"/>
      <c r="E19" s="1"/>
      <c r="F19" s="74" t="s">
        <v>386</v>
      </c>
      <c r="G19" s="78">
        <v>0.6</v>
      </c>
      <c r="H19" s="75" t="s">
        <v>28</v>
      </c>
      <c r="I19" s="76"/>
      <c r="J19" s="172"/>
      <c r="K19" s="14"/>
      <c r="L19" s="14"/>
      <c r="M19" s="14"/>
      <c r="N19" s="14"/>
      <c r="O19" s="14"/>
      <c r="P19" s="14"/>
      <c r="Q19" s="14"/>
      <c r="R19" s="14"/>
      <c r="S19" s="14"/>
      <c r="T19" s="173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25">
      <c r="A20" s="8" t="s">
        <v>408</v>
      </c>
      <c r="B20" s="185" t="s">
        <v>414</v>
      </c>
      <c r="C20" s="186"/>
      <c r="D20" s="14"/>
      <c r="E20" s="1"/>
      <c r="F20" s="74" t="s">
        <v>389</v>
      </c>
      <c r="G20" s="78" t="s">
        <v>390</v>
      </c>
      <c r="H20" s="75">
        <v>1</v>
      </c>
      <c r="I20" s="76"/>
      <c r="J20" s="172"/>
      <c r="K20" s="14"/>
      <c r="L20" s="14"/>
      <c r="M20" s="14"/>
      <c r="N20" s="14"/>
      <c r="O20" s="14"/>
      <c r="P20" s="14"/>
      <c r="Q20" s="14"/>
      <c r="R20" s="14"/>
      <c r="S20" s="14"/>
      <c r="T20" s="173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25">
      <c r="A21" s="8" t="s">
        <v>411</v>
      </c>
      <c r="B21" s="188" t="s">
        <v>413</v>
      </c>
      <c r="C21" s="187" t="s">
        <v>412</v>
      </c>
      <c r="D21" s="14"/>
      <c r="E21" s="1"/>
      <c r="F21" s="74" t="s">
        <v>429</v>
      </c>
      <c r="G21" s="74">
        <v>0.4</v>
      </c>
      <c r="H21" s="75" t="s">
        <v>28</v>
      </c>
      <c r="I21" s="176" t="s">
        <v>430</v>
      </c>
      <c r="J21" s="172"/>
      <c r="K21" s="14"/>
      <c r="L21" s="14"/>
      <c r="M21" s="14"/>
      <c r="N21" s="14"/>
      <c r="O21" s="14"/>
      <c r="P21" s="14"/>
      <c r="Q21" s="14"/>
      <c r="R21" s="14"/>
      <c r="S21" s="14"/>
      <c r="T21" s="173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25">
      <c r="A22" s="14"/>
      <c r="B22" s="14"/>
      <c r="C22" s="14"/>
      <c r="D22" s="14"/>
      <c r="E22" s="1"/>
      <c r="F22" s="74" t="s">
        <v>393</v>
      </c>
      <c r="G22" s="74">
        <v>0.6</v>
      </c>
      <c r="H22" s="75">
        <v>1</v>
      </c>
      <c r="I22" s="76" t="s">
        <v>394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73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25">
      <c r="A23" s="14"/>
      <c r="B23" s="14"/>
      <c r="C23" s="14"/>
      <c r="D23" s="14"/>
      <c r="E23" s="1"/>
      <c r="F23" s="266" t="s">
        <v>399</v>
      </c>
      <c r="G23" s="267"/>
      <c r="H23" s="267"/>
      <c r="I23" s="267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73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25">
      <c r="A24" s="184"/>
      <c r="B24" s="184"/>
      <c r="C24" s="184"/>
      <c r="D24" s="184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73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25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73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25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73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25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73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25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73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25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73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25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73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25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73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25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73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25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73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25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73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25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73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25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73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25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73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5" t="s">
        <v>397</v>
      </c>
      <c r="AF37" s="265"/>
      <c r="AG37" s="265"/>
      <c r="AH37" s="265"/>
      <c r="AI37" s="265"/>
      <c r="AJ37" s="265"/>
      <c r="AK37" s="14"/>
      <c r="AL37" s="14"/>
      <c r="AM37" s="1"/>
    </row>
    <row r="38" spans="10:39" x14ac:dyDescent="0.25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73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5"/>
      <c r="AF38" s="265"/>
      <c r="AG38" s="265"/>
      <c r="AH38" s="265"/>
      <c r="AI38" s="265"/>
      <c r="AJ38" s="265"/>
      <c r="AK38" s="14"/>
      <c r="AL38" s="14"/>
      <c r="AM38" s="1"/>
    </row>
    <row r="39" spans="10:39" x14ac:dyDescent="0.25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73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25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73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25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73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25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73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25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73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25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73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25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73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25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73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25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73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25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73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25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73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25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73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25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73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25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73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25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73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25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73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25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73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25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73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25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73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25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73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73"/>
      <c r="U59" s="14"/>
      <c r="V59" s="14"/>
      <c r="W59" s="14"/>
      <c r="X59" s="14"/>
      <c r="Y59" s="14"/>
      <c r="Z59" s="14"/>
      <c r="AA59" s="14"/>
      <c r="AB59" s="1"/>
    </row>
    <row r="60" spans="10:39" x14ac:dyDescent="0.25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73"/>
      <c r="U60" s="14"/>
      <c r="V60" s="14"/>
      <c r="W60" s="14"/>
      <c r="X60" s="14"/>
      <c r="Y60" s="14"/>
      <c r="Z60" s="14"/>
      <c r="AA60" s="14"/>
      <c r="AB60" s="1"/>
    </row>
    <row r="61" spans="10:39" x14ac:dyDescent="0.25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73"/>
      <c r="U61" s="14"/>
      <c r="V61" s="14"/>
      <c r="W61" s="14"/>
      <c r="X61" s="14"/>
      <c r="Y61" s="14"/>
      <c r="Z61" s="14"/>
      <c r="AA61" s="14"/>
      <c r="AB61" s="1"/>
    </row>
    <row r="62" spans="10:39" x14ac:dyDescent="0.25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73"/>
      <c r="U62" s="14"/>
      <c r="V62" s="14"/>
      <c r="W62" s="14"/>
      <c r="X62" s="14"/>
      <c r="Y62" s="14"/>
      <c r="Z62" s="14"/>
      <c r="AA62" s="14"/>
      <c r="AB62" s="1"/>
    </row>
    <row r="63" spans="10:39" x14ac:dyDescent="0.25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73"/>
      <c r="U63" s="14"/>
      <c r="V63" s="14"/>
      <c r="W63" s="14"/>
      <c r="X63" s="14"/>
      <c r="Y63" s="14"/>
      <c r="Z63" s="14"/>
      <c r="AA63" s="14"/>
      <c r="AB63" s="1"/>
    </row>
    <row r="64" spans="10:39" x14ac:dyDescent="0.25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73"/>
      <c r="U64" s="14"/>
      <c r="V64" s="14"/>
      <c r="W64" s="14"/>
      <c r="X64" s="14"/>
      <c r="Y64" s="14"/>
      <c r="Z64" s="14"/>
      <c r="AA64" s="14"/>
      <c r="AB64" s="1"/>
    </row>
    <row r="65" spans="10:28" x14ac:dyDescent="0.25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73"/>
      <c r="U65" s="14"/>
      <c r="V65" s="14"/>
      <c r="W65" s="14"/>
      <c r="X65" s="14"/>
      <c r="Y65" s="14"/>
      <c r="Z65" s="14"/>
      <c r="AA65" s="14"/>
      <c r="AB65" s="1"/>
    </row>
    <row r="66" spans="10:28" x14ac:dyDescent="0.25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73"/>
      <c r="U66" s="14"/>
      <c r="V66" s="14"/>
      <c r="W66" s="14"/>
      <c r="X66" s="14"/>
      <c r="Y66" s="14"/>
      <c r="Z66" s="14"/>
      <c r="AA66" s="14"/>
      <c r="AB66" s="1"/>
    </row>
    <row r="67" spans="10:28" x14ac:dyDescent="0.25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73"/>
      <c r="U67" s="14"/>
      <c r="V67" s="14"/>
      <c r="W67" s="14"/>
      <c r="X67" s="14"/>
      <c r="Y67" s="14"/>
      <c r="Z67" s="14"/>
      <c r="AA67" s="14"/>
      <c r="AB67" s="1"/>
    </row>
    <row r="68" spans="10:28" x14ac:dyDescent="0.25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73"/>
      <c r="U68" s="14"/>
      <c r="V68" s="14"/>
      <c r="W68" s="14"/>
      <c r="X68" s="14"/>
      <c r="Y68" s="14"/>
      <c r="Z68" s="14"/>
      <c r="AA68" s="14"/>
      <c r="AB68" s="1"/>
    </row>
    <row r="69" spans="10:28" x14ac:dyDescent="0.25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73"/>
      <c r="U69" s="14"/>
      <c r="V69" s="14"/>
      <c r="W69" s="14"/>
      <c r="X69" s="14"/>
      <c r="Y69" s="14"/>
      <c r="Z69" s="14"/>
      <c r="AA69" s="14"/>
      <c r="AB69" s="1"/>
    </row>
    <row r="70" spans="10:28" x14ac:dyDescent="0.25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73"/>
      <c r="U70" s="14"/>
      <c r="V70" s="14"/>
      <c r="W70" s="14"/>
      <c r="X70" s="14"/>
      <c r="Y70" s="14"/>
      <c r="Z70" s="14"/>
      <c r="AA70" s="14"/>
      <c r="AB70" s="1"/>
    </row>
    <row r="71" spans="10:28" x14ac:dyDescent="0.25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73"/>
      <c r="U71" s="14"/>
      <c r="V71" s="14"/>
      <c r="W71" s="14"/>
      <c r="X71" s="14"/>
      <c r="Y71" s="14"/>
      <c r="Z71" s="14"/>
      <c r="AA71" s="14"/>
      <c r="AB71" s="1"/>
    </row>
    <row r="72" spans="10:28" x14ac:dyDescent="0.25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73"/>
      <c r="U72" s="14"/>
      <c r="V72" s="14"/>
      <c r="W72" s="14"/>
      <c r="X72" s="14"/>
      <c r="Y72" s="14"/>
      <c r="Z72" s="14"/>
      <c r="AA72" s="14"/>
      <c r="AB72" s="1"/>
    </row>
    <row r="73" spans="10:28" x14ac:dyDescent="0.25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73"/>
      <c r="U73" s="14"/>
      <c r="V73" s="14"/>
      <c r="W73" s="14"/>
      <c r="X73" s="14"/>
      <c r="Y73" s="14"/>
      <c r="Z73" s="14"/>
      <c r="AA73" s="14"/>
      <c r="AB73" s="1"/>
    </row>
    <row r="74" spans="10:28" x14ac:dyDescent="0.25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73"/>
      <c r="U74" s="14"/>
      <c r="V74" s="14"/>
      <c r="W74" s="14"/>
      <c r="X74" s="14"/>
      <c r="Y74" s="14"/>
      <c r="Z74" s="14"/>
      <c r="AA74" s="14"/>
      <c r="AB74" s="1"/>
    </row>
    <row r="75" spans="10:28" x14ac:dyDescent="0.25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73"/>
      <c r="U75" s="14"/>
      <c r="V75" s="14"/>
      <c r="W75" s="14"/>
      <c r="X75" s="14"/>
      <c r="Y75" s="14"/>
      <c r="Z75" s="14"/>
      <c r="AA75" s="14"/>
      <c r="AB75" s="1"/>
    </row>
    <row r="76" spans="10:28" x14ac:dyDescent="0.25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73"/>
      <c r="U76" s="14"/>
      <c r="V76" s="14"/>
      <c r="W76" s="14"/>
      <c r="X76" s="14"/>
      <c r="Y76" s="14"/>
      <c r="Z76" s="14"/>
      <c r="AA76" s="14"/>
      <c r="AB76" s="1"/>
    </row>
    <row r="77" spans="10:28" x14ac:dyDescent="0.25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73"/>
      <c r="U77" s="14"/>
      <c r="V77" s="14"/>
      <c r="W77" s="14"/>
      <c r="X77" s="14"/>
      <c r="Y77" s="14"/>
      <c r="Z77" s="14"/>
      <c r="AA77" s="14"/>
      <c r="AB77" s="1"/>
    </row>
    <row r="78" spans="10:28" x14ac:dyDescent="0.25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73"/>
      <c r="U78" s="14"/>
      <c r="V78" s="14"/>
      <c r="W78" s="14"/>
      <c r="X78" s="14"/>
      <c r="Y78" s="14"/>
      <c r="Z78" s="14"/>
      <c r="AA78" s="14"/>
      <c r="AB78" s="1"/>
    </row>
    <row r="79" spans="10:28" x14ac:dyDescent="0.25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73"/>
      <c r="U79" s="14"/>
      <c r="V79" s="14"/>
      <c r="W79" s="14"/>
      <c r="X79" s="14"/>
      <c r="Y79" s="14"/>
      <c r="Z79" s="14"/>
      <c r="AA79" s="14"/>
      <c r="AB79" s="1"/>
    </row>
    <row r="80" spans="10:28" x14ac:dyDescent="0.25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73"/>
      <c r="U80" s="14"/>
      <c r="V80" s="14"/>
      <c r="W80" s="14"/>
      <c r="X80" s="14"/>
      <c r="Y80" s="14"/>
      <c r="Z80" s="14"/>
      <c r="AA80" s="14"/>
      <c r="AB80" s="1"/>
    </row>
    <row r="81" spans="10:28" x14ac:dyDescent="0.25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73"/>
      <c r="U81" s="14"/>
      <c r="V81" s="14"/>
      <c r="W81" s="14"/>
      <c r="X81" s="14"/>
      <c r="Y81" s="14"/>
      <c r="Z81" s="14"/>
      <c r="AA81" s="14"/>
      <c r="AB81" s="1"/>
    </row>
    <row r="82" spans="10:28" x14ac:dyDescent="0.25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73"/>
      <c r="U82" s="14"/>
      <c r="V82" s="14"/>
      <c r="W82" s="14"/>
      <c r="X82" s="14"/>
      <c r="Y82" s="14"/>
      <c r="Z82" s="14"/>
      <c r="AA82" s="14"/>
      <c r="AB82" s="1"/>
    </row>
    <row r="83" spans="10:28" x14ac:dyDescent="0.25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2021-01-02T13:06:24Z</dcterms:modified>
</cp:coreProperties>
</file>