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nCM\Desktop\S7\Constru\"/>
    </mc:Choice>
  </mc:AlternateContent>
  <xr:revisionPtr revIDLastSave="0" documentId="13_ncr:1_{4E1F279A-1E13-4811-9CE6-567221C0D651}" xr6:coauthVersionLast="45" xr6:coauthVersionMax="45" xr10:uidLastSave="{00000000-0000-0000-0000-000000000000}"/>
  <bookViews>
    <workbookView xWindow="-120" yWindow="-120" windowWidth="29040" windowHeight="15840" xr2:uid="{B2302305-7C32-43DF-BF8E-8DD3754E610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M13" i="1" l="1"/>
  <c r="B6" i="1"/>
  <c r="K3" i="1" a="1"/>
  <c r="K3" i="1" s="1"/>
  <c r="F3" i="1" a="1"/>
  <c r="F3" i="1" s="1"/>
  <c r="M9" i="1"/>
  <c r="H8" i="1"/>
  <c r="M2" i="1" l="1"/>
  <c r="M4" i="1" s="1"/>
  <c r="M10" i="1" s="1"/>
  <c r="B4" i="1"/>
  <c r="B5" i="1" l="1"/>
  <c r="M11" i="1" s="1"/>
  <c r="B8" i="1" l="1"/>
  <c r="B10" i="1" s="1"/>
  <c r="D10" i="1" s="1"/>
  <c r="H2" i="1" s="1"/>
  <c r="H4" i="1" s="1"/>
  <c r="H5" i="1" l="1"/>
  <c r="H9" i="1"/>
  <c r="H10" i="1" l="1"/>
  <c r="H11" i="1" s="1"/>
  <c r="H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<sst xmlns="http://schemas.openxmlformats.org/spreadsheetml/2006/main" count="61" uniqueCount="50">
  <si>
    <t>Ne=</t>
  </si>
  <si>
    <t>tr/min</t>
  </si>
  <si>
    <t>Pe=</t>
  </si>
  <si>
    <t>W</t>
  </si>
  <si>
    <t>We=</t>
  </si>
  <si>
    <t>Ce=</t>
  </si>
  <si>
    <t>rad/s</t>
  </si>
  <si>
    <t>Cs=</t>
  </si>
  <si>
    <t>rendement</t>
  </si>
  <si>
    <t>R_epi</t>
  </si>
  <si>
    <t>1/Rtot=</t>
  </si>
  <si>
    <t>==&gt;</t>
  </si>
  <si>
    <t>(Z22+Z4)/Z22</t>
  </si>
  <si>
    <t>Z1=</t>
  </si>
  <si>
    <t>Z21=</t>
  </si>
  <si>
    <t>Z22=</t>
  </si>
  <si>
    <t>Z4=</t>
  </si>
  <si>
    <t>Z3=</t>
  </si>
  <si>
    <t>inputs</t>
  </si>
  <si>
    <t>inter important</t>
  </si>
  <si>
    <t>sortie</t>
  </si>
  <si>
    <t>beta_denture=</t>
  </si>
  <si>
    <t>&gt;=17</t>
  </si>
  <si>
    <t>&gt;=17 et nombre pair</t>
  </si>
  <si>
    <t>Z22e=</t>
  </si>
  <si>
    <t>Z4e=</t>
  </si>
  <si>
    <t>Z3e=</t>
  </si>
  <si>
    <t>Z1e=</t>
  </si>
  <si>
    <t>Z21e=</t>
  </si>
  <si>
    <t>deg</t>
  </si>
  <si>
    <t>1/R_epi=</t>
  </si>
  <si>
    <t>1/R_1.21=</t>
  </si>
  <si>
    <t>m&gt;=</t>
  </si>
  <si>
    <t>Sigma_pe=</t>
  </si>
  <si>
    <t>matiere=</t>
  </si>
  <si>
    <t>Acier trempe et revenus ou cementes</t>
  </si>
  <si>
    <t>fontes FGL</t>
  </si>
  <si>
    <t>bronze</t>
  </si>
  <si>
    <t>nylon PA6.6</t>
  </si>
  <si>
    <t>MatieresDispo</t>
  </si>
  <si>
    <t>Nmm</t>
  </si>
  <si>
    <t>Donnees de base</t>
  </si>
  <si>
    <t>Reducteur Epicycloidal</t>
  </si>
  <si>
    <t>Etage de reduction 1 / 21</t>
  </si>
  <si>
    <t>Securité et rapport entier</t>
  </si>
  <si>
    <t>m_norm=</t>
  </si>
  <si>
    <t>&lt;=A choisir a la main dans parmis les modules normalises=&gt;</t>
  </si>
  <si>
    <t>entraxe =</t>
  </si>
  <si>
    <t>mm</t>
  </si>
  <si>
    <t>entraxe pl_sat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</si>
</sst>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bad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right"/>
    </xf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0" xfId="0" applyBorder="1"/>
    <xf numFmtId="0" fontId="0" fillId="0" borderId="12" xfId="0" applyBorder="1"/>
    <xf numFmtId="0" fontId="0" fillId="0" borderId="9" xfId="0" applyBorder="1"/>
    <xf numFmtId="0" fontId="0" fillId="0" borderId="12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3" borderId="3" xfId="0" applyFill="1" applyBorder="1" applyAlignment="1">
      <alignment horizontal="right"/>
    </xf>
    <xf numFmtId="0" fontId="0" fillId="3" borderId="3" xfId="0" applyFill="1" applyBorder="1" applyAlignment="1">
      <alignment horizontal="left"/>
    </xf>
    <xf numFmtId="0" fontId="0" fillId="3" borderId="0" xfId="0" applyFill="1" applyBorder="1" applyAlignment="1">
      <alignment horizontal="right"/>
    </xf>
    <xf numFmtId="0" fontId="0" fillId="3" borderId="0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0" fillId="3" borderId="0" xfId="0" applyFill="1" applyBorder="1"/>
    <xf numFmtId="0" fontId="0" fillId="4" borderId="2" xfId="0" applyFill="1" applyBorder="1" applyAlignment="1">
      <alignment horizontal="right"/>
    </xf>
    <xf numFmtId="0" fontId="0" fillId="4" borderId="3" xfId="0" applyFill="1" applyBorder="1" applyAlignment="1">
      <alignment horizontal="left"/>
    </xf>
    <xf numFmtId="0" fontId="0" fillId="4" borderId="3" xfId="0" applyFill="1" applyBorder="1"/>
    <xf numFmtId="0" fontId="0" fillId="4" borderId="1" xfId="0" applyFill="1" applyBorder="1" applyAlignment="1">
      <alignment horizontal="right"/>
    </xf>
    <xf numFmtId="0" fontId="0" fillId="4" borderId="0" xfId="0" applyFill="1" applyBorder="1" applyAlignment="1">
      <alignment horizontal="left"/>
    </xf>
    <xf numFmtId="0" fontId="0" fillId="4" borderId="0" xfId="0" applyFill="1" applyBorder="1"/>
    <xf numFmtId="0" fontId="0" fillId="3" borderId="0" xfId="0" quotePrefix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right"/>
    </xf>
    <xf numFmtId="0" fontId="0" fillId="5" borderId="3" xfId="0" applyFill="1" applyBorder="1" applyAlignment="1">
      <alignment horizontal="left"/>
    </xf>
    <xf numFmtId="0" fontId="0" fillId="5" borderId="0" xfId="0" applyFill="1" applyBorder="1" applyAlignment="1">
      <alignment horizontal="right"/>
    </xf>
    <xf numFmtId="0" fontId="0" fillId="5" borderId="0" xfId="0" applyFill="1" applyBorder="1" applyAlignment="1">
      <alignment horizontal="left"/>
    </xf>
    <xf numFmtId="0" fontId="0" fillId="4" borderId="0" xfId="0" applyFill="1" applyBorder="1" applyAlignment="1">
      <alignment horizontal="right"/>
    </xf>
    <xf numFmtId="0" fontId="0" fillId="4" borderId="5" xfId="0" applyFill="1" applyBorder="1"/>
    <xf numFmtId="0" fontId="0" fillId="2" borderId="8" xfId="0" applyFill="1" applyBorder="1" applyAlignment="1">
      <alignment horizontal="right"/>
    </xf>
    <xf numFmtId="0" fontId="0" fillId="2" borderId="6" xfId="0" applyFill="1" applyBorder="1"/>
    <xf numFmtId="0" fontId="0" fillId="2" borderId="6" xfId="0" applyFill="1" applyBorder="1" applyAlignment="1">
      <alignment horizontal="left"/>
    </xf>
    <xf numFmtId="0" fontId="0" fillId="2" borderId="2" xfId="0" applyFill="1" applyBorder="1" applyAlignment="1">
      <alignment horizontal="right"/>
    </xf>
    <xf numFmtId="0" fontId="0" fillId="2" borderId="4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7" xfId="0" applyFill="1" applyBorder="1"/>
    <xf numFmtId="0" fontId="0" fillId="5" borderId="0" xfId="0" applyFill="1"/>
    <xf numFmtId="0" fontId="0" fillId="4" borderId="0" xfId="0" applyFill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6398-63D0-44A7-8515-55C5DB6E8EC4}">
  <dimension ref="A1:O51"/>
  <sheetViews>
    <sheetView tabSelected="1" zoomScale="112" zoomScaleNormal="112" workbookViewId="0">
      <selection activeCell="C10" sqref="C10"/>
    </sheetView>
  </sheetViews>
  <sheetFormatPr baseColWidth="10" defaultRowHeight="15" x14ac:dyDescent="0.25"/>
  <cols>
    <col min="4" max="4" width="23.140625" customWidth="1"/>
    <col min="5" max="5" width="15.42578125" customWidth="1"/>
    <col min="6" max="6" width="12.42578125" customWidth="1"/>
    <col min="7" max="7" width="14.42578125" customWidth="1"/>
    <col min="9" max="9" width="19.42578125" customWidth="1"/>
    <col min="10" max="10" width="21" customWidth="1"/>
    <col min="11" max="11" width="12.28515625" customWidth="1"/>
    <col min="12" max="12" width="15.28515625" customWidth="1"/>
    <col min="14" max="14" width="17.85546875" customWidth="1"/>
  </cols>
  <sheetData>
    <row r="1" spans="1:15" x14ac:dyDescent="0.25">
      <c r="A1" s="46" t="s">
        <v>41</v>
      </c>
      <c r="B1" s="46"/>
      <c r="C1" s="46"/>
      <c r="D1" s="47"/>
      <c r="E1" s="48" t="s">
        <v>42</v>
      </c>
      <c r="F1" s="46"/>
      <c r="G1" s="46"/>
      <c r="H1" s="46"/>
      <c r="I1" s="47"/>
      <c r="J1" s="48" t="s">
        <v>43</v>
      </c>
      <c r="K1" s="46"/>
      <c r="L1" s="46"/>
      <c r="M1" s="46"/>
      <c r="N1" s="47"/>
    </row>
    <row r="2" spans="1:15" x14ac:dyDescent="0.25">
      <c r="A2" s="23" t="s">
        <v>0</v>
      </c>
      <c r="B2" s="24">
        <v>1500</v>
      </c>
      <c r="C2" s="25" t="s">
        <v>1</v>
      </c>
      <c r="D2" s="6"/>
      <c r="E2" s="10"/>
      <c r="F2" s="11"/>
      <c r="G2" s="17" t="s">
        <v>30</v>
      </c>
      <c r="H2" s="18">
        <f>D10</f>
        <v>7</v>
      </c>
      <c r="I2" s="6" t="s">
        <v>12</v>
      </c>
      <c r="J2" s="10"/>
      <c r="K2" s="11"/>
      <c r="L2" s="31" t="s">
        <v>31</v>
      </c>
      <c r="M2" s="32">
        <f>3</f>
        <v>3</v>
      </c>
      <c r="N2" s="6"/>
    </row>
    <row r="3" spans="1:15" x14ac:dyDescent="0.25">
      <c r="A3" s="26" t="s">
        <v>2</v>
      </c>
      <c r="B3" s="27">
        <v>3000</v>
      </c>
      <c r="C3" s="28" t="s">
        <v>3</v>
      </c>
      <c r="D3" s="7"/>
      <c r="E3" s="3" t="s">
        <v>33</v>
      </c>
      <c r="F3" s="2" cm="1">
        <f t="array" ref="F3">IF(F4=F47,110,IF(F4=F48,50,IF(F4=F49,80,IF(F4=F50,30,Erreur))))</f>
        <v>110</v>
      </c>
      <c r="G3" s="35" t="s">
        <v>15</v>
      </c>
      <c r="H3" s="27">
        <v>18</v>
      </c>
      <c r="I3" s="7" t="s">
        <v>23</v>
      </c>
      <c r="J3" s="3" t="s">
        <v>33</v>
      </c>
      <c r="K3" s="2" cm="1">
        <f t="array" ref="K3">IF(K4=F47,110,IF(K4=F48,50,IF(K4=F49,80,IF(K4=F50,30,Erreur))))</f>
        <v>110</v>
      </c>
      <c r="L3" s="35" t="s">
        <v>13</v>
      </c>
      <c r="M3" s="27">
        <v>17</v>
      </c>
      <c r="N3" s="7" t="s">
        <v>22</v>
      </c>
    </row>
    <row r="4" spans="1:15" x14ac:dyDescent="0.25">
      <c r="A4" s="21" t="s">
        <v>4</v>
      </c>
      <c r="B4" s="20">
        <f>2*3.14159*B2/60</f>
        <v>157.0795</v>
      </c>
      <c r="C4" s="22" t="s">
        <v>6</v>
      </c>
      <c r="D4" s="7"/>
      <c r="E4" s="3" t="s">
        <v>34</v>
      </c>
      <c r="F4" s="2" t="s">
        <v>35</v>
      </c>
      <c r="G4" s="19" t="s">
        <v>16</v>
      </c>
      <c r="H4" s="20">
        <f>H2*H3-H3</f>
        <v>108</v>
      </c>
      <c r="I4" s="7"/>
      <c r="J4" s="3" t="s">
        <v>34</v>
      </c>
      <c r="K4" s="2" t="s">
        <v>35</v>
      </c>
      <c r="L4" s="33" t="s">
        <v>14</v>
      </c>
      <c r="M4" s="34">
        <f>M2*M3</f>
        <v>51</v>
      </c>
      <c r="N4" s="7"/>
    </row>
    <row r="5" spans="1:15" x14ac:dyDescent="0.25">
      <c r="A5" s="21" t="s">
        <v>5</v>
      </c>
      <c r="B5" s="20">
        <f>B3/B4*1000</f>
        <v>19098.609302932589</v>
      </c>
      <c r="C5" s="22" t="s">
        <v>40</v>
      </c>
      <c r="D5" s="7"/>
      <c r="E5" s="3"/>
      <c r="F5" s="2"/>
      <c r="G5" s="19" t="s">
        <v>17</v>
      </c>
      <c r="H5" s="20">
        <f>0.5*(H4+H3)</f>
        <v>63</v>
      </c>
      <c r="I5" s="7"/>
      <c r="J5" s="8"/>
      <c r="K5" s="5"/>
      <c r="L5" s="35" t="s">
        <v>21</v>
      </c>
      <c r="M5" s="27">
        <v>25</v>
      </c>
      <c r="N5" s="36" t="s">
        <v>29</v>
      </c>
    </row>
    <row r="6" spans="1:15" x14ac:dyDescent="0.25">
      <c r="A6" s="26" t="s">
        <v>7</v>
      </c>
      <c r="B6" s="27">
        <f>240*1000</f>
        <v>240000</v>
      </c>
      <c r="C6" s="28" t="s">
        <v>40</v>
      </c>
      <c r="D6" s="7"/>
      <c r="E6" s="3"/>
      <c r="F6" s="2"/>
      <c r="G6" s="35" t="s">
        <v>21</v>
      </c>
      <c r="H6" s="27">
        <v>25</v>
      </c>
      <c r="I6" s="36" t="s">
        <v>29</v>
      </c>
      <c r="J6" s="8"/>
      <c r="K6" s="5"/>
      <c r="L6" s="4"/>
      <c r="M6" s="5"/>
      <c r="N6" s="7"/>
    </row>
    <row r="7" spans="1:15" x14ac:dyDescent="0.25">
      <c r="A7" s="26" t="s">
        <v>8</v>
      </c>
      <c r="B7" s="27">
        <v>0.95</v>
      </c>
      <c r="C7" s="28"/>
      <c r="D7" s="7"/>
      <c r="E7" s="3"/>
      <c r="F7" s="2"/>
      <c r="G7" s="4"/>
      <c r="H7" s="5"/>
      <c r="I7" s="7"/>
      <c r="J7" s="8"/>
      <c r="K7" s="5"/>
      <c r="L7" s="4"/>
      <c r="M7" s="5"/>
      <c r="N7" s="7"/>
    </row>
    <row r="8" spans="1:15" x14ac:dyDescent="0.25">
      <c r="A8" s="21" t="s">
        <v>10</v>
      </c>
      <c r="B8" s="20">
        <f>(B6/B5)*(1/B7)</f>
        <v>13.227747368421053</v>
      </c>
      <c r="C8" s="22"/>
      <c r="D8" s="7"/>
      <c r="E8" s="3"/>
      <c r="F8" s="2"/>
      <c r="G8" s="4" t="s">
        <v>24</v>
      </c>
      <c r="H8" s="5">
        <f>H3/(COS(H6)^3)</f>
        <v>18.48353052011009</v>
      </c>
      <c r="I8" s="7"/>
      <c r="J8" s="8"/>
      <c r="K8" s="5"/>
      <c r="L8" s="2"/>
      <c r="M8" s="2"/>
      <c r="N8" s="7"/>
    </row>
    <row r="9" spans="1:15" x14ac:dyDescent="0.25">
      <c r="A9" s="26" t="s">
        <v>31</v>
      </c>
      <c r="B9" s="27">
        <f>2</f>
        <v>2</v>
      </c>
      <c r="C9" s="28"/>
      <c r="D9" s="7"/>
      <c r="E9" s="3"/>
      <c r="F9" s="2"/>
      <c r="G9" s="4" t="s">
        <v>25</v>
      </c>
      <c r="H9" s="5">
        <f>H4/(COS(H7)^3)</f>
        <v>108</v>
      </c>
      <c r="I9" s="7"/>
      <c r="J9" s="8"/>
      <c r="K9" s="5"/>
      <c r="L9" s="4" t="s">
        <v>27</v>
      </c>
      <c r="M9" s="5">
        <f>M3/(COS(M5)^3)</f>
        <v>17.456667713437309</v>
      </c>
      <c r="N9" s="7"/>
      <c r="O9" s="2"/>
    </row>
    <row r="10" spans="1:15" x14ac:dyDescent="0.25">
      <c r="A10" s="21" t="s">
        <v>9</v>
      </c>
      <c r="B10" s="20">
        <f>B8/B9</f>
        <v>6.6138736842105263</v>
      </c>
      <c r="C10" s="29" t="s">
        <v>11</v>
      </c>
      <c r="D10" s="30">
        <f>INT(B10)+1</f>
        <v>7</v>
      </c>
      <c r="E10" s="3"/>
      <c r="F10" s="2"/>
      <c r="G10" s="4" t="s">
        <v>26</v>
      </c>
      <c r="H10" s="5">
        <f>H5/(COS(H8)^3)</f>
        <v>77.38175649687453</v>
      </c>
      <c r="I10" s="7"/>
      <c r="J10" s="8"/>
      <c r="K10" s="5"/>
      <c r="L10" s="4" t="s">
        <v>28</v>
      </c>
      <c r="M10" s="5">
        <f>M4/(COS(M5)^3)</f>
        <v>52.370003140311923</v>
      </c>
      <c r="N10" s="7"/>
      <c r="O10" s="2"/>
    </row>
    <row r="11" spans="1:15" x14ac:dyDescent="0.25">
      <c r="A11" s="13"/>
      <c r="B11" s="14"/>
      <c r="C11" s="14"/>
      <c r="D11" s="12" t="s">
        <v>44</v>
      </c>
      <c r="E11" s="13"/>
      <c r="F11" s="14"/>
      <c r="G11" s="37" t="s">
        <v>32</v>
      </c>
      <c r="H11" s="38">
        <f>1.161*(B5/MIN(H8:H10)/F3)^(1/3)</f>
        <v>2.4496663125354092</v>
      </c>
      <c r="I11" s="12"/>
      <c r="J11" s="15"/>
      <c r="K11" s="16"/>
      <c r="L11" s="37" t="s">
        <v>32</v>
      </c>
      <c r="M11" s="39">
        <f>1.161*(B5/MIN(M9:M10)/K3)^(1/3)</f>
        <v>2.4967867893524414</v>
      </c>
      <c r="N11" s="12"/>
      <c r="O11" s="2"/>
    </row>
    <row r="12" spans="1:15" x14ac:dyDescent="0.25">
      <c r="D12" s="2"/>
      <c r="E12" s="2"/>
      <c r="F12" s="2"/>
      <c r="G12" s="40" t="s">
        <v>45</v>
      </c>
      <c r="H12" s="41">
        <v>2.5</v>
      </c>
      <c r="I12" s="49" t="s">
        <v>46</v>
      </c>
      <c r="J12" s="50"/>
      <c r="K12" s="51"/>
      <c r="L12" s="40" t="s">
        <v>45</v>
      </c>
      <c r="M12" s="41">
        <v>2.5</v>
      </c>
      <c r="N12" s="2"/>
      <c r="O12" s="2"/>
    </row>
    <row r="13" spans="1:15" x14ac:dyDescent="0.25">
      <c r="D13" s="2"/>
      <c r="E13" s="2"/>
      <c r="F13" s="2"/>
      <c r="G13" s="37" t="s">
        <v>49</v>
      </c>
      <c r="H13" s="43">
        <f>H12*(H3/2+H5/2)</f>
        <v>101.25</v>
      </c>
      <c r="I13" s="38" t="s">
        <v>48</v>
      </c>
      <c r="J13" s="2"/>
      <c r="K13" s="2"/>
      <c r="L13" s="37" t="s">
        <v>47</v>
      </c>
      <c r="M13" s="42">
        <f>M12*(M3/2+M4/2)</f>
        <v>85</v>
      </c>
      <c r="N13" s="38" t="s">
        <v>48</v>
      </c>
      <c r="O13" s="2"/>
    </row>
    <row r="14" spans="1:15" x14ac:dyDescent="0.25">
      <c r="D14" s="2"/>
      <c r="E14" s="2"/>
      <c r="F14" s="2"/>
      <c r="H14" s="2"/>
      <c r="I14" s="2"/>
      <c r="J14" s="2"/>
      <c r="K14" s="2"/>
      <c r="L14" s="2"/>
      <c r="M14" s="5"/>
      <c r="N14" s="2"/>
      <c r="O14" s="2"/>
    </row>
    <row r="15" spans="1:15" x14ac:dyDescent="0.25">
      <c r="D15" s="2"/>
      <c r="E15" s="2"/>
      <c r="F15" s="2"/>
      <c r="G15" s="2"/>
      <c r="H15" s="2"/>
      <c r="I15" s="2"/>
      <c r="J15" s="2"/>
      <c r="K15" s="2"/>
      <c r="L15" s="2"/>
      <c r="M15" s="5"/>
      <c r="N15" s="2"/>
      <c r="O15" s="2"/>
    </row>
    <row r="16" spans="1:15" x14ac:dyDescent="0.25">
      <c r="D16" s="2"/>
      <c r="E16" s="2"/>
      <c r="G16" s="2"/>
      <c r="H16" s="2"/>
      <c r="I16" s="2"/>
      <c r="J16" s="2"/>
      <c r="K16" s="2"/>
      <c r="L16" s="2"/>
      <c r="M16" s="5"/>
      <c r="N16" s="2"/>
      <c r="O16" s="2"/>
    </row>
    <row r="17" spans="1:15" x14ac:dyDescent="0.25">
      <c r="D17" s="2"/>
      <c r="E17" s="2"/>
      <c r="G17" s="2"/>
      <c r="H17" s="2"/>
      <c r="I17" s="2"/>
      <c r="J17" s="2"/>
      <c r="K17" s="2"/>
      <c r="L17" s="2"/>
      <c r="M17" s="5"/>
      <c r="N17" s="2"/>
      <c r="O17" s="2"/>
    </row>
    <row r="18" spans="1:15" x14ac:dyDescent="0.25">
      <c r="A18" s="45" t="s">
        <v>18</v>
      </c>
      <c r="B18" s="45"/>
      <c r="D18" s="2"/>
      <c r="E18" s="2"/>
      <c r="G18" s="2"/>
      <c r="H18" s="2"/>
      <c r="I18" s="2"/>
      <c r="J18" s="2"/>
      <c r="K18" s="2"/>
      <c r="L18" s="2"/>
      <c r="M18" s="5"/>
      <c r="N18" s="2"/>
      <c r="O18" s="2"/>
    </row>
    <row r="19" spans="1:15" x14ac:dyDescent="0.25">
      <c r="A19" s="44" t="s">
        <v>19</v>
      </c>
      <c r="B19" s="44"/>
      <c r="D19" s="2"/>
      <c r="E19" s="2"/>
      <c r="G19" s="2"/>
      <c r="H19" s="2"/>
      <c r="I19" s="2"/>
      <c r="J19" s="2"/>
      <c r="K19" s="2"/>
      <c r="L19" s="2"/>
      <c r="M19" s="5"/>
      <c r="N19" s="2"/>
      <c r="O19" s="2"/>
    </row>
    <row r="20" spans="1:15" x14ac:dyDescent="0.25">
      <c r="A20" s="1" t="s">
        <v>20</v>
      </c>
      <c r="B20" s="1"/>
      <c r="D20" s="2"/>
      <c r="E20" s="2"/>
      <c r="G20" s="2"/>
      <c r="H20" s="2"/>
      <c r="I20" s="2"/>
      <c r="J20" s="2"/>
      <c r="K20" s="2"/>
      <c r="L20" s="2"/>
      <c r="M20" s="5"/>
      <c r="N20" s="2"/>
      <c r="O20" s="2"/>
    </row>
    <row r="21" spans="1:15" x14ac:dyDescent="0.25">
      <c r="A21" s="2"/>
      <c r="B21" s="2"/>
      <c r="D21" s="2"/>
      <c r="E21" s="2"/>
      <c r="F21" s="2"/>
      <c r="I21" s="2"/>
      <c r="J21" s="2"/>
      <c r="K21" s="2"/>
      <c r="L21" s="2"/>
      <c r="M21" s="2"/>
      <c r="N21" s="2"/>
      <c r="O21" s="2"/>
    </row>
    <row r="22" spans="1:15" x14ac:dyDescent="0.2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47" spans="5:6" x14ac:dyDescent="0.25">
      <c r="E47" s="3" t="s">
        <v>39</v>
      </c>
      <c r="F47" s="9" t="s">
        <v>35</v>
      </c>
    </row>
    <row r="48" spans="5:6" x14ac:dyDescent="0.25">
      <c r="E48" s="3"/>
      <c r="F48" s="2" t="s">
        <v>36</v>
      </c>
    </row>
    <row r="49" spans="5:6" x14ac:dyDescent="0.25">
      <c r="E49" s="3"/>
      <c r="F49" s="2" t="s">
        <v>37</v>
      </c>
    </row>
    <row r="50" spans="5:6" x14ac:dyDescent="0.25">
      <c r="E50" s="3"/>
      <c r="F50" s="9" t="s">
        <v>38</v>
      </c>
    </row>
    <row r="51" spans="5:6" x14ac:dyDescent="0.25">
      <c r="E51" s="3"/>
      <c r="F51" s="2"/>
    </row>
  </sheetData>
  <mergeCells count="4">
    <mergeCell ref="A1:D1"/>
    <mergeCell ref="E1:I1"/>
    <mergeCell ref="J1:N1"/>
    <mergeCell ref="I12:K12"/>
  </mergeCells>
  <dataValidations count="1">
    <dataValidation type="list" allowBlank="1" showInputMessage="1" showErrorMessage="1" sqref="F4 K4" xr:uid="{40739FD4-084D-4228-BFA0-2000459C8389}">
      <formula1>$F$47:$F$50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DamienCM</dc:creator>
  <cp:lastModifiedBy>DamienCM</cp:lastModifiedBy>
  <dcterms:created xsi:type="dcterms:W3CDTF">2020-10-13T08:54:23Z</dcterms:created>
  <dcterms:modified xsi:type="dcterms:W3CDTF">2020-10-13T16:50:00Z</dcterms:modified>
</cp:coreProperties>
</file>