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EC0E7159-8063-4C18-8F01-C52D50458973}" xr6:coauthVersionLast="45" xr6:coauthVersionMax="45" xr10:uidLastSave="{00000000-0000-0000-0000-000000000000}"/>
  <bookViews>
    <workbookView xWindow="-120" yWindow="-120" windowWidth="29040" windowHeight="15840" activeTab="1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2" l="1"/>
  <c r="G24" i="3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1" i="2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54" i="3"/>
  <c r="E13" i="6" l="1"/>
  <c r="D13" i="6"/>
  <c r="C13" i="6"/>
  <c r="B13" i="6"/>
  <c r="E11" i="6"/>
  <c r="D11" i="6"/>
  <c r="C11" i="6"/>
  <c r="B11" i="6"/>
  <c r="E9" i="6"/>
  <c r="D9" i="6"/>
  <c r="C9" i="6"/>
  <c r="B9" i="6"/>
  <c r="E6" i="6"/>
  <c r="D6" i="6"/>
  <c r="C6" i="6"/>
  <c r="B6" i="6"/>
  <c r="B5" i="7" l="1"/>
  <c r="B13" i="7" s="1"/>
  <c r="B3" i="7"/>
  <c r="B8" i="7" s="1"/>
  <c r="B9" i="7" s="1"/>
  <c r="B10" i="7" s="1"/>
  <c r="B2" i="7"/>
  <c r="B17" i="7" l="1"/>
  <c r="B14" i="7"/>
  <c r="B15" i="7" s="1"/>
  <c r="B16" i="7"/>
  <c r="B11" i="7"/>
  <c r="G7" i="5" l="1"/>
  <c r="B10" i="5"/>
  <c r="B3" i="5"/>
  <c r="G13" i="5"/>
  <c r="R12" i="5" s="1"/>
  <c r="B4" i="5" a="1"/>
  <c r="G4" i="5" a="1"/>
  <c r="B4" i="5" l="1"/>
  <c r="B16" i="5" s="1"/>
  <c r="B17" i="5" s="1"/>
  <c r="G4" i="5"/>
  <c r="R10" i="5"/>
  <c r="R5" i="5"/>
  <c r="R6" i="5"/>
  <c r="R9" i="5"/>
  <c r="R4" i="5"/>
  <c r="R7" i="5"/>
  <c r="R8" i="5"/>
  <c r="R11" i="5"/>
  <c r="G4" i="4" a="1"/>
  <c r="B4" i="4" a="1"/>
  <c r="B22" i="5" l="1"/>
  <c r="B20" i="5" s="1"/>
  <c r="B21" i="5" s="1"/>
  <c r="B26" i="5"/>
  <c r="C26" i="5" s="1"/>
  <c r="R16" i="5" a="1"/>
  <c r="R16" i="5" s="1"/>
  <c r="R19" i="5" s="1"/>
  <c r="R15" i="5" a="1"/>
  <c r="R15" i="5" s="1"/>
  <c r="R18" i="5" s="1"/>
  <c r="S22" i="5" s="1" a="1"/>
  <c r="S22" i="5" s="1"/>
  <c r="G15" i="5" s="1"/>
  <c r="G18" i="5"/>
  <c r="G17" i="5"/>
  <c r="G4" i="4"/>
  <c r="G17" i="4" s="1"/>
  <c r="B4" i="4"/>
  <c r="G23" i="5" l="1"/>
  <c r="G21" i="5" s="1"/>
  <c r="G22" i="5" s="1"/>
  <c r="G26" i="5"/>
  <c r="H26" i="5" s="1"/>
  <c r="S23" i="5" a="1"/>
  <c r="S23" i="5" s="1"/>
  <c r="G16" i="5" s="1"/>
  <c r="S21" i="5" a="1"/>
  <c r="S21" i="5" s="1"/>
  <c r="G14" i="5" s="1"/>
  <c r="G13" i="4"/>
  <c r="R5" i="4" s="1"/>
  <c r="B10" i="4"/>
  <c r="B3" i="4"/>
  <c r="R10" i="4" l="1"/>
  <c r="R12" i="4"/>
  <c r="R11" i="4"/>
  <c r="R8" i="4"/>
  <c r="R6" i="4"/>
  <c r="R4" i="4"/>
  <c r="R9" i="4"/>
  <c r="R7" i="4"/>
  <c r="B16" i="4"/>
  <c r="B17" i="4" s="1"/>
  <c r="C30" i="2"/>
  <c r="B22" i="4" l="1"/>
  <c r="B20" i="4" s="1"/>
  <c r="B21" i="4" s="1"/>
  <c r="B26" i="4"/>
  <c r="C26" i="4" s="1"/>
  <c r="R16" i="4" a="1"/>
  <c r="R16" i="4" s="1"/>
  <c r="R19" i="4" s="1"/>
  <c r="R15" i="4" a="1"/>
  <c r="R15" i="4" s="1"/>
  <c r="R18" i="4" s="1"/>
  <c r="S22" i="4" s="1" a="1"/>
  <c r="S22" i="4" s="1"/>
  <c r="G15" i="4" s="1"/>
  <c r="I54" i="3"/>
  <c r="G19" i="3"/>
  <c r="S23" i="4" l="1" a="1"/>
  <c r="S23" i="4" s="1"/>
  <c r="G16" i="4" s="1"/>
  <c r="S21" i="4" a="1"/>
  <c r="S21" i="4" s="1"/>
  <c r="G21" i="3"/>
  <c r="G18" i="3"/>
  <c r="G16" i="3"/>
  <c r="G19" i="2"/>
  <c r="B42" i="3"/>
  <c r="G18" i="4" l="1"/>
  <c r="G14" i="4"/>
  <c r="Q63" i="3"/>
  <c r="Q68" i="3"/>
  <c r="Q72" i="3"/>
  <c r="Q76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248" i="3"/>
  <c r="Q252" i="3"/>
  <c r="Q256" i="3"/>
  <c r="Q260" i="3"/>
  <c r="Q264" i="3"/>
  <c r="Q268" i="3"/>
  <c r="Q272" i="3"/>
  <c r="Q276" i="3"/>
  <c r="Q280" i="3"/>
  <c r="Q284" i="3"/>
  <c r="Q288" i="3"/>
  <c r="Q292" i="3"/>
  <c r="Q296" i="3"/>
  <c r="Q300" i="3"/>
  <c r="Q304" i="3"/>
  <c r="Q308" i="3"/>
  <c r="Q312" i="3"/>
  <c r="Q316" i="3"/>
  <c r="Q320" i="3"/>
  <c r="Q324" i="3"/>
  <c r="Q328" i="3"/>
  <c r="Q332" i="3"/>
  <c r="Q336" i="3"/>
  <c r="Q340" i="3"/>
  <c r="Q344" i="3"/>
  <c r="Q348" i="3"/>
  <c r="Q352" i="3"/>
  <c r="Q356" i="3"/>
  <c r="Q360" i="3"/>
  <c r="Q364" i="3"/>
  <c r="Q368" i="3"/>
  <c r="Q372" i="3"/>
  <c r="Q376" i="3"/>
  <c r="Q380" i="3"/>
  <c r="Q384" i="3"/>
  <c r="Q388" i="3"/>
  <c r="Q392" i="3"/>
  <c r="Q64" i="3"/>
  <c r="Q69" i="3"/>
  <c r="Q73" i="3"/>
  <c r="Q77" i="3"/>
  <c r="Q89" i="3"/>
  <c r="Q93" i="3"/>
  <c r="Q97" i="3"/>
  <c r="Q101" i="3"/>
  <c r="Q105" i="3"/>
  <c r="Q109" i="3"/>
  <c r="Q113" i="3"/>
  <c r="Q117" i="3"/>
  <c r="Q121" i="3"/>
  <c r="Q125" i="3"/>
  <c r="Q129" i="3"/>
  <c r="Q133" i="3"/>
  <c r="Q137" i="3"/>
  <c r="Q141" i="3"/>
  <c r="Q145" i="3"/>
  <c r="Q149" i="3"/>
  <c r="Q153" i="3"/>
  <c r="Q157" i="3"/>
  <c r="Q161" i="3"/>
  <c r="Q165" i="3"/>
  <c r="Q169" i="3"/>
  <c r="Q173" i="3"/>
  <c r="Q177" i="3"/>
  <c r="Q181" i="3"/>
  <c r="Q185" i="3"/>
  <c r="Q189" i="3"/>
  <c r="Q193" i="3"/>
  <c r="Q197" i="3"/>
  <c r="Q201" i="3"/>
  <c r="Q205" i="3"/>
  <c r="Q209" i="3"/>
  <c r="Q213" i="3"/>
  <c r="Q217" i="3"/>
  <c r="Q221" i="3"/>
  <c r="Q225" i="3"/>
  <c r="Q229" i="3"/>
  <c r="Q233" i="3"/>
  <c r="Q237" i="3"/>
  <c r="Q241" i="3"/>
  <c r="Q245" i="3"/>
  <c r="Q249" i="3"/>
  <c r="Q253" i="3"/>
  <c r="Q257" i="3"/>
  <c r="Q261" i="3"/>
  <c r="Q265" i="3"/>
  <c r="Q269" i="3"/>
  <c r="Q273" i="3"/>
  <c r="Q277" i="3"/>
  <c r="Q281" i="3"/>
  <c r="Q285" i="3"/>
  <c r="Q289" i="3"/>
  <c r="Q293" i="3"/>
  <c r="Q297" i="3"/>
  <c r="Q301" i="3"/>
  <c r="Q305" i="3"/>
  <c r="Q309" i="3"/>
  <c r="Q313" i="3"/>
  <c r="Q317" i="3"/>
  <c r="Q321" i="3"/>
  <c r="Q325" i="3"/>
  <c r="Q329" i="3"/>
  <c r="Q333" i="3"/>
  <c r="Q337" i="3"/>
  <c r="Q341" i="3"/>
  <c r="Q345" i="3"/>
  <c r="Q349" i="3"/>
  <c r="Q353" i="3"/>
  <c r="Q357" i="3"/>
  <c r="Q361" i="3"/>
  <c r="Q365" i="3"/>
  <c r="Q369" i="3"/>
  <c r="Q373" i="3"/>
  <c r="Q377" i="3"/>
  <c r="Q381" i="3"/>
  <c r="Q385" i="3"/>
  <c r="Q389" i="3"/>
  <c r="Q393" i="3"/>
  <c r="Q66" i="3"/>
  <c r="Q70" i="3"/>
  <c r="Q74" i="3"/>
  <c r="Q78" i="3"/>
  <c r="Q90" i="3"/>
  <c r="Q94" i="3"/>
  <c r="Q98" i="3"/>
  <c r="Q102" i="3"/>
  <c r="Q106" i="3"/>
  <c r="Q110" i="3"/>
  <c r="Q114" i="3"/>
  <c r="Q118" i="3"/>
  <c r="Q122" i="3"/>
  <c r="Q126" i="3"/>
  <c r="Q130" i="3"/>
  <c r="Q134" i="3"/>
  <c r="Q138" i="3"/>
  <c r="Q142" i="3"/>
  <c r="Q146" i="3"/>
  <c r="Q150" i="3"/>
  <c r="Q154" i="3"/>
  <c r="Q158" i="3"/>
  <c r="Q162" i="3"/>
  <c r="Q166" i="3"/>
  <c r="Q170" i="3"/>
  <c r="Q174" i="3"/>
  <c r="Q178" i="3"/>
  <c r="Q182" i="3"/>
  <c r="Q186" i="3"/>
  <c r="Q190" i="3"/>
  <c r="Q194" i="3"/>
  <c r="Q198" i="3"/>
  <c r="Q202" i="3"/>
  <c r="Q206" i="3"/>
  <c r="Q210" i="3"/>
  <c r="Q214" i="3"/>
  <c r="Q218" i="3"/>
  <c r="Q222" i="3"/>
  <c r="Q226" i="3"/>
  <c r="Q230" i="3"/>
  <c r="Q234" i="3"/>
  <c r="Q238" i="3"/>
  <c r="Q242" i="3"/>
  <c r="Q246" i="3"/>
  <c r="Q250" i="3"/>
  <c r="Q254" i="3"/>
  <c r="Q258" i="3"/>
  <c r="Q262" i="3"/>
  <c r="Q266" i="3"/>
  <c r="Q75" i="3"/>
  <c r="Q91" i="3"/>
  <c r="Q107" i="3"/>
  <c r="Q123" i="3"/>
  <c r="Q71" i="3"/>
  <c r="Q87" i="3"/>
  <c r="Q103" i="3"/>
  <c r="Q119" i="3"/>
  <c r="Q135" i="3"/>
  <c r="Q151" i="3"/>
  <c r="Q167" i="3"/>
  <c r="Q183" i="3"/>
  <c r="Q199" i="3"/>
  <c r="Q215" i="3"/>
  <c r="Q231" i="3"/>
  <c r="Q247" i="3"/>
  <c r="Q263" i="3"/>
  <c r="Q274" i="3"/>
  <c r="Q282" i="3"/>
  <c r="Q290" i="3"/>
  <c r="Q298" i="3"/>
  <c r="Q306" i="3"/>
  <c r="Q314" i="3"/>
  <c r="Q322" i="3"/>
  <c r="Q330" i="3"/>
  <c r="Q338" i="3"/>
  <c r="Q346" i="3"/>
  <c r="Q354" i="3"/>
  <c r="Q362" i="3"/>
  <c r="Q370" i="3"/>
  <c r="Q378" i="3"/>
  <c r="Q386" i="3"/>
  <c r="Q394" i="3"/>
  <c r="Q398" i="3"/>
  <c r="Q402" i="3"/>
  <c r="Q406" i="3"/>
  <c r="Q410" i="3"/>
  <c r="Q414" i="3"/>
  <c r="Q418" i="3"/>
  <c r="Q422" i="3"/>
  <c r="Q426" i="3"/>
  <c r="Q430" i="3"/>
  <c r="Q434" i="3"/>
  <c r="Q438" i="3"/>
  <c r="Q442" i="3"/>
  <c r="Q446" i="3"/>
  <c r="Q450" i="3"/>
  <c r="Q454" i="3"/>
  <c r="Q458" i="3"/>
  <c r="Q462" i="3"/>
  <c r="Q466" i="3"/>
  <c r="Q470" i="3"/>
  <c r="Q474" i="3"/>
  <c r="Q478" i="3"/>
  <c r="Q482" i="3"/>
  <c r="Q486" i="3"/>
  <c r="Q490" i="3"/>
  <c r="Q494" i="3"/>
  <c r="Q498" i="3"/>
  <c r="Q502" i="3"/>
  <c r="Q506" i="3"/>
  <c r="Q510" i="3"/>
  <c r="Q514" i="3"/>
  <c r="Q518" i="3"/>
  <c r="Q522" i="3"/>
  <c r="Q526" i="3"/>
  <c r="Q530" i="3"/>
  <c r="Q534" i="3"/>
  <c r="Q538" i="3"/>
  <c r="Q542" i="3"/>
  <c r="Q546" i="3"/>
  <c r="Q550" i="3"/>
  <c r="Q554" i="3"/>
  <c r="Q558" i="3"/>
  <c r="Q562" i="3"/>
  <c r="Q566" i="3"/>
  <c r="Q570" i="3"/>
  <c r="Q574" i="3"/>
  <c r="Q578" i="3"/>
  <c r="Q582" i="3"/>
  <c r="Q586" i="3"/>
  <c r="Q590" i="3"/>
  <c r="Q594" i="3"/>
  <c r="Q598" i="3"/>
  <c r="Q602" i="3"/>
  <c r="Q606" i="3"/>
  <c r="Q610" i="3"/>
  <c r="Q614" i="3"/>
  <c r="Q618" i="3"/>
  <c r="Q62" i="3"/>
  <c r="Q95" i="3"/>
  <c r="Q127" i="3"/>
  <c r="Q147" i="3"/>
  <c r="Q171" i="3"/>
  <c r="Q191" i="3"/>
  <c r="Q211" i="3"/>
  <c r="Q235" i="3"/>
  <c r="Q67" i="3"/>
  <c r="Q99" i="3"/>
  <c r="Q131" i="3"/>
  <c r="Q155" i="3"/>
  <c r="Q175" i="3"/>
  <c r="Q195" i="3"/>
  <c r="Q219" i="3"/>
  <c r="Q239" i="3"/>
  <c r="Q115" i="3"/>
  <c r="Q143" i="3"/>
  <c r="Q163" i="3"/>
  <c r="Q187" i="3"/>
  <c r="Q207" i="3"/>
  <c r="Q227" i="3"/>
  <c r="Q251" i="3"/>
  <c r="Q270" i="3"/>
  <c r="Q279" i="3"/>
  <c r="Q291" i="3"/>
  <c r="Q302" i="3"/>
  <c r="Q311" i="3"/>
  <c r="Q323" i="3"/>
  <c r="Q334" i="3"/>
  <c r="Q343" i="3"/>
  <c r="Q355" i="3"/>
  <c r="Q366" i="3"/>
  <c r="Q375" i="3"/>
  <c r="Q387" i="3"/>
  <c r="Q396" i="3"/>
  <c r="Q401" i="3"/>
  <c r="Q407" i="3"/>
  <c r="Q412" i="3"/>
  <c r="Q417" i="3"/>
  <c r="Q423" i="3"/>
  <c r="Q428" i="3"/>
  <c r="Q433" i="3"/>
  <c r="Q439" i="3"/>
  <c r="Q444" i="3"/>
  <c r="Q449" i="3"/>
  <c r="Q455" i="3"/>
  <c r="Q460" i="3"/>
  <c r="Q465" i="3"/>
  <c r="Q471" i="3"/>
  <c r="Q476" i="3"/>
  <c r="Q481" i="3"/>
  <c r="Q487" i="3"/>
  <c r="Q492" i="3"/>
  <c r="Q497" i="3"/>
  <c r="Q503" i="3"/>
  <c r="Q508" i="3"/>
  <c r="Q513" i="3"/>
  <c r="Q519" i="3"/>
  <c r="Q524" i="3"/>
  <c r="Q529" i="3"/>
  <c r="Q535" i="3"/>
  <c r="Q540" i="3"/>
  <c r="Q545" i="3"/>
  <c r="Q551" i="3"/>
  <c r="Q556" i="3"/>
  <c r="Q561" i="3"/>
  <c r="Q567" i="3"/>
  <c r="Q572" i="3"/>
  <c r="Q577" i="3"/>
  <c r="Q583" i="3"/>
  <c r="Q588" i="3"/>
  <c r="Q593" i="3"/>
  <c r="Q599" i="3"/>
  <c r="Q604" i="3"/>
  <c r="Q609" i="3"/>
  <c r="Q615" i="3"/>
  <c r="Q620" i="3"/>
  <c r="Q624" i="3"/>
  <c r="Q628" i="3"/>
  <c r="Q632" i="3"/>
  <c r="Q636" i="3"/>
  <c r="Q640" i="3"/>
  <c r="Q644" i="3"/>
  <c r="Q648" i="3"/>
  <c r="Q652" i="3"/>
  <c r="Q656" i="3"/>
  <c r="Q660" i="3"/>
  <c r="Q664" i="3"/>
  <c r="Q668" i="3"/>
  <c r="Q672" i="3"/>
  <c r="Q676" i="3"/>
  <c r="Q680" i="3"/>
  <c r="Q684" i="3"/>
  <c r="N58" i="3"/>
  <c r="N62" i="3"/>
  <c r="N66" i="3"/>
  <c r="N70" i="3"/>
  <c r="N74" i="3"/>
  <c r="N78" i="3"/>
  <c r="N82" i="3"/>
  <c r="N86" i="3"/>
  <c r="N90" i="3"/>
  <c r="N94" i="3"/>
  <c r="N98" i="3"/>
  <c r="N102" i="3"/>
  <c r="N106" i="3"/>
  <c r="N110" i="3"/>
  <c r="N114" i="3"/>
  <c r="N118" i="3"/>
  <c r="N122" i="3"/>
  <c r="N126" i="3"/>
  <c r="N130" i="3"/>
  <c r="N134" i="3"/>
  <c r="N138" i="3"/>
  <c r="N142" i="3"/>
  <c r="N146" i="3"/>
  <c r="N150" i="3"/>
  <c r="N154" i="3"/>
  <c r="N158" i="3"/>
  <c r="N162" i="3"/>
  <c r="N166" i="3"/>
  <c r="N170" i="3"/>
  <c r="N174" i="3"/>
  <c r="N178" i="3"/>
  <c r="N182" i="3"/>
  <c r="N186" i="3"/>
  <c r="N190" i="3"/>
  <c r="N194" i="3"/>
  <c r="N198" i="3"/>
  <c r="N202" i="3"/>
  <c r="N206" i="3"/>
  <c r="N210" i="3"/>
  <c r="N214" i="3"/>
  <c r="N218" i="3"/>
  <c r="N222" i="3"/>
  <c r="N226" i="3"/>
  <c r="N230" i="3"/>
  <c r="N234" i="3"/>
  <c r="N238" i="3"/>
  <c r="N242" i="3"/>
  <c r="N246" i="3"/>
  <c r="N250" i="3"/>
  <c r="N254" i="3"/>
  <c r="N258" i="3"/>
  <c r="N262" i="3"/>
  <c r="N266" i="3"/>
  <c r="N270" i="3"/>
  <c r="N274" i="3"/>
  <c r="N278" i="3"/>
  <c r="N282" i="3"/>
  <c r="N286" i="3"/>
  <c r="N290" i="3"/>
  <c r="N294" i="3"/>
  <c r="N298" i="3"/>
  <c r="N302" i="3"/>
  <c r="N306" i="3"/>
  <c r="N310" i="3"/>
  <c r="N314" i="3"/>
  <c r="N318" i="3"/>
  <c r="N322" i="3"/>
  <c r="N326" i="3"/>
  <c r="N330" i="3"/>
  <c r="N334" i="3"/>
  <c r="N338" i="3"/>
  <c r="N342" i="3"/>
  <c r="N346" i="3"/>
  <c r="N350" i="3"/>
  <c r="N354" i="3"/>
  <c r="N358" i="3"/>
  <c r="N362" i="3"/>
  <c r="N366" i="3"/>
  <c r="N370" i="3"/>
  <c r="N374" i="3"/>
  <c r="N378" i="3"/>
  <c r="N382" i="3"/>
  <c r="N386" i="3"/>
  <c r="N390" i="3"/>
  <c r="N394" i="3"/>
  <c r="N398" i="3"/>
  <c r="N402" i="3"/>
  <c r="N406" i="3"/>
  <c r="N410" i="3"/>
  <c r="N414" i="3"/>
  <c r="N418" i="3"/>
  <c r="Q79" i="3"/>
  <c r="Q179" i="3"/>
  <c r="Q255" i="3"/>
  <c r="Q275" i="3"/>
  <c r="Q287" i="3"/>
  <c r="Q303" i="3"/>
  <c r="Q318" i="3"/>
  <c r="Q331" i="3"/>
  <c r="Q347" i="3"/>
  <c r="Q359" i="3"/>
  <c r="Q374" i="3"/>
  <c r="Q390" i="3"/>
  <c r="Q399" i="3"/>
  <c r="Q405" i="3"/>
  <c r="Q413" i="3"/>
  <c r="Q420" i="3"/>
  <c r="Q427" i="3"/>
  <c r="Q435" i="3"/>
  <c r="Q441" i="3"/>
  <c r="Q448" i="3"/>
  <c r="Q456" i="3"/>
  <c r="Q463" i="3"/>
  <c r="Q469" i="3"/>
  <c r="Q477" i="3"/>
  <c r="Q484" i="3"/>
  <c r="Q491" i="3"/>
  <c r="Q499" i="3"/>
  <c r="Q505" i="3"/>
  <c r="Q512" i="3"/>
  <c r="Q520" i="3"/>
  <c r="Q527" i="3"/>
  <c r="Q533" i="3"/>
  <c r="Q541" i="3"/>
  <c r="Q548" i="3"/>
  <c r="Q555" i="3"/>
  <c r="Q563" i="3"/>
  <c r="Q569" i="3"/>
  <c r="Q576" i="3"/>
  <c r="Q584" i="3"/>
  <c r="Q591" i="3"/>
  <c r="Q597" i="3"/>
  <c r="Q605" i="3"/>
  <c r="Q612" i="3"/>
  <c r="Q619" i="3"/>
  <c r="Q625" i="3"/>
  <c r="Q111" i="3"/>
  <c r="Q203" i="3"/>
  <c r="Q259" i="3"/>
  <c r="Q278" i="3"/>
  <c r="Q294" i="3"/>
  <c r="Q307" i="3"/>
  <c r="Q139" i="3"/>
  <c r="Q223" i="3"/>
  <c r="Q267" i="3"/>
  <c r="Q283" i="3"/>
  <c r="Q295" i="3"/>
  <c r="Q310" i="3"/>
  <c r="Q326" i="3"/>
  <c r="Q339" i="3"/>
  <c r="Q351" i="3"/>
  <c r="Q367" i="3"/>
  <c r="Q382" i="3"/>
  <c r="Q395" i="3"/>
  <c r="Q403" i="3"/>
  <c r="Q409" i="3"/>
  <c r="Q416" i="3"/>
  <c r="Q424" i="3"/>
  <c r="Q431" i="3"/>
  <c r="Q437" i="3"/>
  <c r="Q445" i="3"/>
  <c r="Q452" i="3"/>
  <c r="Q459" i="3"/>
  <c r="Q467" i="3"/>
  <c r="Q473" i="3"/>
  <c r="Q480" i="3"/>
  <c r="Q488" i="3"/>
  <c r="Q495" i="3"/>
  <c r="Q501" i="3"/>
  <c r="Q509" i="3"/>
  <c r="Q516" i="3"/>
  <c r="Q523" i="3"/>
  <c r="Q531" i="3"/>
  <c r="Q537" i="3"/>
  <c r="Q544" i="3"/>
  <c r="Q552" i="3"/>
  <c r="Q559" i="3"/>
  <c r="Q565" i="3"/>
  <c r="Q573" i="3"/>
  <c r="Q580" i="3"/>
  <c r="Q587" i="3"/>
  <c r="Q595" i="3"/>
  <c r="Q601" i="3"/>
  <c r="Q608" i="3"/>
  <c r="Q616" i="3"/>
  <c r="Q622" i="3"/>
  <c r="Q627" i="3"/>
  <c r="Q633" i="3"/>
  <c r="Q638" i="3"/>
  <c r="Q643" i="3"/>
  <c r="Q649" i="3"/>
  <c r="Q654" i="3"/>
  <c r="Q659" i="3"/>
  <c r="Q665" i="3"/>
  <c r="Q670" i="3"/>
  <c r="Q675" i="3"/>
  <c r="Q681" i="3"/>
  <c r="N56" i="3"/>
  <c r="N61" i="3"/>
  <c r="N67" i="3"/>
  <c r="N72" i="3"/>
  <c r="N77" i="3"/>
  <c r="N83" i="3"/>
  <c r="N88" i="3"/>
  <c r="N93" i="3"/>
  <c r="N99" i="3"/>
  <c r="N104" i="3"/>
  <c r="N109" i="3"/>
  <c r="N115" i="3"/>
  <c r="N120" i="3"/>
  <c r="N125" i="3"/>
  <c r="N131" i="3"/>
  <c r="N136" i="3"/>
  <c r="N141" i="3"/>
  <c r="N147" i="3"/>
  <c r="N152" i="3"/>
  <c r="N157" i="3"/>
  <c r="N163" i="3"/>
  <c r="N168" i="3"/>
  <c r="N173" i="3"/>
  <c r="N179" i="3"/>
  <c r="N184" i="3"/>
  <c r="N189" i="3"/>
  <c r="N195" i="3"/>
  <c r="N200" i="3"/>
  <c r="N205" i="3"/>
  <c r="N211" i="3"/>
  <c r="Q159" i="3"/>
  <c r="Q243" i="3"/>
  <c r="Q271" i="3"/>
  <c r="Q286" i="3"/>
  <c r="Q299" i="3"/>
  <c r="Q315" i="3"/>
  <c r="Q327" i="3"/>
  <c r="Q342" i="3"/>
  <c r="Q358" i="3"/>
  <c r="Q371" i="3"/>
  <c r="Q383" i="3"/>
  <c r="Q397" i="3"/>
  <c r="Q404" i="3"/>
  <c r="Q411" i="3"/>
  <c r="Q419" i="3"/>
  <c r="Q425" i="3"/>
  <c r="Q432" i="3"/>
  <c r="Q440" i="3"/>
  <c r="Q447" i="3"/>
  <c r="Q453" i="3"/>
  <c r="Q461" i="3"/>
  <c r="Q468" i="3"/>
  <c r="Q475" i="3"/>
  <c r="Q483" i="3"/>
  <c r="Q489" i="3"/>
  <c r="Q496" i="3"/>
  <c r="Q504" i="3"/>
  <c r="Q511" i="3"/>
  <c r="Q517" i="3"/>
  <c r="Q525" i="3"/>
  <c r="Q532" i="3"/>
  <c r="Q539" i="3"/>
  <c r="Q547" i="3"/>
  <c r="Q553" i="3"/>
  <c r="Q560" i="3"/>
  <c r="Q568" i="3"/>
  <c r="Q575" i="3"/>
  <c r="Q581" i="3"/>
  <c r="Q589" i="3"/>
  <c r="Q596" i="3"/>
  <c r="Q603" i="3"/>
  <c r="Q611" i="3"/>
  <c r="Q617" i="3"/>
  <c r="Q623" i="3"/>
  <c r="Q629" i="3"/>
  <c r="Q634" i="3"/>
  <c r="Q639" i="3"/>
  <c r="Q645" i="3"/>
  <c r="Q650" i="3"/>
  <c r="Q655" i="3"/>
  <c r="Q661" i="3"/>
  <c r="Q666" i="3"/>
  <c r="Q671" i="3"/>
  <c r="Q677" i="3"/>
  <c r="Q682" i="3"/>
  <c r="N57" i="3"/>
  <c r="N63" i="3"/>
  <c r="N68" i="3"/>
  <c r="N73" i="3"/>
  <c r="N79" i="3"/>
  <c r="N84" i="3"/>
  <c r="N89" i="3"/>
  <c r="N95" i="3"/>
  <c r="N100" i="3"/>
  <c r="N105" i="3"/>
  <c r="N111" i="3"/>
  <c r="N116" i="3"/>
  <c r="N121" i="3"/>
  <c r="N127" i="3"/>
  <c r="N132" i="3"/>
  <c r="N137" i="3"/>
  <c r="N143" i="3"/>
  <c r="N148" i="3"/>
  <c r="N153" i="3"/>
  <c r="N159" i="3"/>
  <c r="N164" i="3"/>
  <c r="N169" i="3"/>
  <c r="N175" i="3"/>
  <c r="N180" i="3"/>
  <c r="N185" i="3"/>
  <c r="N191" i="3"/>
  <c r="N196" i="3"/>
  <c r="N201" i="3"/>
  <c r="N207" i="3"/>
  <c r="N212" i="3"/>
  <c r="N217" i="3"/>
  <c r="N223" i="3"/>
  <c r="N228" i="3"/>
  <c r="N233" i="3"/>
  <c r="N239" i="3"/>
  <c r="N244" i="3"/>
  <c r="N249" i="3"/>
  <c r="N255" i="3"/>
  <c r="N260" i="3"/>
  <c r="N265" i="3"/>
  <c r="N271" i="3"/>
  <c r="N276" i="3"/>
  <c r="N281" i="3"/>
  <c r="N287" i="3"/>
  <c r="N292" i="3"/>
  <c r="N297" i="3"/>
  <c r="N303" i="3"/>
  <c r="N308" i="3"/>
  <c r="N313" i="3"/>
  <c r="N319" i="3"/>
  <c r="N324" i="3"/>
  <c r="N329" i="3"/>
  <c r="N335" i="3"/>
  <c r="N340" i="3"/>
  <c r="N345" i="3"/>
  <c r="N351" i="3"/>
  <c r="N356" i="3"/>
  <c r="N361" i="3"/>
  <c r="N367" i="3"/>
  <c r="N372" i="3"/>
  <c r="N377" i="3"/>
  <c r="N383" i="3"/>
  <c r="N388" i="3"/>
  <c r="N393" i="3"/>
  <c r="N399" i="3"/>
  <c r="N404" i="3"/>
  <c r="N409" i="3"/>
  <c r="N415" i="3"/>
  <c r="N420" i="3"/>
  <c r="N424" i="3"/>
  <c r="N428" i="3"/>
  <c r="N432" i="3"/>
  <c r="N436" i="3"/>
  <c r="N440" i="3"/>
  <c r="N444" i="3"/>
  <c r="N448" i="3"/>
  <c r="N452" i="3"/>
  <c r="N456" i="3"/>
  <c r="N460" i="3"/>
  <c r="N464" i="3"/>
  <c r="N468" i="3"/>
  <c r="N472" i="3"/>
  <c r="N476" i="3"/>
  <c r="N480" i="3"/>
  <c r="N484" i="3"/>
  <c r="N488" i="3"/>
  <c r="N492" i="3"/>
  <c r="N496" i="3"/>
  <c r="N500" i="3"/>
  <c r="N504" i="3"/>
  <c r="N508" i="3"/>
  <c r="N512" i="3"/>
  <c r="N516" i="3"/>
  <c r="N520" i="3"/>
  <c r="N524" i="3"/>
  <c r="N528" i="3"/>
  <c r="N532" i="3"/>
  <c r="N536" i="3"/>
  <c r="N540" i="3"/>
  <c r="N544" i="3"/>
  <c r="N548" i="3"/>
  <c r="N552" i="3"/>
  <c r="N556" i="3"/>
  <c r="N560" i="3"/>
  <c r="N564" i="3"/>
  <c r="N568" i="3"/>
  <c r="N572" i="3"/>
  <c r="N576" i="3"/>
  <c r="N580" i="3"/>
  <c r="N584" i="3"/>
  <c r="N588" i="3"/>
  <c r="N592" i="3"/>
  <c r="N596" i="3"/>
  <c r="N600" i="3"/>
  <c r="N604" i="3"/>
  <c r="N608" i="3"/>
  <c r="N612" i="3"/>
  <c r="N616" i="3"/>
  <c r="N620" i="3"/>
  <c r="N624" i="3"/>
  <c r="N628" i="3"/>
  <c r="N632" i="3"/>
  <c r="N636" i="3"/>
  <c r="N640" i="3"/>
  <c r="N644" i="3"/>
  <c r="N648" i="3"/>
  <c r="N652" i="3"/>
  <c r="N656" i="3"/>
  <c r="N660" i="3"/>
  <c r="N664" i="3"/>
  <c r="Q319" i="3"/>
  <c r="Q379" i="3"/>
  <c r="Q415" i="3"/>
  <c r="Q443" i="3"/>
  <c r="Q472" i="3"/>
  <c r="Q500" i="3"/>
  <c r="Q528" i="3"/>
  <c r="Q613" i="3"/>
  <c r="Q631" i="3"/>
  <c r="Q642" i="3"/>
  <c r="Q653" i="3"/>
  <c r="Q663" i="3"/>
  <c r="Q674" i="3"/>
  <c r="N55" i="3"/>
  <c r="N65" i="3"/>
  <c r="N76" i="3"/>
  <c r="N87" i="3"/>
  <c r="N97" i="3"/>
  <c r="N129" i="3"/>
  <c r="N140" i="3"/>
  <c r="N172" i="3"/>
  <c r="N204" i="3"/>
  <c r="N236" i="3"/>
  <c r="N264" i="3"/>
  <c r="N293" i="3"/>
  <c r="N321" i="3"/>
  <c r="N343" i="3"/>
  <c r="N379" i="3"/>
  <c r="N400" i="3"/>
  <c r="N421" i="3"/>
  <c r="N447" i="3"/>
  <c r="N463" i="3"/>
  <c r="Q335" i="3"/>
  <c r="Q391" i="3"/>
  <c r="Q421" i="3"/>
  <c r="Q451" i="3"/>
  <c r="Q479" i="3"/>
  <c r="Q507" i="3"/>
  <c r="Q536" i="3"/>
  <c r="Q564" i="3"/>
  <c r="Q592" i="3"/>
  <c r="Q621" i="3"/>
  <c r="Q635" i="3"/>
  <c r="Q646" i="3"/>
  <c r="Q657" i="3"/>
  <c r="Q667" i="3"/>
  <c r="Q678" i="3"/>
  <c r="N59" i="3"/>
  <c r="N69" i="3"/>
  <c r="N80" i="3"/>
  <c r="N91" i="3"/>
  <c r="N101" i="3"/>
  <c r="N112" i="3"/>
  <c r="N123" i="3"/>
  <c r="N133" i="3"/>
  <c r="N144" i="3"/>
  <c r="N155" i="3"/>
  <c r="N165" i="3"/>
  <c r="N176" i="3"/>
  <c r="N187" i="3"/>
  <c r="N197" i="3"/>
  <c r="N208" i="3"/>
  <c r="N216" i="3"/>
  <c r="N224" i="3"/>
  <c r="N231" i="3"/>
  <c r="N237" i="3"/>
  <c r="N245" i="3"/>
  <c r="N252" i="3"/>
  <c r="N259" i="3"/>
  <c r="N267" i="3"/>
  <c r="N273" i="3"/>
  <c r="N280" i="3"/>
  <c r="N288" i="3"/>
  <c r="N295" i="3"/>
  <c r="N301" i="3"/>
  <c r="N309" i="3"/>
  <c r="N316" i="3"/>
  <c r="N323" i="3"/>
  <c r="N331" i="3"/>
  <c r="N337" i="3"/>
  <c r="N344" i="3"/>
  <c r="N352" i="3"/>
  <c r="N359" i="3"/>
  <c r="N365" i="3"/>
  <c r="N373" i="3"/>
  <c r="N380" i="3"/>
  <c r="N387" i="3"/>
  <c r="N395" i="3"/>
  <c r="N401" i="3"/>
  <c r="N408" i="3"/>
  <c r="N416" i="3"/>
  <c r="N422" i="3"/>
  <c r="N427" i="3"/>
  <c r="N433" i="3"/>
  <c r="N438" i="3"/>
  <c r="N443" i="3"/>
  <c r="N449" i="3"/>
  <c r="N454" i="3"/>
  <c r="N459" i="3"/>
  <c r="N465" i="3"/>
  <c r="N470" i="3"/>
  <c r="N475" i="3"/>
  <c r="N481" i="3"/>
  <c r="N486" i="3"/>
  <c r="N491" i="3"/>
  <c r="N497" i="3"/>
  <c r="N502" i="3"/>
  <c r="N507" i="3"/>
  <c r="N513" i="3"/>
  <c r="N518" i="3"/>
  <c r="N523" i="3"/>
  <c r="N529" i="3"/>
  <c r="N534" i="3"/>
  <c r="N539" i="3"/>
  <c r="N545" i="3"/>
  <c r="N550" i="3"/>
  <c r="N555" i="3"/>
  <c r="Q350" i="3"/>
  <c r="Q400" i="3"/>
  <c r="Q429" i="3"/>
  <c r="Q457" i="3"/>
  <c r="Q485" i="3"/>
  <c r="Q515" i="3"/>
  <c r="Q543" i="3"/>
  <c r="Q571" i="3"/>
  <c r="Q600" i="3"/>
  <c r="Q626" i="3"/>
  <c r="Q637" i="3"/>
  <c r="Q647" i="3"/>
  <c r="Q658" i="3"/>
  <c r="Q669" i="3"/>
  <c r="Q679" i="3"/>
  <c r="N60" i="3"/>
  <c r="N71" i="3"/>
  <c r="N81" i="3"/>
  <c r="N92" i="3"/>
  <c r="N103" i="3"/>
  <c r="N113" i="3"/>
  <c r="N124" i="3"/>
  <c r="N135" i="3"/>
  <c r="N145" i="3"/>
  <c r="N156" i="3"/>
  <c r="N167" i="3"/>
  <c r="N177" i="3"/>
  <c r="N188" i="3"/>
  <c r="N199" i="3"/>
  <c r="N209" i="3"/>
  <c r="N219" i="3"/>
  <c r="N225" i="3"/>
  <c r="N232" i="3"/>
  <c r="N240" i="3"/>
  <c r="N247" i="3"/>
  <c r="N253" i="3"/>
  <c r="N261" i="3"/>
  <c r="N268" i="3"/>
  <c r="N275" i="3"/>
  <c r="N283" i="3"/>
  <c r="N289" i="3"/>
  <c r="N296" i="3"/>
  <c r="N304" i="3"/>
  <c r="N311" i="3"/>
  <c r="N317" i="3"/>
  <c r="N325" i="3"/>
  <c r="N332" i="3"/>
  <c r="N339" i="3"/>
  <c r="N347" i="3"/>
  <c r="N353" i="3"/>
  <c r="N360" i="3"/>
  <c r="N368" i="3"/>
  <c r="N375" i="3"/>
  <c r="N381" i="3"/>
  <c r="N389" i="3"/>
  <c r="N396" i="3"/>
  <c r="N403" i="3"/>
  <c r="N411" i="3"/>
  <c r="N417" i="3"/>
  <c r="N423" i="3"/>
  <c r="N429" i="3"/>
  <c r="N434" i="3"/>
  <c r="N439" i="3"/>
  <c r="N445" i="3"/>
  <c r="N450" i="3"/>
  <c r="N455" i="3"/>
  <c r="N461" i="3"/>
  <c r="N466" i="3"/>
  <c r="N471" i="3"/>
  <c r="N477" i="3"/>
  <c r="N482" i="3"/>
  <c r="N487" i="3"/>
  <c r="N493" i="3"/>
  <c r="N498" i="3"/>
  <c r="N503" i="3"/>
  <c r="N509" i="3"/>
  <c r="N514" i="3"/>
  <c r="N519" i="3"/>
  <c r="N525" i="3"/>
  <c r="N530" i="3"/>
  <c r="N535" i="3"/>
  <c r="N541" i="3"/>
  <c r="N546" i="3"/>
  <c r="N551" i="3"/>
  <c r="N557" i="3"/>
  <c r="N562" i="3"/>
  <c r="N567" i="3"/>
  <c r="N573" i="3"/>
  <c r="N578" i="3"/>
  <c r="N583" i="3"/>
  <c r="N589" i="3"/>
  <c r="N594" i="3"/>
  <c r="N599" i="3"/>
  <c r="N605" i="3"/>
  <c r="N610" i="3"/>
  <c r="N615" i="3"/>
  <c r="N621" i="3"/>
  <c r="N626" i="3"/>
  <c r="N631" i="3"/>
  <c r="N637" i="3"/>
  <c r="N642" i="3"/>
  <c r="N647" i="3"/>
  <c r="N653" i="3"/>
  <c r="N658" i="3"/>
  <c r="N663" i="3"/>
  <c r="N668" i="3"/>
  <c r="N672" i="3"/>
  <c r="N676" i="3"/>
  <c r="N680" i="3"/>
  <c r="N684" i="3"/>
  <c r="Q557" i="3"/>
  <c r="N119" i="3"/>
  <c r="N161" i="3"/>
  <c r="N193" i="3"/>
  <c r="N221" i="3"/>
  <c r="N229" i="3"/>
  <c r="N251" i="3"/>
  <c r="N272" i="3"/>
  <c r="N300" i="3"/>
  <c r="N315" i="3"/>
  <c r="N336" i="3"/>
  <c r="N349" i="3"/>
  <c r="N364" i="3"/>
  <c r="N385" i="3"/>
  <c r="N407" i="3"/>
  <c r="N426" i="3"/>
  <c r="N442" i="3"/>
  <c r="N458" i="3"/>
  <c r="N474" i="3"/>
  <c r="Q363" i="3"/>
  <c r="Q408" i="3"/>
  <c r="Q436" i="3"/>
  <c r="Q464" i="3"/>
  <c r="Q493" i="3"/>
  <c r="Q521" i="3"/>
  <c r="Q549" i="3"/>
  <c r="Q579" i="3"/>
  <c r="Q607" i="3"/>
  <c r="Q630" i="3"/>
  <c r="Q641" i="3"/>
  <c r="Q651" i="3"/>
  <c r="Q662" i="3"/>
  <c r="Q673" i="3"/>
  <c r="Q683" i="3"/>
  <c r="N64" i="3"/>
  <c r="N75" i="3"/>
  <c r="N85" i="3"/>
  <c r="N96" i="3"/>
  <c r="N107" i="3"/>
  <c r="N117" i="3"/>
  <c r="N128" i="3"/>
  <c r="N139" i="3"/>
  <c r="N149" i="3"/>
  <c r="N160" i="3"/>
  <c r="N171" i="3"/>
  <c r="N181" i="3"/>
  <c r="N192" i="3"/>
  <c r="N203" i="3"/>
  <c r="N213" i="3"/>
  <c r="N220" i="3"/>
  <c r="N227" i="3"/>
  <c r="N235" i="3"/>
  <c r="N241" i="3"/>
  <c r="N248" i="3"/>
  <c r="N256" i="3"/>
  <c r="N263" i="3"/>
  <c r="N269" i="3"/>
  <c r="N277" i="3"/>
  <c r="N284" i="3"/>
  <c r="N291" i="3"/>
  <c r="N299" i="3"/>
  <c r="N305" i="3"/>
  <c r="N312" i="3"/>
  <c r="N320" i="3"/>
  <c r="N327" i="3"/>
  <c r="N333" i="3"/>
  <c r="N341" i="3"/>
  <c r="N348" i="3"/>
  <c r="N355" i="3"/>
  <c r="N363" i="3"/>
  <c r="N369" i="3"/>
  <c r="N376" i="3"/>
  <c r="N384" i="3"/>
  <c r="N391" i="3"/>
  <c r="N397" i="3"/>
  <c r="N405" i="3"/>
  <c r="N412" i="3"/>
  <c r="N419" i="3"/>
  <c r="N425" i="3"/>
  <c r="N430" i="3"/>
  <c r="N435" i="3"/>
  <c r="N441" i="3"/>
  <c r="N446" i="3"/>
  <c r="N451" i="3"/>
  <c r="N457" i="3"/>
  <c r="N462" i="3"/>
  <c r="N467" i="3"/>
  <c r="N473" i="3"/>
  <c r="N478" i="3"/>
  <c r="N483" i="3"/>
  <c r="N489" i="3"/>
  <c r="N494" i="3"/>
  <c r="N499" i="3"/>
  <c r="N505" i="3"/>
  <c r="N510" i="3"/>
  <c r="N515" i="3"/>
  <c r="N521" i="3"/>
  <c r="N526" i="3"/>
  <c r="N531" i="3"/>
  <c r="N537" i="3"/>
  <c r="N542" i="3"/>
  <c r="N547" i="3"/>
  <c r="N553" i="3"/>
  <c r="N558" i="3"/>
  <c r="N563" i="3"/>
  <c r="N569" i="3"/>
  <c r="N574" i="3"/>
  <c r="N579" i="3"/>
  <c r="N585" i="3"/>
  <c r="N590" i="3"/>
  <c r="N595" i="3"/>
  <c r="N601" i="3"/>
  <c r="N606" i="3"/>
  <c r="N611" i="3"/>
  <c r="N617" i="3"/>
  <c r="N622" i="3"/>
  <c r="N627" i="3"/>
  <c r="N633" i="3"/>
  <c r="N638" i="3"/>
  <c r="N643" i="3"/>
  <c r="N649" i="3"/>
  <c r="N654" i="3"/>
  <c r="N659" i="3"/>
  <c r="N665" i="3"/>
  <c r="N669" i="3"/>
  <c r="N673" i="3"/>
  <c r="N677" i="3"/>
  <c r="N681" i="3"/>
  <c r="Q54" i="3"/>
  <c r="R54" i="3" s="1"/>
  <c r="Q585" i="3"/>
  <c r="N108" i="3"/>
  <c r="N151" i="3"/>
  <c r="N183" i="3"/>
  <c r="N215" i="3"/>
  <c r="N243" i="3"/>
  <c r="N257" i="3"/>
  <c r="N279" i="3"/>
  <c r="N285" i="3"/>
  <c r="N307" i="3"/>
  <c r="N328" i="3"/>
  <c r="N357" i="3"/>
  <c r="N371" i="3"/>
  <c r="N392" i="3"/>
  <c r="N413" i="3"/>
  <c r="N431" i="3"/>
  <c r="N437" i="3"/>
  <c r="N453" i="3"/>
  <c r="N469" i="3"/>
  <c r="N490" i="3"/>
  <c r="N511" i="3"/>
  <c r="N533" i="3"/>
  <c r="N554" i="3"/>
  <c r="N566" i="3"/>
  <c r="N577" i="3"/>
  <c r="N587" i="3"/>
  <c r="N598" i="3"/>
  <c r="N609" i="3"/>
  <c r="N619" i="3"/>
  <c r="N630" i="3"/>
  <c r="N641" i="3"/>
  <c r="N651" i="3"/>
  <c r="N662" i="3"/>
  <c r="N671" i="3"/>
  <c r="N679" i="3"/>
  <c r="N646" i="3"/>
  <c r="N675" i="3"/>
  <c r="N485" i="3"/>
  <c r="N565" i="3"/>
  <c r="N586" i="3"/>
  <c r="N618" i="3"/>
  <c r="N639" i="3"/>
  <c r="N661" i="3"/>
  <c r="N54" i="3"/>
  <c r="N495" i="3"/>
  <c r="N517" i="3"/>
  <c r="N538" i="3"/>
  <c r="N559" i="3"/>
  <c r="N570" i="3"/>
  <c r="N581" i="3"/>
  <c r="N591" i="3"/>
  <c r="N602" i="3"/>
  <c r="N613" i="3"/>
  <c r="N623" i="3"/>
  <c r="N634" i="3"/>
  <c r="N645" i="3"/>
  <c r="N655" i="3"/>
  <c r="N666" i="3"/>
  <c r="N674" i="3"/>
  <c r="N682" i="3"/>
  <c r="N479" i="3"/>
  <c r="N501" i="3"/>
  <c r="N522" i="3"/>
  <c r="N543" i="3"/>
  <c r="N561" i="3"/>
  <c r="N571" i="3"/>
  <c r="N582" i="3"/>
  <c r="N593" i="3"/>
  <c r="N603" i="3"/>
  <c r="N614" i="3"/>
  <c r="N625" i="3"/>
  <c r="N635" i="3"/>
  <c r="N657" i="3"/>
  <c r="N667" i="3"/>
  <c r="N683" i="3"/>
  <c r="N506" i="3"/>
  <c r="N527" i="3"/>
  <c r="N549" i="3"/>
  <c r="N575" i="3"/>
  <c r="N597" i="3"/>
  <c r="N607" i="3"/>
  <c r="N629" i="3"/>
  <c r="N650" i="3"/>
  <c r="N670" i="3"/>
  <c r="N678" i="3"/>
  <c r="B22" i="3" a="1"/>
  <c r="B22" i="3" s="1"/>
  <c r="B23" i="3" s="1"/>
  <c r="G23" i="4" l="1"/>
  <c r="G21" i="4" s="1"/>
  <c r="G22" i="4" s="1"/>
  <c r="G26" i="4"/>
  <c r="H26" i="4" s="1"/>
  <c r="O364" i="3"/>
  <c r="O396" i="3"/>
  <c r="O55" i="3"/>
  <c r="O57" i="3"/>
  <c r="O172" i="3"/>
  <c r="O254" i="3"/>
  <c r="O356" i="3"/>
  <c r="O420" i="3"/>
  <c r="O444" i="3"/>
  <c r="O464" i="3"/>
  <c r="O488" i="3"/>
  <c r="O508" i="3"/>
  <c r="O528" i="3"/>
  <c r="O552" i="3"/>
  <c r="O572" i="3"/>
  <c r="O592" i="3"/>
  <c r="O616" i="3"/>
  <c r="O636" i="3"/>
  <c r="O656" i="3"/>
  <c r="O669" i="3"/>
  <c r="O676" i="3"/>
  <c r="O682" i="3"/>
  <c r="O670" i="3"/>
  <c r="O86" i="3"/>
  <c r="O190" i="3"/>
  <c r="O270" i="3"/>
  <c r="O372" i="3"/>
  <c r="O428" i="3"/>
  <c r="O448" i="3"/>
  <c r="O472" i="3"/>
  <c r="O492" i="3"/>
  <c r="O512" i="3"/>
  <c r="O536" i="3"/>
  <c r="O556" i="3"/>
  <c r="O576" i="3"/>
  <c r="O600" i="3"/>
  <c r="O620" i="3"/>
  <c r="O640" i="3"/>
  <c r="O664" i="3"/>
  <c r="O677" i="3"/>
  <c r="O108" i="3"/>
  <c r="O302" i="3"/>
  <c r="O432" i="3"/>
  <c r="O476" i="3"/>
  <c r="O520" i="3"/>
  <c r="O560" i="3"/>
  <c r="O604" i="3"/>
  <c r="O648" i="3"/>
  <c r="O672" i="3"/>
  <c r="O206" i="3"/>
  <c r="O456" i="3"/>
  <c r="O496" i="3"/>
  <c r="O584" i="3"/>
  <c r="O665" i="3"/>
  <c r="O680" i="3"/>
  <c r="O56" i="3"/>
  <c r="O238" i="3"/>
  <c r="O404" i="3"/>
  <c r="O460" i="3"/>
  <c r="O504" i="3"/>
  <c r="O544" i="3"/>
  <c r="O588" i="3"/>
  <c r="O632" i="3"/>
  <c r="O666" i="3"/>
  <c r="O681" i="3"/>
  <c r="O129" i="3"/>
  <c r="O334" i="3"/>
  <c r="O440" i="3"/>
  <c r="O480" i="3"/>
  <c r="O524" i="3"/>
  <c r="O568" i="3"/>
  <c r="O608" i="3"/>
  <c r="O652" i="3"/>
  <c r="O674" i="3"/>
  <c r="O54" i="3"/>
  <c r="O388" i="3"/>
  <c r="O540" i="3"/>
  <c r="O624" i="3"/>
  <c r="O61" i="3"/>
  <c r="O82" i="3"/>
  <c r="O104" i="3"/>
  <c r="O125" i="3"/>
  <c r="O146" i="3"/>
  <c r="O168" i="3"/>
  <c r="O187" i="3"/>
  <c r="O203" i="3"/>
  <c r="O219" i="3"/>
  <c r="O235" i="3"/>
  <c r="O251" i="3"/>
  <c r="O267" i="3"/>
  <c r="O283" i="3"/>
  <c r="O299" i="3"/>
  <c r="O315" i="3"/>
  <c r="O331" i="3"/>
  <c r="O347" i="3"/>
  <c r="O363" i="3"/>
  <c r="O379" i="3"/>
  <c r="O395" i="3"/>
  <c r="O411" i="3"/>
  <c r="O427" i="3"/>
  <c r="O78" i="3"/>
  <c r="O100" i="3"/>
  <c r="O121" i="3"/>
  <c r="O142" i="3"/>
  <c r="O164" i="3"/>
  <c r="O184" i="3"/>
  <c r="O200" i="3"/>
  <c r="O216" i="3"/>
  <c r="O232" i="3"/>
  <c r="O248" i="3"/>
  <c r="O264" i="3"/>
  <c r="O280" i="3"/>
  <c r="O296" i="3"/>
  <c r="O312" i="3"/>
  <c r="O328" i="3"/>
  <c r="O344" i="3"/>
  <c r="O74" i="3"/>
  <c r="O96" i="3"/>
  <c r="O117" i="3"/>
  <c r="O138" i="3"/>
  <c r="O160" i="3"/>
  <c r="O181" i="3"/>
  <c r="O197" i="3"/>
  <c r="O213" i="3"/>
  <c r="O229" i="3"/>
  <c r="O245" i="3"/>
  <c r="O261" i="3"/>
  <c r="O277" i="3"/>
  <c r="O293" i="3"/>
  <c r="O309" i="3"/>
  <c r="O325" i="3"/>
  <c r="O341" i="3"/>
  <c r="O357" i="3"/>
  <c r="O373" i="3"/>
  <c r="O389" i="3"/>
  <c r="O405" i="3"/>
  <c r="O421" i="3"/>
  <c r="O113" i="3"/>
  <c r="O194" i="3"/>
  <c r="O258" i="3"/>
  <c r="O322" i="3"/>
  <c r="O366" i="3"/>
  <c r="O398" i="3"/>
  <c r="O429" i="3"/>
  <c r="O445" i="3"/>
  <c r="O461" i="3"/>
  <c r="O477" i="3"/>
  <c r="O493" i="3"/>
  <c r="O509" i="3"/>
  <c r="O525" i="3"/>
  <c r="O541" i="3"/>
  <c r="O557" i="3"/>
  <c r="O573" i="3"/>
  <c r="O589" i="3"/>
  <c r="O605" i="3"/>
  <c r="O621" i="3"/>
  <c r="O637" i="3"/>
  <c r="O653" i="3"/>
  <c r="O97" i="3"/>
  <c r="O182" i="3"/>
  <c r="O246" i="3"/>
  <c r="O310" i="3"/>
  <c r="O360" i="3"/>
  <c r="O392" i="3"/>
  <c r="O424" i="3"/>
  <c r="O442" i="3"/>
  <c r="O458" i="3"/>
  <c r="O474" i="3"/>
  <c r="O490" i="3"/>
  <c r="O506" i="3"/>
  <c r="O522" i="3"/>
  <c r="O538" i="3"/>
  <c r="O554" i="3"/>
  <c r="O570" i="3"/>
  <c r="O586" i="3"/>
  <c r="O602" i="3"/>
  <c r="O618" i="3"/>
  <c r="O634" i="3"/>
  <c r="O650" i="3"/>
  <c r="O60" i="3"/>
  <c r="O145" i="3"/>
  <c r="O218" i="3"/>
  <c r="O282" i="3"/>
  <c r="O346" i="3"/>
  <c r="O378" i="3"/>
  <c r="O410" i="3"/>
  <c r="O435" i="3"/>
  <c r="O451" i="3"/>
  <c r="O467" i="3"/>
  <c r="O483" i="3"/>
  <c r="O499" i="3"/>
  <c r="O515" i="3"/>
  <c r="O531" i="3"/>
  <c r="O547" i="3"/>
  <c r="O563" i="3"/>
  <c r="O579" i="3"/>
  <c r="O595" i="3"/>
  <c r="O611" i="3"/>
  <c r="O627" i="3"/>
  <c r="O643" i="3"/>
  <c r="O659" i="3"/>
  <c r="O675" i="3"/>
  <c r="O678" i="3"/>
  <c r="O644" i="3"/>
  <c r="O580" i="3"/>
  <c r="O516" i="3"/>
  <c r="O452" i="3"/>
  <c r="O348" i="3"/>
  <c r="O65" i="3"/>
  <c r="O167" i="3"/>
  <c r="O151" i="3"/>
  <c r="O135" i="3"/>
  <c r="O119" i="3"/>
  <c r="O103" i="3"/>
  <c r="O87" i="3"/>
  <c r="O71" i="3"/>
  <c r="O66" i="3"/>
  <c r="O88" i="3"/>
  <c r="O109" i="3"/>
  <c r="O130" i="3"/>
  <c r="O152" i="3"/>
  <c r="O173" i="3"/>
  <c r="O191" i="3"/>
  <c r="O207" i="3"/>
  <c r="O223" i="3"/>
  <c r="O239" i="3"/>
  <c r="O255" i="3"/>
  <c r="O271" i="3"/>
  <c r="O287" i="3"/>
  <c r="O303" i="3"/>
  <c r="O319" i="3"/>
  <c r="O335" i="3"/>
  <c r="O351" i="3"/>
  <c r="O367" i="3"/>
  <c r="O383" i="3"/>
  <c r="O399" i="3"/>
  <c r="O415" i="3"/>
  <c r="O62" i="3"/>
  <c r="O84" i="3"/>
  <c r="O105" i="3"/>
  <c r="O126" i="3"/>
  <c r="O148" i="3"/>
  <c r="O169" i="3"/>
  <c r="O188" i="3"/>
  <c r="O204" i="3"/>
  <c r="O220" i="3"/>
  <c r="O236" i="3"/>
  <c r="O252" i="3"/>
  <c r="O268" i="3"/>
  <c r="O284" i="3"/>
  <c r="O300" i="3"/>
  <c r="O316" i="3"/>
  <c r="O332" i="3"/>
  <c r="O58" i="3"/>
  <c r="O80" i="3"/>
  <c r="O101" i="3"/>
  <c r="O122" i="3"/>
  <c r="O144" i="3"/>
  <c r="O165" i="3"/>
  <c r="O185" i="3"/>
  <c r="O201" i="3"/>
  <c r="O217" i="3"/>
  <c r="O233" i="3"/>
  <c r="O249" i="3"/>
  <c r="O265" i="3"/>
  <c r="O281" i="3"/>
  <c r="O297" i="3"/>
  <c r="O313" i="3"/>
  <c r="O329" i="3"/>
  <c r="O345" i="3"/>
  <c r="O361" i="3"/>
  <c r="O377" i="3"/>
  <c r="O393" i="3"/>
  <c r="O409" i="3"/>
  <c r="O425" i="3"/>
  <c r="O134" i="3"/>
  <c r="O210" i="3"/>
  <c r="O274" i="3"/>
  <c r="O338" i="3"/>
  <c r="O374" i="3"/>
  <c r="O406" i="3"/>
  <c r="O433" i="3"/>
  <c r="O449" i="3"/>
  <c r="O465" i="3"/>
  <c r="O481" i="3"/>
  <c r="O497" i="3"/>
  <c r="O513" i="3"/>
  <c r="O529" i="3"/>
  <c r="O545" i="3"/>
  <c r="O561" i="3"/>
  <c r="O577" i="3"/>
  <c r="O593" i="3"/>
  <c r="O609" i="3"/>
  <c r="O625" i="3"/>
  <c r="O641" i="3"/>
  <c r="O657" i="3"/>
  <c r="O118" i="3"/>
  <c r="O198" i="3"/>
  <c r="O262" i="3"/>
  <c r="O326" i="3"/>
  <c r="O368" i="3"/>
  <c r="O400" i="3"/>
  <c r="O430" i="3"/>
  <c r="O446" i="3"/>
  <c r="O462" i="3"/>
  <c r="O478" i="3"/>
  <c r="O494" i="3"/>
  <c r="O510" i="3"/>
  <c r="O526" i="3"/>
  <c r="O542" i="3"/>
  <c r="O558" i="3"/>
  <c r="O574" i="3"/>
  <c r="O590" i="3"/>
  <c r="O606" i="3"/>
  <c r="O622" i="3"/>
  <c r="O638" i="3"/>
  <c r="O654" i="3"/>
  <c r="O81" i="3"/>
  <c r="O166" i="3"/>
  <c r="O234" i="3"/>
  <c r="P234" i="3" s="1"/>
  <c r="O298" i="3"/>
  <c r="O354" i="3"/>
  <c r="O386" i="3"/>
  <c r="O418" i="3"/>
  <c r="O439" i="3"/>
  <c r="O455" i="3"/>
  <c r="O471" i="3"/>
  <c r="O487" i="3"/>
  <c r="O503" i="3"/>
  <c r="O519" i="3"/>
  <c r="O535" i="3"/>
  <c r="O551" i="3"/>
  <c r="O567" i="3"/>
  <c r="O583" i="3"/>
  <c r="O599" i="3"/>
  <c r="O615" i="3"/>
  <c r="O631" i="3"/>
  <c r="O647" i="3"/>
  <c r="O663" i="3"/>
  <c r="O679" i="3"/>
  <c r="O673" i="3"/>
  <c r="O628" i="3"/>
  <c r="O564" i="3"/>
  <c r="O500" i="3"/>
  <c r="O436" i="3"/>
  <c r="O286" i="3"/>
  <c r="O179" i="3"/>
  <c r="O163" i="3"/>
  <c r="O147" i="3"/>
  <c r="O131" i="3"/>
  <c r="O115" i="3"/>
  <c r="O99" i="3"/>
  <c r="O83" i="3"/>
  <c r="O67" i="3"/>
  <c r="O72" i="3"/>
  <c r="O93" i="3"/>
  <c r="O114" i="3"/>
  <c r="O136" i="3"/>
  <c r="O157" i="3"/>
  <c r="O178" i="3"/>
  <c r="O195" i="3"/>
  <c r="O211" i="3"/>
  <c r="O227" i="3"/>
  <c r="O243" i="3"/>
  <c r="O259" i="3"/>
  <c r="O275" i="3"/>
  <c r="O291" i="3"/>
  <c r="O307" i="3"/>
  <c r="O323" i="3"/>
  <c r="O339" i="3"/>
  <c r="O355" i="3"/>
  <c r="O371" i="3"/>
  <c r="O387" i="3"/>
  <c r="O403" i="3"/>
  <c r="O419" i="3"/>
  <c r="O68" i="3"/>
  <c r="O89" i="3"/>
  <c r="O110" i="3"/>
  <c r="O132" i="3"/>
  <c r="O153" i="3"/>
  <c r="O174" i="3"/>
  <c r="O192" i="3"/>
  <c r="O208" i="3"/>
  <c r="O224" i="3"/>
  <c r="O240" i="3"/>
  <c r="O256" i="3"/>
  <c r="O272" i="3"/>
  <c r="O288" i="3"/>
  <c r="O304" i="3"/>
  <c r="O320" i="3"/>
  <c r="O336" i="3"/>
  <c r="O64" i="3"/>
  <c r="O85" i="3"/>
  <c r="O106" i="3"/>
  <c r="O128" i="3"/>
  <c r="O149" i="3"/>
  <c r="O170" i="3"/>
  <c r="O189" i="3"/>
  <c r="O205" i="3"/>
  <c r="O221" i="3"/>
  <c r="O237" i="3"/>
  <c r="O253" i="3"/>
  <c r="O269" i="3"/>
  <c r="O285" i="3"/>
  <c r="O301" i="3"/>
  <c r="O317" i="3"/>
  <c r="O333" i="3"/>
  <c r="O349" i="3"/>
  <c r="O365" i="3"/>
  <c r="O381" i="3"/>
  <c r="O397" i="3"/>
  <c r="O413" i="3"/>
  <c r="O70" i="3"/>
  <c r="O156" i="3"/>
  <c r="O226" i="3"/>
  <c r="O290" i="3"/>
  <c r="O350" i="3"/>
  <c r="O382" i="3"/>
  <c r="O414" i="3"/>
  <c r="O437" i="3"/>
  <c r="O453" i="3"/>
  <c r="O469" i="3"/>
  <c r="O485" i="3"/>
  <c r="O501" i="3"/>
  <c r="O517" i="3"/>
  <c r="O533" i="3"/>
  <c r="O549" i="3"/>
  <c r="O565" i="3"/>
  <c r="O581" i="3"/>
  <c r="O597" i="3"/>
  <c r="O613" i="3"/>
  <c r="O629" i="3"/>
  <c r="O645" i="3"/>
  <c r="O661" i="3"/>
  <c r="O140" i="3"/>
  <c r="O214" i="3"/>
  <c r="O278" i="3"/>
  <c r="O342" i="3"/>
  <c r="O376" i="3"/>
  <c r="O408" i="3"/>
  <c r="O434" i="3"/>
  <c r="O450" i="3"/>
  <c r="O466" i="3"/>
  <c r="O482" i="3"/>
  <c r="O498" i="3"/>
  <c r="O514" i="3"/>
  <c r="O530" i="3"/>
  <c r="O546" i="3"/>
  <c r="O562" i="3"/>
  <c r="O578" i="3"/>
  <c r="O594" i="3"/>
  <c r="O610" i="3"/>
  <c r="O626" i="3"/>
  <c r="O642" i="3"/>
  <c r="O658" i="3"/>
  <c r="O102" i="3"/>
  <c r="O186" i="3"/>
  <c r="O250" i="3"/>
  <c r="O314" i="3"/>
  <c r="O362" i="3"/>
  <c r="O394" i="3"/>
  <c r="O426" i="3"/>
  <c r="O443" i="3"/>
  <c r="O459" i="3"/>
  <c r="O475" i="3"/>
  <c r="O491" i="3"/>
  <c r="O507" i="3"/>
  <c r="O523" i="3"/>
  <c r="O539" i="3"/>
  <c r="O555" i="3"/>
  <c r="O571" i="3"/>
  <c r="O587" i="3"/>
  <c r="O603" i="3"/>
  <c r="O619" i="3"/>
  <c r="O635" i="3"/>
  <c r="O651" i="3"/>
  <c r="O667" i="3"/>
  <c r="O683" i="3"/>
  <c r="O668" i="3"/>
  <c r="O612" i="3"/>
  <c r="O548" i="3"/>
  <c r="O484" i="3"/>
  <c r="O412" i="3"/>
  <c r="O222" i="3"/>
  <c r="O175" i="3"/>
  <c r="O159" i="3"/>
  <c r="O143" i="3"/>
  <c r="O127" i="3"/>
  <c r="O111" i="3"/>
  <c r="O95" i="3"/>
  <c r="O79" i="3"/>
  <c r="O63" i="3"/>
  <c r="O77" i="3"/>
  <c r="O98" i="3"/>
  <c r="O120" i="3"/>
  <c r="O141" i="3"/>
  <c r="O162" i="3"/>
  <c r="O183" i="3"/>
  <c r="O199" i="3"/>
  <c r="O215" i="3"/>
  <c r="O231" i="3"/>
  <c r="O247" i="3"/>
  <c r="O263" i="3"/>
  <c r="O279" i="3"/>
  <c r="O295" i="3"/>
  <c r="O311" i="3"/>
  <c r="O327" i="3"/>
  <c r="O343" i="3"/>
  <c r="O359" i="3"/>
  <c r="O375" i="3"/>
  <c r="O391" i="3"/>
  <c r="O407" i="3"/>
  <c r="O423" i="3"/>
  <c r="O73" i="3"/>
  <c r="O94" i="3"/>
  <c r="O116" i="3"/>
  <c r="O137" i="3"/>
  <c r="O158" i="3"/>
  <c r="O180" i="3"/>
  <c r="O196" i="3"/>
  <c r="O212" i="3"/>
  <c r="O228" i="3"/>
  <c r="O244" i="3"/>
  <c r="O260" i="3"/>
  <c r="O276" i="3"/>
  <c r="O292" i="3"/>
  <c r="O308" i="3"/>
  <c r="O324" i="3"/>
  <c r="O340" i="3"/>
  <c r="O69" i="3"/>
  <c r="O90" i="3"/>
  <c r="O112" i="3"/>
  <c r="O133" i="3"/>
  <c r="O154" i="3"/>
  <c r="O176" i="3"/>
  <c r="O193" i="3"/>
  <c r="O209" i="3"/>
  <c r="O225" i="3"/>
  <c r="O241" i="3"/>
  <c r="O257" i="3"/>
  <c r="O273" i="3"/>
  <c r="O289" i="3"/>
  <c r="O305" i="3"/>
  <c r="O321" i="3"/>
  <c r="O337" i="3"/>
  <c r="O353" i="3"/>
  <c r="O369" i="3"/>
  <c r="O385" i="3"/>
  <c r="O401" i="3"/>
  <c r="O417" i="3"/>
  <c r="O92" i="3"/>
  <c r="O177" i="3"/>
  <c r="O242" i="3"/>
  <c r="O306" i="3"/>
  <c r="O358" i="3"/>
  <c r="O390" i="3"/>
  <c r="O422" i="3"/>
  <c r="O441" i="3"/>
  <c r="O457" i="3"/>
  <c r="O473" i="3"/>
  <c r="O489" i="3"/>
  <c r="O505" i="3"/>
  <c r="O521" i="3"/>
  <c r="O537" i="3"/>
  <c r="O553" i="3"/>
  <c r="O569" i="3"/>
  <c r="O585" i="3"/>
  <c r="O601" i="3"/>
  <c r="O617" i="3"/>
  <c r="O633" i="3"/>
  <c r="O649" i="3"/>
  <c r="O76" i="3"/>
  <c r="O161" i="3"/>
  <c r="O230" i="3"/>
  <c r="O294" i="3"/>
  <c r="O352" i="3"/>
  <c r="O384" i="3"/>
  <c r="O416" i="3"/>
  <c r="O438" i="3"/>
  <c r="O454" i="3"/>
  <c r="O470" i="3"/>
  <c r="O486" i="3"/>
  <c r="O502" i="3"/>
  <c r="O518" i="3"/>
  <c r="O534" i="3"/>
  <c r="O550" i="3"/>
  <c r="O566" i="3"/>
  <c r="O582" i="3"/>
  <c r="O598" i="3"/>
  <c r="O614" i="3"/>
  <c r="O630" i="3"/>
  <c r="O646" i="3"/>
  <c r="O662" i="3"/>
  <c r="O124" i="3"/>
  <c r="O202" i="3"/>
  <c r="O266" i="3"/>
  <c r="O330" i="3"/>
  <c r="O370" i="3"/>
  <c r="O402" i="3"/>
  <c r="O431" i="3"/>
  <c r="O447" i="3"/>
  <c r="O463" i="3"/>
  <c r="O479" i="3"/>
  <c r="O495" i="3"/>
  <c r="O511" i="3"/>
  <c r="O527" i="3"/>
  <c r="O543" i="3"/>
  <c r="O559" i="3"/>
  <c r="O575" i="3"/>
  <c r="O591" i="3"/>
  <c r="O607" i="3"/>
  <c r="O623" i="3"/>
  <c r="O639" i="3"/>
  <c r="O655" i="3"/>
  <c r="O671" i="3"/>
  <c r="O684" i="3"/>
  <c r="O660" i="3"/>
  <c r="O596" i="3"/>
  <c r="O532" i="3"/>
  <c r="O468" i="3"/>
  <c r="O380" i="3"/>
  <c r="O150" i="3"/>
  <c r="O171" i="3"/>
  <c r="O155" i="3"/>
  <c r="O139" i="3"/>
  <c r="O123" i="3"/>
  <c r="O107" i="3"/>
  <c r="O91" i="3"/>
  <c r="O75" i="3"/>
  <c r="O59" i="3"/>
  <c r="O318" i="3"/>
  <c r="B41" i="3"/>
  <c r="B54" i="3"/>
  <c r="B2" i="3"/>
  <c r="G4" i="3"/>
  <c r="G2" i="3"/>
  <c r="G3" i="3" s="1"/>
  <c r="G3" i="2"/>
  <c r="G2" i="2"/>
  <c r="G6" i="3"/>
  <c r="G5" i="3"/>
  <c r="G4" i="2"/>
  <c r="B3" i="3"/>
  <c r="B8" i="3" s="1"/>
  <c r="B9" i="3" s="1"/>
  <c r="B3" i="2"/>
  <c r="B2" i="2"/>
  <c r="P171" i="3" l="1"/>
  <c r="P231" i="3"/>
  <c r="P75" i="3"/>
  <c r="P91" i="3"/>
  <c r="P155" i="3"/>
  <c r="P76" i="3"/>
  <c r="P177" i="3"/>
  <c r="P185" i="3"/>
  <c r="P193" i="3"/>
  <c r="P112" i="3"/>
  <c r="P195" i="3"/>
  <c r="P196" i="3"/>
  <c r="P115" i="3"/>
  <c r="P116" i="3"/>
  <c r="P214" i="3"/>
  <c r="P215" i="3"/>
  <c r="P141" i="3"/>
  <c r="P63" i="3"/>
  <c r="P127" i="3"/>
  <c r="P102" i="3"/>
  <c r="P221" i="3"/>
  <c r="P149" i="3"/>
  <c r="P64" i="3"/>
  <c r="P224" i="3"/>
  <c r="P153" i="3"/>
  <c r="P68" i="3"/>
  <c r="P93" i="3"/>
  <c r="P99" i="3"/>
  <c r="P163" i="3"/>
  <c r="P134" i="3"/>
  <c r="P101" i="3"/>
  <c r="P188" i="3"/>
  <c r="P71" i="3"/>
  <c r="P135" i="3"/>
  <c r="P60" i="3"/>
  <c r="P182" i="3"/>
  <c r="P213" i="3"/>
  <c r="P138" i="3"/>
  <c r="P216" i="3"/>
  <c r="P142" i="3"/>
  <c r="P250" i="3"/>
  <c r="P314" i="3"/>
  <c r="P378" i="3"/>
  <c r="P442" i="3"/>
  <c r="P506" i="3"/>
  <c r="P570" i="3"/>
  <c r="P291" i="3"/>
  <c r="P376" i="3"/>
  <c r="P461" i="3"/>
  <c r="P547" i="3"/>
  <c r="P618" i="3"/>
  <c r="P277" i="3"/>
  <c r="P391" i="3"/>
  <c r="P505" i="3"/>
  <c r="P608" i="3"/>
  <c r="P235" i="3"/>
  <c r="P315" i="3"/>
  <c r="P428" i="3"/>
  <c r="P543" i="3"/>
  <c r="P636" i="3"/>
  <c r="P309" i="3"/>
  <c r="P423" i="3"/>
  <c r="P537" i="3"/>
  <c r="P632" i="3"/>
  <c r="P240" i="3"/>
  <c r="P601" i="3"/>
  <c r="P266" i="3"/>
  <c r="P330" i="3"/>
  <c r="P394" i="3"/>
  <c r="P458" i="3"/>
  <c r="P522" i="3"/>
  <c r="P237" i="3"/>
  <c r="P312" i="3"/>
  <c r="P397" i="3"/>
  <c r="P483" i="3"/>
  <c r="P568" i="3"/>
  <c r="P634" i="3"/>
  <c r="P305" i="3"/>
  <c r="P420" i="3"/>
  <c r="P282" i="3"/>
  <c r="P346" i="3"/>
  <c r="P410" i="3"/>
  <c r="P474" i="3"/>
  <c r="P538" i="3"/>
  <c r="P248" i="3"/>
  <c r="P333" i="3"/>
  <c r="P419" i="3"/>
  <c r="P504" i="3"/>
  <c r="P586" i="3"/>
  <c r="P650" i="3"/>
  <c r="P335" i="3"/>
  <c r="P448" i="3"/>
  <c r="P561" i="3"/>
  <c r="P651" i="3"/>
  <c r="P257" i="3"/>
  <c r="P372" i="3"/>
  <c r="P485" i="3"/>
  <c r="P593" i="3"/>
  <c r="P252" i="3"/>
  <c r="P367" i="3"/>
  <c r="P480" i="3"/>
  <c r="P589" i="3"/>
  <c r="P671" i="3"/>
  <c r="P596" i="3"/>
  <c r="P383" i="3"/>
  <c r="P276" i="3"/>
  <c r="P666" i="3"/>
  <c r="P511" i="3"/>
  <c r="P238" i="3"/>
  <c r="P298" i="3"/>
  <c r="P362" i="3"/>
  <c r="P426" i="3"/>
  <c r="P490" i="3"/>
  <c r="P554" i="3"/>
  <c r="P269" i="3"/>
  <c r="P355" i="3"/>
  <c r="P440" i="3"/>
  <c r="P525" i="3"/>
  <c r="P602" i="3"/>
  <c r="P249" i="3"/>
  <c r="P363" i="3"/>
  <c r="P476" i="3"/>
  <c r="P587" i="3"/>
  <c r="P669" i="3"/>
  <c r="P287" i="3"/>
  <c r="P400" i="3"/>
  <c r="P513" i="3"/>
  <c r="P615" i="3"/>
  <c r="P281" i="3"/>
  <c r="P395" i="3"/>
  <c r="P508" i="3"/>
  <c r="P611" i="3"/>
  <c r="P261" i="3"/>
  <c r="P662" i="3"/>
  <c r="P496" i="3"/>
  <c r="P389" i="3"/>
  <c r="P684" i="3"/>
  <c r="P375" i="3"/>
  <c r="P503" i="3"/>
  <c r="P343" i="3"/>
  <c r="P337" i="3"/>
  <c r="P489" i="3"/>
  <c r="P340" i="3"/>
  <c r="P533" i="3"/>
  <c r="P457" i="3"/>
  <c r="P452" i="3"/>
  <c r="P268" i="3"/>
  <c r="P629" i="3"/>
  <c r="P571" i="3"/>
  <c r="P565" i="3"/>
  <c r="P664" i="3"/>
  <c r="P591" i="3"/>
  <c r="P236" i="3"/>
  <c r="P239" i="3"/>
  <c r="P653" i="3"/>
  <c r="P607" i="3"/>
  <c r="P660" i="3"/>
  <c r="P612" i="3"/>
  <c r="P361" i="3"/>
  <c r="P468" i="3"/>
  <c r="P460" i="3"/>
  <c r="P648" i="3"/>
  <c r="P559" i="3"/>
  <c r="P444" i="3"/>
  <c r="P331" i="3"/>
  <c r="P631" i="3"/>
  <c r="P535" i="3"/>
  <c r="P421" i="3"/>
  <c r="P308" i="3"/>
  <c r="P665" i="3"/>
  <c r="P581" i="3"/>
  <c r="P469" i="3"/>
  <c r="P356" i="3"/>
  <c r="P241" i="3"/>
  <c r="P598" i="3"/>
  <c r="P520" i="3"/>
  <c r="P435" i="3"/>
  <c r="P349" i="3"/>
  <c r="P264" i="3"/>
  <c r="P534" i="3"/>
  <c r="P470" i="3"/>
  <c r="P406" i="3"/>
  <c r="P342" i="3"/>
  <c r="P278" i="3"/>
  <c r="P447" i="3"/>
  <c r="P553" i="3"/>
  <c r="P639" i="3"/>
  <c r="P679" i="3"/>
  <c r="P600" i="3"/>
  <c r="P495" i="3"/>
  <c r="P380" i="3"/>
  <c r="P267" i="3"/>
  <c r="P556" i="3"/>
  <c r="P443" i="3"/>
  <c r="P329" i="3"/>
  <c r="P677" i="3"/>
  <c r="P597" i="3"/>
  <c r="P491" i="3"/>
  <c r="P377" i="3"/>
  <c r="P263" i="3"/>
  <c r="P610" i="3"/>
  <c r="P536" i="3"/>
  <c r="P451" i="3"/>
  <c r="P365" i="3"/>
  <c r="P280" i="3"/>
  <c r="P530" i="3"/>
  <c r="P466" i="3"/>
  <c r="P402" i="3"/>
  <c r="P338" i="3"/>
  <c r="P274" i="3"/>
  <c r="P649" i="3"/>
  <c r="P628" i="3"/>
  <c r="P672" i="3"/>
  <c r="P297" i="3"/>
  <c r="P404" i="3"/>
  <c r="P637" i="3"/>
  <c r="P544" i="3"/>
  <c r="P431" i="3"/>
  <c r="P316" i="3"/>
  <c r="P620" i="3"/>
  <c r="P521" i="3"/>
  <c r="P407" i="3"/>
  <c r="P293" i="3"/>
  <c r="P635" i="3"/>
  <c r="P540" i="3"/>
  <c r="P427" i="3"/>
  <c r="P313" i="3"/>
  <c r="P638" i="3"/>
  <c r="P573" i="3"/>
  <c r="P488" i="3"/>
  <c r="P403" i="3"/>
  <c r="P317" i="3"/>
  <c r="P574" i="3"/>
  <c r="P510" i="3"/>
  <c r="P446" i="3"/>
  <c r="P382" i="3"/>
  <c r="P318" i="3"/>
  <c r="P247" i="3"/>
  <c r="P353" i="3"/>
  <c r="P627" i="3"/>
  <c r="P416" i="3"/>
  <c r="P609" i="3"/>
  <c r="P507" i="3"/>
  <c r="P279" i="3"/>
  <c r="P645" i="3"/>
  <c r="P441" i="3"/>
  <c r="P646" i="3"/>
  <c r="P582" i="3"/>
  <c r="P413" i="3"/>
  <c r="P243" i="3"/>
  <c r="P518" i="3"/>
  <c r="P390" i="3"/>
  <c r="P262" i="3"/>
  <c r="P633" i="3"/>
  <c r="P332" i="3"/>
  <c r="P545" i="3"/>
  <c r="P579" i="3"/>
  <c r="P352" i="3"/>
  <c r="P528" i="3"/>
  <c r="P300" i="3"/>
  <c r="P463" i="3"/>
  <c r="P348" i="3"/>
  <c r="P594" i="3"/>
  <c r="P515" i="3"/>
  <c r="P344" i="3"/>
  <c r="P514" i="3"/>
  <c r="P386" i="3"/>
  <c r="P258" i="3"/>
  <c r="P283" i="3"/>
  <c r="P532" i="3"/>
  <c r="P289" i="3"/>
  <c r="P516" i="3"/>
  <c r="P288" i="3"/>
  <c r="P492" i="3"/>
  <c r="P613" i="3"/>
  <c r="P284" i="3"/>
  <c r="P552" i="3"/>
  <c r="P296" i="3"/>
  <c r="P430" i="3"/>
  <c r="P577" i="3"/>
  <c r="P606" i="3"/>
  <c r="P275" i="3"/>
  <c r="P350" i="3"/>
  <c r="P539" i="3"/>
  <c r="P657" i="3"/>
  <c r="P347" i="3"/>
  <c r="P529" i="3"/>
  <c r="P303" i="3"/>
  <c r="P393" i="3"/>
  <c r="P555" i="3"/>
  <c r="P327" i="3"/>
  <c r="P499" i="3"/>
  <c r="P328" i="3"/>
  <c r="P454" i="3"/>
  <c r="P326" i="3"/>
  <c r="P668" i="3"/>
  <c r="P682" i="3"/>
  <c r="P439" i="3"/>
  <c r="P663" i="3"/>
  <c r="P465" i="3"/>
  <c r="P625" i="3"/>
  <c r="P415" i="3"/>
  <c r="P576" i="3"/>
  <c r="P658" i="3"/>
  <c r="P429" i="3"/>
  <c r="P259" i="3"/>
  <c r="P450" i="3"/>
  <c r="P322" i="3"/>
  <c r="P396" i="3"/>
  <c r="P623" i="3"/>
  <c r="P616" i="3"/>
  <c r="P401" i="3"/>
  <c r="P599" i="3"/>
  <c r="P265" i="3"/>
  <c r="P399" i="3"/>
  <c r="P467" i="3"/>
  <c r="P494" i="3"/>
  <c r="P302" i="3"/>
  <c r="P351" i="3"/>
  <c r="P256" i="3"/>
  <c r="P360" i="3"/>
  <c r="P414" i="3"/>
  <c r="P311" i="3"/>
  <c r="P585" i="3"/>
  <c r="P655" i="3"/>
  <c r="P652" i="3"/>
  <c r="P683" i="3"/>
  <c r="P605" i="3"/>
  <c r="P501" i="3"/>
  <c r="P388" i="3"/>
  <c r="P273" i="3"/>
  <c r="P588" i="3"/>
  <c r="P479" i="3"/>
  <c r="P364" i="3"/>
  <c r="P251" i="3"/>
  <c r="P624" i="3"/>
  <c r="P527" i="3"/>
  <c r="P412" i="3"/>
  <c r="P299" i="3"/>
  <c r="P630" i="3"/>
  <c r="P563" i="3"/>
  <c r="P477" i="3"/>
  <c r="P392" i="3"/>
  <c r="P307" i="3"/>
  <c r="P566" i="3"/>
  <c r="P502" i="3"/>
  <c r="P438" i="3"/>
  <c r="P374" i="3"/>
  <c r="P310" i="3"/>
  <c r="P246" i="3"/>
  <c r="P647" i="3"/>
  <c r="P680" i="3"/>
  <c r="P325" i="3"/>
  <c r="P432" i="3"/>
  <c r="P643" i="3"/>
  <c r="P551" i="3"/>
  <c r="P437" i="3"/>
  <c r="P324" i="3"/>
  <c r="P604" i="3"/>
  <c r="P500" i="3"/>
  <c r="P385" i="3"/>
  <c r="P272" i="3"/>
  <c r="P640" i="3"/>
  <c r="P548" i="3"/>
  <c r="P433" i="3"/>
  <c r="P320" i="3"/>
  <c r="P642" i="3"/>
  <c r="P578" i="3"/>
  <c r="P493" i="3"/>
  <c r="P408" i="3"/>
  <c r="P323" i="3"/>
  <c r="P562" i="3"/>
  <c r="P498" i="3"/>
  <c r="P434" i="3"/>
  <c r="P370" i="3"/>
  <c r="P306" i="3"/>
  <c r="P242" i="3"/>
  <c r="P481" i="3"/>
  <c r="P417" i="3"/>
  <c r="P524" i="3"/>
  <c r="P617" i="3"/>
  <c r="P675" i="3"/>
  <c r="P595" i="3"/>
  <c r="P487" i="3"/>
  <c r="P373" i="3"/>
  <c r="P464" i="3"/>
  <c r="P673" i="3"/>
  <c r="P592" i="3"/>
  <c r="P484" i="3"/>
  <c r="P369" i="3"/>
  <c r="P445" i="3"/>
  <c r="P478" i="3"/>
  <c r="P453" i="3"/>
  <c r="P255" i="3"/>
  <c r="P475" i="3"/>
  <c r="P580" i="3"/>
  <c r="P575" i="3"/>
  <c r="P667" i="3"/>
  <c r="P584" i="3"/>
  <c r="P473" i="3"/>
  <c r="P359" i="3"/>
  <c r="P245" i="3"/>
  <c r="P564" i="3"/>
  <c r="P449" i="3"/>
  <c r="P336" i="3"/>
  <c r="P681" i="3"/>
  <c r="P603" i="3"/>
  <c r="P497" i="3"/>
  <c r="P384" i="3"/>
  <c r="P271" i="3"/>
  <c r="P614" i="3"/>
  <c r="P541" i="3"/>
  <c r="P456" i="3"/>
  <c r="P371" i="3"/>
  <c r="P285" i="3"/>
  <c r="P550" i="3"/>
  <c r="P486" i="3"/>
  <c r="P422" i="3"/>
  <c r="P358" i="3"/>
  <c r="P294" i="3"/>
  <c r="P567" i="3"/>
  <c r="P425" i="3"/>
  <c r="P560" i="3"/>
  <c r="P644" i="3"/>
  <c r="P678" i="3"/>
  <c r="P319" i="3"/>
  <c r="P621" i="3"/>
  <c r="P523" i="3"/>
  <c r="P409" i="3"/>
  <c r="P295" i="3"/>
  <c r="P583" i="3"/>
  <c r="P471" i="3"/>
  <c r="P357" i="3"/>
  <c r="P244" i="3"/>
  <c r="P619" i="3"/>
  <c r="P519" i="3"/>
  <c r="P405" i="3"/>
  <c r="P292" i="3"/>
  <c r="P626" i="3"/>
  <c r="P557" i="3"/>
  <c r="P472" i="3"/>
  <c r="P387" i="3"/>
  <c r="P301" i="3"/>
  <c r="P546" i="3"/>
  <c r="P482" i="3"/>
  <c r="P418" i="3"/>
  <c r="P354" i="3"/>
  <c r="P290" i="3"/>
  <c r="P368" i="3"/>
  <c r="P676" i="3"/>
  <c r="P674" i="3"/>
  <c r="P304" i="3"/>
  <c r="P411" i="3"/>
  <c r="P517" i="3"/>
  <c r="P659" i="3"/>
  <c r="P572" i="3"/>
  <c r="P459" i="3"/>
  <c r="P345" i="3"/>
  <c r="P641" i="3"/>
  <c r="P549" i="3"/>
  <c r="P436" i="3"/>
  <c r="P321" i="3"/>
  <c r="P656" i="3"/>
  <c r="P569" i="3"/>
  <c r="P455" i="3"/>
  <c r="P341" i="3"/>
  <c r="P654" i="3"/>
  <c r="P590" i="3"/>
  <c r="P509" i="3"/>
  <c r="P424" i="3"/>
  <c r="P339" i="3"/>
  <c r="P253" i="3"/>
  <c r="P526" i="3"/>
  <c r="P462" i="3"/>
  <c r="P398" i="3"/>
  <c r="P334" i="3"/>
  <c r="P270" i="3"/>
  <c r="P661" i="3"/>
  <c r="P670" i="3"/>
  <c r="P379" i="3"/>
  <c r="P512" i="3"/>
  <c r="P622" i="3"/>
  <c r="P381" i="3"/>
  <c r="P558" i="3"/>
  <c r="P366" i="3"/>
  <c r="P260" i="3"/>
  <c r="P531" i="3"/>
  <c r="P542" i="3"/>
  <c r="P286" i="3"/>
  <c r="P168" i="3"/>
  <c r="P56" i="3"/>
  <c r="P86" i="3"/>
  <c r="P57" i="3"/>
  <c r="P122" i="3"/>
  <c r="P123" i="3"/>
  <c r="P105" i="3"/>
  <c r="P107" i="3"/>
  <c r="P201" i="3"/>
  <c r="P202" i="3"/>
  <c r="P92" i="3"/>
  <c r="P254" i="3"/>
  <c r="P175" i="3"/>
  <c r="P176" i="3"/>
  <c r="P82" i="3"/>
  <c r="P90" i="3"/>
  <c r="P178" i="3"/>
  <c r="P180" i="3"/>
  <c r="P94" i="3"/>
  <c r="P198" i="3"/>
  <c r="P199" i="3"/>
  <c r="P117" i="3"/>
  <c r="P120" i="3"/>
  <c r="P79" i="3"/>
  <c r="P143" i="3"/>
  <c r="P140" i="3"/>
  <c r="P226" i="3"/>
  <c r="P205" i="3"/>
  <c r="P128" i="3"/>
  <c r="P208" i="3"/>
  <c r="P132" i="3"/>
  <c r="P157" i="3"/>
  <c r="P179" i="3"/>
  <c r="P166" i="3"/>
  <c r="P233" i="3"/>
  <c r="P165" i="3"/>
  <c r="P80" i="3"/>
  <c r="P169" i="3"/>
  <c r="P84" i="3"/>
  <c r="P191" i="3"/>
  <c r="P109" i="3"/>
  <c r="P87" i="3"/>
  <c r="P151" i="3"/>
  <c r="P97" i="3"/>
  <c r="P194" i="3"/>
  <c r="P197" i="3"/>
  <c r="P200" i="3"/>
  <c r="P121" i="3"/>
  <c r="P219" i="3"/>
  <c r="P146" i="3"/>
  <c r="P61" i="3"/>
  <c r="P54" i="3"/>
  <c r="P124" i="3"/>
  <c r="P229" i="3"/>
  <c r="P230" i="3"/>
  <c r="P222" i="3"/>
  <c r="P225" i="3"/>
  <c r="P154" i="3"/>
  <c r="P62" i="3"/>
  <c r="P69" i="3"/>
  <c r="P227" i="3"/>
  <c r="P228" i="3"/>
  <c r="P158" i="3"/>
  <c r="P72" i="3"/>
  <c r="P73" i="3"/>
  <c r="P181" i="3"/>
  <c r="P183" i="3"/>
  <c r="P96" i="3"/>
  <c r="P98" i="3"/>
  <c r="P95" i="3"/>
  <c r="P159" i="3"/>
  <c r="P156" i="3"/>
  <c r="P189" i="3"/>
  <c r="P106" i="3"/>
  <c r="P192" i="3"/>
  <c r="P110" i="3"/>
  <c r="P136" i="3"/>
  <c r="P67" i="3"/>
  <c r="P131" i="3"/>
  <c r="P81" i="3"/>
  <c r="P217" i="3"/>
  <c r="P144" i="3"/>
  <c r="P58" i="3"/>
  <c r="P220" i="3"/>
  <c r="P148" i="3"/>
  <c r="P173" i="3"/>
  <c r="P88" i="3"/>
  <c r="P103" i="3"/>
  <c r="P167" i="3"/>
  <c r="P218" i="3"/>
  <c r="P113" i="3"/>
  <c r="P184" i="3"/>
  <c r="P100" i="3"/>
  <c r="P203" i="3"/>
  <c r="P125" i="3"/>
  <c r="P129" i="3"/>
  <c r="P206" i="3"/>
  <c r="P55" i="3"/>
  <c r="P59" i="3"/>
  <c r="P145" i="3"/>
  <c r="P150" i="3"/>
  <c r="P139" i="3"/>
  <c r="P160" i="3"/>
  <c r="P161" i="3"/>
  <c r="P207" i="3"/>
  <c r="P209" i="3"/>
  <c r="P130" i="3"/>
  <c r="P133" i="3"/>
  <c r="P211" i="3"/>
  <c r="P212" i="3"/>
  <c r="P137" i="3"/>
  <c r="P162" i="3"/>
  <c r="P77" i="3"/>
  <c r="P111" i="3"/>
  <c r="P186" i="3"/>
  <c r="P70" i="3"/>
  <c r="P170" i="3"/>
  <c r="P85" i="3"/>
  <c r="P174" i="3"/>
  <c r="P89" i="3"/>
  <c r="P114" i="3"/>
  <c r="P83" i="3"/>
  <c r="P147" i="3"/>
  <c r="P118" i="3"/>
  <c r="P210" i="3"/>
  <c r="P204" i="3"/>
  <c r="P126" i="3"/>
  <c r="P223" i="3"/>
  <c r="P152" i="3"/>
  <c r="P66" i="3"/>
  <c r="P119" i="3"/>
  <c r="P65" i="3"/>
  <c r="P74" i="3"/>
  <c r="P232" i="3"/>
  <c r="P164" i="3"/>
  <c r="P78" i="3"/>
  <c r="P187" i="3"/>
  <c r="P104" i="3"/>
  <c r="P108" i="3"/>
  <c r="P190" i="3"/>
  <c r="P172" i="3"/>
  <c r="B10" i="3"/>
  <c r="B13" i="3"/>
  <c r="F685" i="3" s="1"/>
  <c r="C54" i="3"/>
  <c r="B55" i="3"/>
  <c r="H54" i="3"/>
  <c r="B12" i="3"/>
  <c r="G13" i="2"/>
  <c r="B28" i="2"/>
  <c r="G16" i="2"/>
  <c r="G14" i="2"/>
  <c r="A38" i="3" l="1" a="1"/>
  <c r="A38" i="3" s="1"/>
  <c r="F54" i="3"/>
  <c r="B14" i="3"/>
  <c r="D54" i="3"/>
  <c r="B56" i="3"/>
  <c r="H55" i="3"/>
  <c r="Q55" i="3" s="1"/>
  <c r="F55" i="3"/>
  <c r="G55" i="3"/>
  <c r="D55" i="3"/>
  <c r="C55" i="3"/>
  <c r="B11" i="3"/>
  <c r="B17" i="3" s="1"/>
  <c r="B16" i="3"/>
  <c r="B18" i="3"/>
  <c r="B15" i="3"/>
  <c r="B41" i="2"/>
  <c r="F41" i="2" s="1"/>
  <c r="B6" i="2"/>
  <c r="B7" i="2" s="1"/>
  <c r="B8" i="2" s="1"/>
  <c r="B10" i="2" s="1"/>
  <c r="R55" i="3" l="1"/>
  <c r="B19" i="3"/>
  <c r="E54" i="3"/>
  <c r="J54" i="3" s="1"/>
  <c r="G54" i="3"/>
  <c r="E55" i="3"/>
  <c r="I55" i="3"/>
  <c r="K55" i="3" s="1"/>
  <c r="J55" i="3"/>
  <c r="B57" i="3"/>
  <c r="H56" i="3"/>
  <c r="Q56" i="3" s="1"/>
  <c r="F56" i="3"/>
  <c r="G56" i="3"/>
  <c r="D56" i="3"/>
  <c r="C56" i="3"/>
  <c r="E56" i="3"/>
  <c r="B42" i="2"/>
  <c r="D42" i="2" s="1"/>
  <c r="B14" i="2"/>
  <c r="B9" i="2"/>
  <c r="B11" i="2" s="1"/>
  <c r="B12" i="2"/>
  <c r="H41" i="2" s="1"/>
  <c r="B43" i="2"/>
  <c r="B19" i="1"/>
  <c r="B18" i="1"/>
  <c r="B16" i="1"/>
  <c r="D41" i="2" l="1"/>
  <c r="C42" i="2"/>
  <c r="R56" i="3"/>
  <c r="M55" i="3"/>
  <c r="J56" i="3"/>
  <c r="K54" i="3"/>
  <c r="M54" i="3" s="1"/>
  <c r="I56" i="3"/>
  <c r="K56" i="3" s="1"/>
  <c r="B58" i="3"/>
  <c r="G57" i="3"/>
  <c r="D57" i="3"/>
  <c r="H57" i="3"/>
  <c r="C57" i="3"/>
  <c r="E57" i="3"/>
  <c r="F57" i="3"/>
  <c r="Q41" i="2"/>
  <c r="H42" i="2"/>
  <c r="F42" i="2"/>
  <c r="H43" i="2"/>
  <c r="F43" i="2"/>
  <c r="C41" i="2"/>
  <c r="B15" i="2"/>
  <c r="B13" i="2"/>
  <c r="B44" i="2"/>
  <c r="C43" i="2"/>
  <c r="D43" i="2"/>
  <c r="G5" i="1"/>
  <c r="G4" i="1"/>
  <c r="B15" i="1"/>
  <c r="L2" i="1"/>
  <c r="L3" i="1" s="1"/>
  <c r="G10" i="1"/>
  <c r="G8" i="1"/>
  <c r="B14" i="1"/>
  <c r="G9" i="1" s="1"/>
  <c r="B17" i="1" s="1"/>
  <c r="B12" i="1"/>
  <c r="B13" i="1" s="1"/>
  <c r="B11" i="1" s="1"/>
  <c r="B10" i="1"/>
  <c r="Q57" i="3" l="1"/>
  <c r="R57" i="3" s="1"/>
  <c r="T55" i="3"/>
  <c r="J57" i="3"/>
  <c r="M56" i="3"/>
  <c r="B59" i="3"/>
  <c r="G58" i="3"/>
  <c r="D58" i="3"/>
  <c r="F58" i="3"/>
  <c r="H58" i="3"/>
  <c r="Q58" i="3" s="1"/>
  <c r="C58" i="3"/>
  <c r="E58" i="3"/>
  <c r="T56" i="3"/>
  <c r="I57" i="3"/>
  <c r="K57" i="3" s="1"/>
  <c r="H44" i="2"/>
  <c r="G44" i="2"/>
  <c r="N44" i="2" s="1"/>
  <c r="F44" i="2"/>
  <c r="E43" i="2"/>
  <c r="J43" i="2" s="1"/>
  <c r="G41" i="2"/>
  <c r="N41" i="2" s="1"/>
  <c r="G42" i="2"/>
  <c r="N42" i="2" s="1"/>
  <c r="G43" i="2"/>
  <c r="N43" i="2" s="1"/>
  <c r="Q42" i="2"/>
  <c r="R42" i="2" s="1"/>
  <c r="Q43" i="2"/>
  <c r="R41" i="2"/>
  <c r="B45" i="2"/>
  <c r="E44" i="2"/>
  <c r="C44" i="2"/>
  <c r="D44" i="2"/>
  <c r="E42" i="2"/>
  <c r="J42" i="2" s="1"/>
  <c r="E41" i="2"/>
  <c r="J41" i="2" s="1"/>
  <c r="G11" i="1"/>
  <c r="R58" i="3" l="1"/>
  <c r="M57" i="3"/>
  <c r="J58" i="3"/>
  <c r="I58" i="3"/>
  <c r="K58" i="3" s="1"/>
  <c r="B60" i="3"/>
  <c r="H59" i="3"/>
  <c r="G59" i="3"/>
  <c r="D59" i="3"/>
  <c r="F59" i="3"/>
  <c r="C59" i="3"/>
  <c r="E59" i="3"/>
  <c r="T54" i="3"/>
  <c r="T57" i="3"/>
  <c r="I43" i="2"/>
  <c r="K43" i="2" s="1"/>
  <c r="M43" i="2" s="1"/>
  <c r="I42" i="2"/>
  <c r="K42" i="2" s="1"/>
  <c r="M42" i="2" s="1"/>
  <c r="R43" i="2"/>
  <c r="S43" i="2" s="1"/>
  <c r="S42" i="2"/>
  <c r="S41" i="2"/>
  <c r="H45" i="2"/>
  <c r="G45" i="2"/>
  <c r="N45" i="2" s="1"/>
  <c r="F45" i="2"/>
  <c r="J44" i="2"/>
  <c r="I41" i="2"/>
  <c r="Q44" i="2"/>
  <c r="I44" i="2"/>
  <c r="K44" i="2" s="1"/>
  <c r="B46" i="2"/>
  <c r="E45" i="2"/>
  <c r="C45" i="2"/>
  <c r="D45" i="2"/>
  <c r="K41" i="2" l="1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D60" i="3"/>
  <c r="C60" i="3"/>
  <c r="E60" i="3"/>
  <c r="J59" i="3"/>
  <c r="M44" i="2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J45" i="2"/>
  <c r="Q45" i="2"/>
  <c r="R45" i="2" s="1"/>
  <c r="I45" i="2"/>
  <c r="K45" i="2" s="1"/>
  <c r="B47" i="2"/>
  <c r="E46" i="2"/>
  <c r="D46" i="2"/>
  <c r="C46" i="2"/>
  <c r="R60" i="3" l="1"/>
  <c r="T59" i="3"/>
  <c r="J60" i="3"/>
  <c r="B62" i="3"/>
  <c r="G61" i="3"/>
  <c r="D61" i="3"/>
  <c r="H61" i="3"/>
  <c r="Q61" i="3" s="1"/>
  <c r="F61" i="3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H47" i="2"/>
  <c r="M45" i="2"/>
  <c r="Q46" i="2"/>
  <c r="I46" i="2"/>
  <c r="K46" i="2" s="1"/>
  <c r="T41" i="2"/>
  <c r="T45" i="2"/>
  <c r="T44" i="2"/>
  <c r="B48" i="2"/>
  <c r="E47" i="2"/>
  <c r="C47" i="2"/>
  <c r="D47" i="2"/>
  <c r="R61" i="3" l="1"/>
  <c r="M60" i="3"/>
  <c r="I61" i="3"/>
  <c r="K61" i="3" s="1"/>
  <c r="T60" i="3"/>
  <c r="J61" i="3"/>
  <c r="B63" i="3"/>
  <c r="G62" i="3"/>
  <c r="F62" i="3"/>
  <c r="D62" i="3"/>
  <c r="H62" i="3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R63" i="3" s="1"/>
  <c r="G63" i="3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H49" i="2"/>
  <c r="J48" i="2"/>
  <c r="Q48" i="2"/>
  <c r="I48" i="2"/>
  <c r="K48" i="2" s="1"/>
  <c r="B50" i="2"/>
  <c r="E49" i="2"/>
  <c r="C49" i="2"/>
  <c r="D49" i="2"/>
  <c r="M62" i="3" l="1"/>
  <c r="I63" i="3"/>
  <c r="K63" i="3" s="1"/>
  <c r="T62" i="3"/>
  <c r="J63" i="3"/>
  <c r="B65" i="3"/>
  <c r="H64" i="3"/>
  <c r="R64" i="3" s="1"/>
  <c r="G64" i="3"/>
  <c r="F64" i="3"/>
  <c r="D64" i="3"/>
  <c r="C64" i="3"/>
  <c r="E64" i="3"/>
  <c r="M48" i="2"/>
  <c r="R48" i="2"/>
  <c r="O49" i="2"/>
  <c r="J49" i="2"/>
  <c r="H50" i="2"/>
  <c r="G50" i="2"/>
  <c r="N50" i="2" s="1"/>
  <c r="F50" i="2"/>
  <c r="Q49" i="2"/>
  <c r="I49" i="2"/>
  <c r="K49" i="2" s="1"/>
  <c r="U47" i="2"/>
  <c r="T47" i="2"/>
  <c r="B51" i="2"/>
  <c r="E50" i="2"/>
  <c r="D50" i="2"/>
  <c r="C50" i="2"/>
  <c r="T63" i="3" l="1"/>
  <c r="J64" i="3"/>
  <c r="B66" i="3"/>
  <c r="G65" i="3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T48" i="2"/>
  <c r="B52" i="2"/>
  <c r="E51" i="2"/>
  <c r="C51" i="2"/>
  <c r="D51" i="2"/>
  <c r="R71" i="3" l="1"/>
  <c r="R72" i="3"/>
  <c r="R66" i="3"/>
  <c r="R67" i="3"/>
  <c r="R70" i="3"/>
  <c r="R68" i="3"/>
  <c r="R65" i="3"/>
  <c r="R69" i="3"/>
  <c r="M64" i="3"/>
  <c r="B67" i="3"/>
  <c r="F66" i="3"/>
  <c r="D66" i="3"/>
  <c r="G66" i="3"/>
  <c r="H66" i="3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T50" i="2"/>
  <c r="Q51" i="2"/>
  <c r="I51" i="2"/>
  <c r="K51" i="2" s="1"/>
  <c r="B53" i="2"/>
  <c r="E52" i="2"/>
  <c r="C52" i="2"/>
  <c r="D52" i="2"/>
  <c r="T65" i="3" l="1"/>
  <c r="I66" i="3"/>
  <c r="K66" i="3" s="1"/>
  <c r="M65" i="3"/>
  <c r="J66" i="3"/>
  <c r="B68" i="3"/>
  <c r="H67" i="3"/>
  <c r="F67" i="3"/>
  <c r="G67" i="3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J52" i="2"/>
  <c r="B54" i="2"/>
  <c r="E53" i="2"/>
  <c r="C53" i="2"/>
  <c r="D53" i="2"/>
  <c r="M66" i="3" l="1"/>
  <c r="T66" i="3"/>
  <c r="I67" i="3"/>
  <c r="K67" i="3" s="1"/>
  <c r="J67" i="3"/>
  <c r="B69" i="3"/>
  <c r="H68" i="3"/>
  <c r="F68" i="3"/>
  <c r="G68" i="3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J53" i="2"/>
  <c r="Q53" i="2"/>
  <c r="R53" i="2" s="1"/>
  <c r="S53" i="2" s="1"/>
  <c r="I53" i="2"/>
  <c r="K53" i="2" s="1"/>
  <c r="M52" i="2"/>
  <c r="B55" i="2"/>
  <c r="E54" i="2"/>
  <c r="D54" i="2"/>
  <c r="C54" i="2"/>
  <c r="J54" i="2" l="1"/>
  <c r="M67" i="3"/>
  <c r="J68" i="3"/>
  <c r="I68" i="3"/>
  <c r="K68" i="3" s="1"/>
  <c r="B70" i="3"/>
  <c r="G69" i="3"/>
  <c r="D69" i="3"/>
  <c r="H69" i="3"/>
  <c r="F69" i="3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T53" i="2"/>
  <c r="B56" i="2"/>
  <c r="E55" i="2"/>
  <c r="C55" i="2"/>
  <c r="D55" i="2"/>
  <c r="M54" i="2" l="1"/>
  <c r="M68" i="3"/>
  <c r="I69" i="3"/>
  <c r="K69" i="3" s="1"/>
  <c r="J69" i="3"/>
  <c r="T68" i="3"/>
  <c r="B71" i="3"/>
  <c r="G70" i="3"/>
  <c r="D70" i="3"/>
  <c r="H70" i="3"/>
  <c r="F70" i="3"/>
  <c r="C70" i="3"/>
  <c r="E70" i="3"/>
  <c r="U54" i="2"/>
  <c r="H56" i="2"/>
  <c r="G56" i="2"/>
  <c r="N56" i="2" s="1"/>
  <c r="O56" i="2" s="1"/>
  <c r="P56" i="2" s="1"/>
  <c r="F56" i="2"/>
  <c r="Q55" i="2"/>
  <c r="R55" i="2" s="1"/>
  <c r="S55" i="2" s="1"/>
  <c r="I55" i="2"/>
  <c r="K55" i="2" s="1"/>
  <c r="J55" i="2"/>
  <c r="T54" i="2"/>
  <c r="B57" i="2"/>
  <c r="E56" i="2"/>
  <c r="C56" i="2"/>
  <c r="D56" i="2"/>
  <c r="M69" i="3" l="1"/>
  <c r="J70" i="3"/>
  <c r="B72" i="3"/>
  <c r="H71" i="3"/>
  <c r="F71" i="3"/>
  <c r="G71" i="3"/>
  <c r="D71" i="3"/>
  <c r="J71" i="3" s="1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J56" i="2"/>
  <c r="T55" i="2"/>
  <c r="B58" i="2"/>
  <c r="E57" i="2"/>
  <c r="C57" i="2"/>
  <c r="D57" i="2"/>
  <c r="B73" i="3" l="1"/>
  <c r="H72" i="3"/>
  <c r="F72" i="3"/>
  <c r="G72" i="3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D73" i="3"/>
  <c r="J73" i="3" s="1"/>
  <c r="H73" i="3"/>
  <c r="F73" i="3"/>
  <c r="C73" i="3"/>
  <c r="E73" i="3"/>
  <c r="J58" i="2"/>
  <c r="U57" i="2"/>
  <c r="T57" i="2"/>
  <c r="G59" i="2"/>
  <c r="N59" i="2" s="1"/>
  <c r="O59" i="2" s="1"/>
  <c r="P59" i="2" s="1"/>
  <c r="F59" i="2"/>
  <c r="H59" i="2"/>
  <c r="Q58" i="2"/>
  <c r="R58" i="2" s="1"/>
  <c r="S58" i="2" s="1"/>
  <c r="I58" i="2"/>
  <c r="K58" i="2" s="1"/>
  <c r="B60" i="2"/>
  <c r="E59" i="2"/>
  <c r="C59" i="2"/>
  <c r="D59" i="2"/>
  <c r="R73" i="3" l="1"/>
  <c r="T72" i="3"/>
  <c r="B75" i="3"/>
  <c r="G74" i="3"/>
  <c r="D74" i="3"/>
  <c r="F74" i="3"/>
  <c r="H74" i="3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B61" i="2"/>
  <c r="E60" i="2"/>
  <c r="C60" i="2"/>
  <c r="D60" i="2"/>
  <c r="R74" i="3" l="1"/>
  <c r="T73" i="3"/>
  <c r="J74" i="3"/>
  <c r="I74" i="3"/>
  <c r="K74" i="3" s="1"/>
  <c r="B76" i="3"/>
  <c r="H75" i="3"/>
  <c r="G75" i="3"/>
  <c r="D75" i="3"/>
  <c r="F75" i="3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T59" i="2"/>
  <c r="B62" i="2"/>
  <c r="E61" i="2"/>
  <c r="C61" i="2"/>
  <c r="D61" i="2"/>
  <c r="R75" i="3" l="1"/>
  <c r="I75" i="3"/>
  <c r="K75" i="3" s="1"/>
  <c r="B77" i="3"/>
  <c r="F76" i="3"/>
  <c r="H76" i="3"/>
  <c r="G76" i="3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D77" i="3"/>
  <c r="H77" i="3"/>
  <c r="F77" i="3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T61" i="2"/>
  <c r="B64" i="2"/>
  <c r="E63" i="2"/>
  <c r="C63" i="2"/>
  <c r="D63" i="2"/>
  <c r="R77" i="3" l="1"/>
  <c r="M76" i="3"/>
  <c r="T76" i="3"/>
  <c r="B79" i="3"/>
  <c r="G78" i="3"/>
  <c r="F78" i="3"/>
  <c r="D78" i="3"/>
  <c r="J78" i="3" s="1"/>
  <c r="H78" i="3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T62" i="2"/>
  <c r="B65" i="2"/>
  <c r="E64" i="2"/>
  <c r="C64" i="2"/>
  <c r="D64" i="2"/>
  <c r="R78" i="3" l="1"/>
  <c r="M77" i="3"/>
  <c r="T77" i="3"/>
  <c r="I78" i="3"/>
  <c r="K78" i="3" s="1"/>
  <c r="M78" i="3" s="1"/>
  <c r="B80" i="3"/>
  <c r="H79" i="3"/>
  <c r="R79" i="3" s="1"/>
  <c r="G79" i="3"/>
  <c r="F79" i="3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H65" i="2"/>
  <c r="U63" i="2"/>
  <c r="B66" i="2"/>
  <c r="E65" i="2"/>
  <c r="C65" i="2"/>
  <c r="D65" i="2"/>
  <c r="I79" i="3" l="1"/>
  <c r="K79" i="3" s="1"/>
  <c r="J79" i="3"/>
  <c r="B81" i="3"/>
  <c r="H80" i="3"/>
  <c r="G80" i="3"/>
  <c r="F80" i="3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D81" i="3"/>
  <c r="H81" i="3"/>
  <c r="F81" i="3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G82" i="3"/>
  <c r="D82" i="3"/>
  <c r="J82" i="3" s="1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T66" i="2"/>
  <c r="B69" i="2"/>
  <c r="E68" i="2"/>
  <c r="C68" i="2"/>
  <c r="D68" i="2"/>
  <c r="Q82" i="3" l="1"/>
  <c r="R82" i="3" s="1"/>
  <c r="M81" i="3"/>
  <c r="T81" i="3"/>
  <c r="I82" i="3"/>
  <c r="K82" i="3" s="1"/>
  <c r="M82" i="3" s="1"/>
  <c r="B84" i="3"/>
  <c r="H83" i="3"/>
  <c r="F83" i="3"/>
  <c r="G83" i="3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G84" i="3"/>
  <c r="D84" i="3"/>
  <c r="J84" i="3" s="1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Q69" i="2"/>
  <c r="I69" i="2"/>
  <c r="K69" i="2" s="1"/>
  <c r="B71" i="2"/>
  <c r="E70" i="2"/>
  <c r="D70" i="2"/>
  <c r="C70" i="2"/>
  <c r="Q84" i="3" l="1"/>
  <c r="R84" i="3" s="1"/>
  <c r="M83" i="3"/>
  <c r="T83" i="3"/>
  <c r="I84" i="3"/>
  <c r="K84" i="3" s="1"/>
  <c r="M84" i="3" s="1"/>
  <c r="B86" i="3"/>
  <c r="G85" i="3"/>
  <c r="D85" i="3"/>
  <c r="H85" i="3"/>
  <c r="F85" i="3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B72" i="2"/>
  <c r="E71" i="2"/>
  <c r="C71" i="2"/>
  <c r="D71" i="2"/>
  <c r="Q85" i="3" l="1"/>
  <c r="R85" i="3" s="1"/>
  <c r="J85" i="3"/>
  <c r="B87" i="3"/>
  <c r="G86" i="3"/>
  <c r="D86" i="3"/>
  <c r="H86" i="3"/>
  <c r="F86" i="3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F87" i="3"/>
  <c r="G87" i="3"/>
  <c r="D87" i="3"/>
  <c r="J87" i="3" s="1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T71" i="2"/>
  <c r="B74" i="2"/>
  <c r="E73" i="2"/>
  <c r="C73" i="2"/>
  <c r="D73" i="2"/>
  <c r="M72" i="2" l="1"/>
  <c r="R87" i="3"/>
  <c r="T87" i="3" s="1"/>
  <c r="I87" i="3"/>
  <c r="K87" i="3" s="1"/>
  <c r="M87" i="3" s="1"/>
  <c r="M86" i="3"/>
  <c r="B89" i="3"/>
  <c r="H88" i="3"/>
  <c r="R88" i="3" s="1"/>
  <c r="F88" i="3"/>
  <c r="G88" i="3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Q73" i="2"/>
  <c r="R73" i="2" s="1"/>
  <c r="S73" i="2" s="1"/>
  <c r="I73" i="2"/>
  <c r="K73" i="2" s="1"/>
  <c r="T72" i="2"/>
  <c r="B75" i="2"/>
  <c r="E74" i="2"/>
  <c r="D74" i="2"/>
  <c r="C74" i="2"/>
  <c r="J88" i="3" l="1"/>
  <c r="B90" i="3"/>
  <c r="G89" i="3"/>
  <c r="D89" i="3"/>
  <c r="H89" i="3"/>
  <c r="R89" i="3" s="1"/>
  <c r="F89" i="3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T73" i="2"/>
  <c r="B76" i="2"/>
  <c r="E75" i="2"/>
  <c r="C75" i="2"/>
  <c r="D75" i="2"/>
  <c r="J89" i="3" l="1"/>
  <c r="B91" i="3"/>
  <c r="G90" i="3"/>
  <c r="D90" i="3"/>
  <c r="F90" i="3"/>
  <c r="H90" i="3"/>
  <c r="R90" i="3" s="1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T74" i="2"/>
  <c r="B77" i="2"/>
  <c r="E76" i="2"/>
  <c r="C76" i="2"/>
  <c r="D76" i="2"/>
  <c r="M75" i="2" l="1"/>
  <c r="M89" i="3"/>
  <c r="J90" i="3"/>
  <c r="T89" i="3"/>
  <c r="I90" i="3"/>
  <c r="K90" i="3" s="1"/>
  <c r="M90" i="3" s="1"/>
  <c r="B92" i="3"/>
  <c r="H91" i="3"/>
  <c r="R91" i="3" s="1"/>
  <c r="G91" i="3"/>
  <c r="D91" i="3"/>
  <c r="J91" i="3" s="1"/>
  <c r="F91" i="3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U75" i="2"/>
  <c r="B78" i="2"/>
  <c r="E77" i="2"/>
  <c r="C77" i="2"/>
  <c r="D77" i="2"/>
  <c r="I91" i="3" l="1"/>
  <c r="K91" i="3" s="1"/>
  <c r="M91" i="3" s="1"/>
  <c r="B93" i="3"/>
  <c r="F92" i="3"/>
  <c r="H92" i="3"/>
  <c r="R92" i="3" s="1"/>
  <c r="G92" i="3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Q77" i="2"/>
  <c r="R77" i="2" s="1"/>
  <c r="S77" i="2" s="1"/>
  <c r="I77" i="2"/>
  <c r="K77" i="2" s="1"/>
  <c r="T76" i="2"/>
  <c r="B79" i="2"/>
  <c r="E78" i="2"/>
  <c r="D78" i="2"/>
  <c r="C78" i="2"/>
  <c r="T91" i="3" l="1"/>
  <c r="J92" i="3"/>
  <c r="B94" i="3"/>
  <c r="G93" i="3"/>
  <c r="D93" i="3"/>
  <c r="H93" i="3"/>
  <c r="R93" i="3" s="1"/>
  <c r="F93" i="3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T77" i="2"/>
  <c r="B80" i="2"/>
  <c r="E79" i="2"/>
  <c r="C79" i="2"/>
  <c r="D79" i="2"/>
  <c r="J93" i="3" l="1"/>
  <c r="B95" i="3"/>
  <c r="G94" i="3"/>
  <c r="F94" i="3"/>
  <c r="D94" i="3"/>
  <c r="H94" i="3"/>
  <c r="R94" i="3" s="1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J79" i="2"/>
  <c r="M78" i="2"/>
  <c r="T78" i="2"/>
  <c r="B81" i="2"/>
  <c r="E80" i="2"/>
  <c r="C80" i="2"/>
  <c r="D80" i="2"/>
  <c r="M93" i="3" l="1"/>
  <c r="I94" i="3"/>
  <c r="K94" i="3" s="1"/>
  <c r="B96" i="3"/>
  <c r="H95" i="3"/>
  <c r="R95" i="3" s="1"/>
  <c r="G95" i="3"/>
  <c r="F95" i="3"/>
  <c r="D95" i="3"/>
  <c r="C95" i="3"/>
  <c r="E95" i="3"/>
  <c r="J94" i="3"/>
  <c r="T93" i="3"/>
  <c r="T79" i="2"/>
  <c r="G81" i="2"/>
  <c r="N81" i="2" s="1"/>
  <c r="O81" i="2" s="1"/>
  <c r="P81" i="2" s="1"/>
  <c r="F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T94" i="3" l="1"/>
  <c r="I95" i="3"/>
  <c r="K95" i="3" s="1"/>
  <c r="J95" i="3"/>
  <c r="B97" i="3"/>
  <c r="H96" i="3"/>
  <c r="R96" i="3" s="1"/>
  <c r="G96" i="3"/>
  <c r="F96" i="3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J81" i="2"/>
  <c r="Q81" i="2"/>
  <c r="R81" i="2" s="1"/>
  <c r="S81" i="2" s="1"/>
  <c r="I81" i="2"/>
  <c r="K81" i="2" s="1"/>
  <c r="T80" i="2"/>
  <c r="B83" i="2"/>
  <c r="E82" i="2"/>
  <c r="D82" i="2"/>
  <c r="C82" i="2"/>
  <c r="M81" i="2" l="1"/>
  <c r="M95" i="3"/>
  <c r="T95" i="3"/>
  <c r="J96" i="3"/>
  <c r="B98" i="3"/>
  <c r="G97" i="3"/>
  <c r="D97" i="3"/>
  <c r="H97" i="3"/>
  <c r="R97" i="3" s="1"/>
  <c r="F97" i="3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H83" i="2"/>
  <c r="T81" i="2"/>
  <c r="B84" i="2"/>
  <c r="E83" i="2"/>
  <c r="C83" i="2"/>
  <c r="D83" i="2"/>
  <c r="J83" i="2" l="1"/>
  <c r="M82" i="2"/>
  <c r="J97" i="3"/>
  <c r="T96" i="3"/>
  <c r="B99" i="3"/>
  <c r="F98" i="3"/>
  <c r="D98" i="3"/>
  <c r="G98" i="3"/>
  <c r="H98" i="3"/>
  <c r="R98" i="3" s="1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T82" i="2"/>
  <c r="B85" i="2"/>
  <c r="E84" i="2"/>
  <c r="C84" i="2"/>
  <c r="D84" i="2"/>
  <c r="M97" i="3" l="1"/>
  <c r="I98" i="3"/>
  <c r="K98" i="3" s="1"/>
  <c r="B100" i="3"/>
  <c r="H99" i="3"/>
  <c r="R99" i="3" s="1"/>
  <c r="F99" i="3"/>
  <c r="G99" i="3"/>
  <c r="D99" i="3"/>
  <c r="C99" i="3"/>
  <c r="E99" i="3"/>
  <c r="T98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U83" i="2"/>
  <c r="B86" i="2"/>
  <c r="E85" i="2"/>
  <c r="C85" i="2"/>
  <c r="D85" i="2"/>
  <c r="M84" i="2" l="1"/>
  <c r="I99" i="3"/>
  <c r="K99" i="3" s="1"/>
  <c r="J99" i="3"/>
  <c r="B101" i="3"/>
  <c r="H100" i="3"/>
  <c r="R100" i="3" s="1"/>
  <c r="F100" i="3"/>
  <c r="G100" i="3"/>
  <c r="D100" i="3"/>
  <c r="J100" i="3" s="1"/>
  <c r="C100" i="3"/>
  <c r="E100" i="3"/>
  <c r="T99" i="3"/>
  <c r="M98" i="3"/>
  <c r="J85" i="2"/>
  <c r="R84" i="2"/>
  <c r="S84" i="2" s="1"/>
  <c r="U84" i="2" s="1"/>
  <c r="H86" i="2"/>
  <c r="G86" i="2"/>
  <c r="N86" i="2" s="1"/>
  <c r="O86" i="2" s="1"/>
  <c r="P86" i="2" s="1"/>
  <c r="F86" i="2"/>
  <c r="Q85" i="2"/>
  <c r="I85" i="2"/>
  <c r="K85" i="2" s="1"/>
  <c r="B87" i="2"/>
  <c r="E86" i="2"/>
  <c r="D86" i="2"/>
  <c r="C86" i="2"/>
  <c r="B102" i="3" l="1"/>
  <c r="G101" i="3"/>
  <c r="D101" i="3"/>
  <c r="H101" i="3"/>
  <c r="R101" i="3" s="1"/>
  <c r="F101" i="3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B88" i="2"/>
  <c r="E87" i="2"/>
  <c r="C87" i="2"/>
  <c r="D87" i="2"/>
  <c r="T100" i="3" l="1"/>
  <c r="I101" i="3"/>
  <c r="K101" i="3" s="1"/>
  <c r="J101" i="3"/>
  <c r="B103" i="3"/>
  <c r="G102" i="3"/>
  <c r="D102" i="3"/>
  <c r="H102" i="3"/>
  <c r="R102" i="3" s="1"/>
  <c r="F102" i="3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Q87" i="2"/>
  <c r="R87" i="2" s="1"/>
  <c r="S87" i="2" s="1"/>
  <c r="I87" i="2"/>
  <c r="K87" i="2" s="1"/>
  <c r="T86" i="2"/>
  <c r="B89" i="2"/>
  <c r="E88" i="2"/>
  <c r="C88" i="2"/>
  <c r="D88" i="2"/>
  <c r="M87" i="2" l="1"/>
  <c r="M101" i="3"/>
  <c r="J102" i="3"/>
  <c r="B104" i="3"/>
  <c r="H103" i="3"/>
  <c r="R103" i="3" s="1"/>
  <c r="F103" i="3"/>
  <c r="G103" i="3"/>
  <c r="D103" i="3"/>
  <c r="J103" i="3" s="1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T87" i="2"/>
  <c r="B90" i="2"/>
  <c r="E89" i="2"/>
  <c r="C89" i="2"/>
  <c r="D89" i="2"/>
  <c r="M88" i="2" l="1"/>
  <c r="M102" i="3"/>
  <c r="T102" i="3"/>
  <c r="I103" i="3"/>
  <c r="K103" i="3" s="1"/>
  <c r="M103" i="3" s="1"/>
  <c r="B105" i="3"/>
  <c r="H104" i="3"/>
  <c r="R104" i="3" s="1"/>
  <c r="F104" i="3"/>
  <c r="G104" i="3"/>
  <c r="D104" i="3"/>
  <c r="J104" i="3" s="1"/>
  <c r="C104" i="3"/>
  <c r="E104" i="3"/>
  <c r="T103" i="3"/>
  <c r="J89" i="2"/>
  <c r="U88" i="2"/>
  <c r="H90" i="2"/>
  <c r="G90" i="2"/>
  <c r="N90" i="2" s="1"/>
  <c r="O90" i="2" s="1"/>
  <c r="P90" i="2" s="1"/>
  <c r="F90" i="2"/>
  <c r="Q89" i="2"/>
  <c r="R89" i="2" s="1"/>
  <c r="S89" i="2" s="1"/>
  <c r="I89" i="2"/>
  <c r="K89" i="2" s="1"/>
  <c r="T88" i="2"/>
  <c r="B91" i="2"/>
  <c r="E90" i="2"/>
  <c r="D90" i="2"/>
  <c r="C90" i="2"/>
  <c r="J90" i="2" l="1"/>
  <c r="M89" i="2"/>
  <c r="B106" i="3"/>
  <c r="G105" i="3"/>
  <c r="D105" i="3"/>
  <c r="H105" i="3"/>
  <c r="R105" i="3" s="1"/>
  <c r="F105" i="3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T89" i="2"/>
  <c r="B92" i="2"/>
  <c r="E91" i="2"/>
  <c r="C91" i="2"/>
  <c r="D91" i="2"/>
  <c r="J91" i="2" l="1"/>
  <c r="T104" i="3"/>
  <c r="I105" i="3"/>
  <c r="K105" i="3" s="1"/>
  <c r="J105" i="3"/>
  <c r="B107" i="3"/>
  <c r="G106" i="3"/>
  <c r="D106" i="3"/>
  <c r="F106" i="3"/>
  <c r="H106" i="3"/>
  <c r="R106" i="3" s="1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T90" i="2"/>
  <c r="B93" i="2"/>
  <c r="E92" i="2"/>
  <c r="C92" i="2"/>
  <c r="D92" i="2"/>
  <c r="M105" i="3" l="1"/>
  <c r="T105" i="3"/>
  <c r="J106" i="3"/>
  <c r="I106" i="3"/>
  <c r="K106" i="3" s="1"/>
  <c r="B108" i="3"/>
  <c r="H107" i="3"/>
  <c r="R107" i="3" s="1"/>
  <c r="G107" i="3"/>
  <c r="D107" i="3"/>
  <c r="F107" i="3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U91" i="2"/>
  <c r="B94" i="2"/>
  <c r="E93" i="2"/>
  <c r="C93" i="2"/>
  <c r="D93" i="2"/>
  <c r="M106" i="3" l="1"/>
  <c r="T106" i="3"/>
  <c r="I107" i="3"/>
  <c r="K107" i="3" s="1"/>
  <c r="B109" i="3"/>
  <c r="F108" i="3"/>
  <c r="H108" i="3"/>
  <c r="R108" i="3" s="1"/>
  <c r="G108" i="3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Q93" i="2"/>
  <c r="I93" i="2"/>
  <c r="K93" i="2" s="1"/>
  <c r="B95" i="2"/>
  <c r="E94" i="2"/>
  <c r="D94" i="2"/>
  <c r="C94" i="2"/>
  <c r="M93" i="2" l="1"/>
  <c r="I108" i="3"/>
  <c r="K108" i="3" s="1"/>
  <c r="J108" i="3"/>
  <c r="B110" i="3"/>
  <c r="G109" i="3"/>
  <c r="D109" i="3"/>
  <c r="H109" i="3"/>
  <c r="R109" i="3" s="1"/>
  <c r="F109" i="3"/>
  <c r="C109" i="3"/>
  <c r="E109" i="3"/>
  <c r="T108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H95" i="2"/>
  <c r="B96" i="2"/>
  <c r="E95" i="2"/>
  <c r="C95" i="2"/>
  <c r="D95" i="2"/>
  <c r="J109" i="3" l="1"/>
  <c r="M108" i="3"/>
  <c r="B111" i="3"/>
  <c r="D110" i="3"/>
  <c r="J110" i="3" s="1"/>
  <c r="G110" i="3"/>
  <c r="F110" i="3"/>
  <c r="H110" i="3"/>
  <c r="R110" i="3" s="1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B97" i="2"/>
  <c r="E96" i="2"/>
  <c r="C96" i="2"/>
  <c r="D96" i="2"/>
  <c r="J96" i="2" l="1"/>
  <c r="M109" i="3"/>
  <c r="T109" i="3"/>
  <c r="I110" i="3"/>
  <c r="K110" i="3" s="1"/>
  <c r="M110" i="3" s="1"/>
  <c r="B112" i="3"/>
  <c r="H111" i="3"/>
  <c r="R111" i="3" s="1"/>
  <c r="G111" i="3"/>
  <c r="F111" i="3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B98" i="2"/>
  <c r="E97" i="2"/>
  <c r="C97" i="2"/>
  <c r="D97" i="2"/>
  <c r="I111" i="3" l="1"/>
  <c r="K111" i="3" s="1"/>
  <c r="J111" i="3"/>
  <c r="B113" i="3"/>
  <c r="H112" i="3"/>
  <c r="R112" i="3" s="1"/>
  <c r="G112" i="3"/>
  <c r="F112" i="3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T96" i="2"/>
  <c r="B99" i="2"/>
  <c r="E98" i="2"/>
  <c r="D98" i="2"/>
  <c r="C98" i="2"/>
  <c r="M97" i="2" l="1"/>
  <c r="I112" i="3"/>
  <c r="K112" i="3" s="1"/>
  <c r="J112" i="3"/>
  <c r="B114" i="3"/>
  <c r="G113" i="3"/>
  <c r="D113" i="3"/>
  <c r="H113" i="3"/>
  <c r="R113" i="3" s="1"/>
  <c r="F113" i="3"/>
  <c r="C113" i="3"/>
  <c r="E113" i="3"/>
  <c r="T112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U97" i="2"/>
  <c r="B100" i="2"/>
  <c r="E99" i="2"/>
  <c r="C99" i="2"/>
  <c r="D99" i="2"/>
  <c r="I113" i="3" l="1"/>
  <c r="K113" i="3" s="1"/>
  <c r="J113" i="3"/>
  <c r="M112" i="3"/>
  <c r="B115" i="3"/>
  <c r="F114" i="3"/>
  <c r="G114" i="3"/>
  <c r="D114" i="3"/>
  <c r="J114" i="3" s="1"/>
  <c r="H114" i="3"/>
  <c r="R114" i="3" s="1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B101" i="2"/>
  <c r="E100" i="2"/>
  <c r="C100" i="2"/>
  <c r="D100" i="2"/>
  <c r="M113" i="3" l="1"/>
  <c r="T113" i="3"/>
  <c r="I114" i="3"/>
  <c r="K114" i="3" s="1"/>
  <c r="M114" i="3" s="1"/>
  <c r="B116" i="3"/>
  <c r="H115" i="3"/>
  <c r="R115" i="3" s="1"/>
  <c r="F115" i="3"/>
  <c r="G115" i="3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Q100" i="2"/>
  <c r="I100" i="2"/>
  <c r="K100" i="2" s="1"/>
  <c r="B102" i="2"/>
  <c r="E101" i="2"/>
  <c r="C101" i="2"/>
  <c r="D101" i="2"/>
  <c r="J101" i="2" l="1"/>
  <c r="I115" i="3"/>
  <c r="K115" i="3" s="1"/>
  <c r="J115" i="3"/>
  <c r="B117" i="3"/>
  <c r="H116" i="3"/>
  <c r="R116" i="3" s="1"/>
  <c r="F116" i="3"/>
  <c r="G116" i="3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B103" i="2"/>
  <c r="E102" i="2"/>
  <c r="D102" i="2"/>
  <c r="C102" i="2"/>
  <c r="M101" i="2" l="1"/>
  <c r="I116" i="3"/>
  <c r="K116" i="3" s="1"/>
  <c r="J116" i="3"/>
  <c r="B118" i="3"/>
  <c r="G117" i="3"/>
  <c r="D117" i="3"/>
  <c r="H117" i="3"/>
  <c r="R117" i="3" s="1"/>
  <c r="F117" i="3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Q102" i="2"/>
  <c r="I102" i="2"/>
  <c r="K102" i="2" s="1"/>
  <c r="B104" i="2"/>
  <c r="E103" i="2"/>
  <c r="C103" i="2"/>
  <c r="D103" i="2"/>
  <c r="J103" i="2" l="1"/>
  <c r="M102" i="2"/>
  <c r="T116" i="3"/>
  <c r="I117" i="3"/>
  <c r="K117" i="3" s="1"/>
  <c r="J117" i="3"/>
  <c r="M116" i="3"/>
  <c r="B119" i="3"/>
  <c r="D118" i="3"/>
  <c r="G118" i="3"/>
  <c r="H118" i="3"/>
  <c r="F118" i="3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B105" i="2"/>
  <c r="E104" i="2"/>
  <c r="C104" i="2"/>
  <c r="D104" i="2"/>
  <c r="R218" i="3" l="1"/>
  <c r="R521" i="3"/>
  <c r="R458" i="3"/>
  <c r="R518" i="3"/>
  <c r="R427" i="3"/>
  <c r="R636" i="3"/>
  <c r="R534" i="3"/>
  <c r="R229" i="3"/>
  <c r="R358" i="3"/>
  <c r="R545" i="3"/>
  <c r="R542" i="3"/>
  <c r="R252" i="3"/>
  <c r="R310" i="3"/>
  <c r="R581" i="3"/>
  <c r="R343" i="3"/>
  <c r="R185" i="3"/>
  <c r="R159" i="3"/>
  <c r="R277" i="3"/>
  <c r="R421" i="3"/>
  <c r="R461" i="3"/>
  <c r="R364" i="3"/>
  <c r="R450" i="3"/>
  <c r="R183" i="3"/>
  <c r="R192" i="3"/>
  <c r="R162" i="3"/>
  <c r="R345" i="3"/>
  <c r="R232" i="3"/>
  <c r="R305" i="3"/>
  <c r="R650" i="3"/>
  <c r="R541" i="3"/>
  <c r="R291" i="3"/>
  <c r="R504" i="3"/>
  <c r="R262" i="3"/>
  <c r="R151" i="3"/>
  <c r="R149" i="3"/>
  <c r="R278" i="3"/>
  <c r="R564" i="3"/>
  <c r="R276" i="3"/>
  <c r="R560" i="3"/>
  <c r="R606" i="3"/>
  <c r="R436" i="3"/>
  <c r="R430" i="3"/>
  <c r="R155" i="3"/>
  <c r="R205" i="3"/>
  <c r="R547" i="3"/>
  <c r="R158" i="3"/>
  <c r="R470" i="3"/>
  <c r="R396" i="3"/>
  <c r="R390" i="3"/>
  <c r="R253" i="3"/>
  <c r="R619" i="3"/>
  <c r="R562" i="3"/>
  <c r="R274" i="3"/>
  <c r="R641" i="3"/>
  <c r="R473" i="3"/>
  <c r="R350" i="3"/>
  <c r="R352" i="3"/>
  <c r="R206" i="3"/>
  <c r="R414" i="3"/>
  <c r="R568" i="3"/>
  <c r="R170" i="3"/>
  <c r="R211" i="3"/>
  <c r="R213" i="3"/>
  <c r="R683" i="3"/>
  <c r="R655" i="3"/>
  <c r="R377" i="3"/>
  <c r="R576" i="3"/>
  <c r="R399" i="3"/>
  <c r="R118" i="3"/>
  <c r="R484" i="3"/>
  <c r="R393" i="3"/>
  <c r="R667" i="3"/>
  <c r="R490" i="3"/>
  <c r="R680" i="3"/>
  <c r="R172" i="3"/>
  <c r="R373" i="3"/>
  <c r="R455" i="3"/>
  <c r="R616" i="3"/>
  <c r="R241" i="3"/>
  <c r="R139" i="3"/>
  <c r="R671" i="3"/>
  <c r="R119" i="3"/>
  <c r="R146" i="3"/>
  <c r="R230" i="3"/>
  <c r="R640" i="3"/>
  <c r="R282" i="3"/>
  <c r="R326" i="3"/>
  <c r="R437" i="3"/>
  <c r="R511" i="3"/>
  <c r="R637" i="3"/>
  <c r="R200" i="3"/>
  <c r="R588" i="3"/>
  <c r="R132" i="3"/>
  <c r="R361" i="3"/>
  <c r="R549" i="3"/>
  <c r="R672" i="3"/>
  <c r="R487" i="3"/>
  <c r="R433" i="3"/>
  <c r="R410" i="3"/>
  <c r="R308" i="3"/>
  <c r="R463" i="3"/>
  <c r="R627" i="3"/>
  <c r="R578" i="3"/>
  <c r="R275" i="3"/>
  <c r="R679" i="3"/>
  <c r="R665" i="3"/>
  <c r="R524" i="3"/>
  <c r="R577" i="3"/>
  <c r="R207" i="3"/>
  <c r="R237" i="3"/>
  <c r="R658" i="3"/>
  <c r="R537" i="3"/>
  <c r="R483" i="3"/>
  <c r="R552" i="3"/>
  <c r="R444" i="3"/>
  <c r="R383" i="3"/>
  <c r="R300" i="3"/>
  <c r="R197" i="3"/>
  <c r="R530" i="3"/>
  <c r="R558" i="3"/>
  <c r="R269" i="3"/>
  <c r="R321" i="3"/>
  <c r="R286" i="3"/>
  <c r="R402" i="3"/>
  <c r="R419" i="3"/>
  <c r="R453" i="3"/>
  <c r="R356" i="3"/>
  <c r="R279" i="3"/>
  <c r="R222" i="3"/>
  <c r="R498" i="3"/>
  <c r="R482" i="3"/>
  <c r="R428" i="3"/>
  <c r="R201" i="3"/>
  <c r="R309" i="3"/>
  <c r="R293" i="3"/>
  <c r="R499" i="3"/>
  <c r="R525" i="3"/>
  <c r="R189" i="3"/>
  <c r="R523" i="3"/>
  <c r="R126" i="3"/>
  <c r="R134" i="3"/>
  <c r="R204" i="3"/>
  <c r="R150" i="3"/>
  <c r="R489" i="3"/>
  <c r="R423" i="3"/>
  <c r="R319" i="3"/>
  <c r="R508" i="3"/>
  <c r="R403" i="3"/>
  <c r="R544" i="3"/>
  <c r="R322" i="3"/>
  <c r="R259" i="3"/>
  <c r="R164" i="3"/>
  <c r="R191" i="3"/>
  <c r="R561" i="3"/>
  <c r="R488" i="3"/>
  <c r="R231" i="3"/>
  <c r="R228" i="3"/>
  <c r="R221" i="3"/>
  <c r="R251" i="3"/>
  <c r="R190" i="3"/>
  <c r="R480" i="3"/>
  <c r="R546" i="3"/>
  <c r="R153" i="3"/>
  <c r="R628" i="3"/>
  <c r="R382" i="3"/>
  <c r="R129" i="3"/>
  <c r="R202" i="3"/>
  <c r="R422" i="3"/>
  <c r="R264" i="3"/>
  <c r="R515" i="3"/>
  <c r="R648" i="3"/>
  <c r="R384" i="3"/>
  <c r="R611" i="3"/>
  <c r="R333" i="3"/>
  <c r="R131" i="3"/>
  <c r="R306" i="3"/>
  <c r="R337" i="3"/>
  <c r="R494" i="3"/>
  <c r="R412" i="3"/>
  <c r="R459" i="3"/>
  <c r="R634" i="3"/>
  <c r="R359" i="3"/>
  <c r="R313" i="3"/>
  <c r="R120" i="3"/>
  <c r="R250" i="3"/>
  <c r="R219" i="3"/>
  <c r="R280" i="3"/>
  <c r="R140" i="3"/>
  <c r="R224" i="3"/>
  <c r="R238" i="3"/>
  <c r="R431" i="3"/>
  <c r="R391" i="3"/>
  <c r="R349" i="3"/>
  <c r="R477" i="3"/>
  <c r="R157" i="3"/>
  <c r="R486" i="3"/>
  <c r="R152" i="3"/>
  <c r="R426" i="3"/>
  <c r="R575" i="3"/>
  <c r="R124" i="3"/>
  <c r="R294" i="3"/>
  <c r="R287" i="3"/>
  <c r="R347" i="3"/>
  <c r="R635" i="3"/>
  <c r="R600" i="3"/>
  <c r="R171" i="3"/>
  <c r="R380" i="3"/>
  <c r="R317" i="3"/>
  <c r="R416" i="3"/>
  <c r="R147" i="3"/>
  <c r="R178" i="3"/>
  <c r="R417" i="3"/>
  <c r="R394" i="3"/>
  <c r="R225" i="3"/>
  <c r="R529" i="3"/>
  <c r="R467" i="3"/>
  <c r="R367" i="3"/>
  <c r="R556" i="3"/>
  <c r="R166" i="3"/>
  <c r="R610" i="3"/>
  <c r="R557" i="3"/>
  <c r="R148" i="3"/>
  <c r="R605" i="3"/>
  <c r="R388" i="3"/>
  <c r="R194" i="3"/>
  <c r="R621" i="3"/>
  <c r="R520" i="3"/>
  <c r="R684" i="3"/>
  <c r="R673" i="3"/>
  <c r="R379" i="3"/>
  <c r="R418" i="3"/>
  <c r="R163" i="3"/>
  <c r="R589" i="3"/>
  <c r="R371" i="3"/>
  <c r="R481" i="3"/>
  <c r="R666" i="3"/>
  <c r="R643" i="3"/>
  <c r="R448" i="3"/>
  <c r="R429" i="3"/>
  <c r="R362" i="3"/>
  <c r="R533" i="3"/>
  <c r="R469" i="3"/>
  <c r="R340" i="3"/>
  <c r="R586" i="3"/>
  <c r="R620" i="3"/>
  <c r="R270" i="3"/>
  <c r="R449" i="3"/>
  <c r="R234" i="3"/>
  <c r="R674" i="3"/>
  <c r="R472" i="3"/>
  <c r="R479" i="3"/>
  <c r="R273" i="3"/>
  <c r="R624" i="3"/>
  <c r="R682" i="3"/>
  <c r="R485" i="3"/>
  <c r="R493" i="3"/>
  <c r="R583" i="3"/>
  <c r="R677" i="3"/>
  <c r="R582" i="3"/>
  <c r="R532" i="3"/>
  <c r="R553" i="3"/>
  <c r="R235" i="3"/>
  <c r="R245" i="3"/>
  <c r="R127" i="3"/>
  <c r="R182" i="3"/>
  <c r="R220" i="3"/>
  <c r="R210" i="3"/>
  <c r="R653" i="3"/>
  <c r="R392" i="3"/>
  <c r="R389" i="3"/>
  <c r="R295" i="3"/>
  <c r="R336" i="3"/>
  <c r="R668" i="3"/>
  <c r="R180" i="3"/>
  <c r="R676" i="3"/>
  <c r="R502" i="3"/>
  <c r="R660" i="3"/>
  <c r="R125" i="3"/>
  <c r="R227" i="3"/>
  <c r="R598" i="3"/>
  <c r="R639" i="3"/>
  <c r="R215" i="3"/>
  <c r="R452" i="3"/>
  <c r="R594" i="3"/>
  <c r="R432" i="3"/>
  <c r="R663" i="3"/>
  <c r="R177" i="3"/>
  <c r="R550" i="3"/>
  <c r="R297" i="3"/>
  <c r="R514" i="3"/>
  <c r="R365" i="3"/>
  <c r="R266" i="3"/>
  <c r="R156" i="3"/>
  <c r="R193" i="3"/>
  <c r="R240" i="3"/>
  <c r="R242" i="3"/>
  <c r="R387" i="3"/>
  <c r="R216" i="3"/>
  <c r="R457" i="3"/>
  <c r="R372" i="3"/>
  <c r="R401" i="3"/>
  <c r="R603" i="3"/>
  <c r="R587" i="3"/>
  <c r="R236" i="3"/>
  <c r="R681" i="3"/>
  <c r="R492" i="3"/>
  <c r="R175" i="3"/>
  <c r="R303" i="3"/>
  <c r="R456" i="3"/>
  <c r="R344" i="3"/>
  <c r="R283" i="3"/>
  <c r="R631" i="3"/>
  <c r="R212" i="3"/>
  <c r="R590" i="3"/>
  <c r="R179" i="3"/>
  <c r="R332" i="3"/>
  <c r="R446" i="3"/>
  <c r="R543" i="3"/>
  <c r="R154" i="3"/>
  <c r="R223" i="3"/>
  <c r="R311" i="3"/>
  <c r="R161" i="3"/>
  <c r="R632" i="3"/>
  <c r="R249" i="3"/>
  <c r="R497" i="3"/>
  <c r="R407" i="3"/>
  <c r="R169" i="3"/>
  <c r="R510" i="3"/>
  <c r="R647" i="3"/>
  <c r="R176" i="3"/>
  <c r="R535" i="3"/>
  <c r="R567" i="3"/>
  <c r="R290" i="3"/>
  <c r="R413" i="3"/>
  <c r="R284" i="3"/>
  <c r="R314" i="3"/>
  <c r="R466" i="3"/>
  <c r="R360" i="3"/>
  <c r="R307" i="3"/>
  <c r="R622" i="3"/>
  <c r="R495" i="3"/>
  <c r="R366" i="3"/>
  <c r="R591" i="3"/>
  <c r="R599" i="3"/>
  <c r="R573" i="3"/>
  <c r="R370" i="3"/>
  <c r="R460" i="3"/>
  <c r="R409" i="3"/>
  <c r="R331" i="3"/>
  <c r="R199" i="3"/>
  <c r="R187" i="3"/>
  <c r="R408" i="3"/>
  <c r="R188" i="3"/>
  <c r="R527" i="3"/>
  <c r="R597" i="3"/>
  <c r="R593" i="3"/>
  <c r="R630" i="3"/>
  <c r="R585" i="3"/>
  <c r="R385" i="3"/>
  <c r="R570" i="3"/>
  <c r="R271" i="3"/>
  <c r="R613" i="3"/>
  <c r="R569" i="3"/>
  <c r="R395" i="3"/>
  <c r="R642" i="3"/>
  <c r="R198" i="3"/>
  <c r="R517" i="3"/>
  <c r="R285" i="3"/>
  <c r="R348" i="3"/>
  <c r="R318" i="3"/>
  <c r="R548" i="3"/>
  <c r="R571" i="3"/>
  <c r="R646" i="3"/>
  <c r="R442" i="3"/>
  <c r="R320" i="3"/>
  <c r="R323" i="3"/>
  <c r="R143" i="3"/>
  <c r="R376" i="3"/>
  <c r="R602" i="3"/>
  <c r="R406" i="3"/>
  <c r="R420" i="3"/>
  <c r="R130" i="3"/>
  <c r="R441" i="3"/>
  <c r="R160" i="3"/>
  <c r="R629" i="3"/>
  <c r="R342" i="3"/>
  <c r="R657" i="3"/>
  <c r="R369" i="3"/>
  <c r="R471" i="3"/>
  <c r="R563" i="3"/>
  <c r="R608" i="3"/>
  <c r="R289" i="3"/>
  <c r="R263" i="3"/>
  <c r="R386" i="3"/>
  <c r="R405" i="3"/>
  <c r="R378" i="3"/>
  <c r="R574" i="3"/>
  <c r="R186" i="3"/>
  <c r="R506" i="3"/>
  <c r="R258" i="3"/>
  <c r="R184" i="3"/>
  <c r="R296" i="3"/>
  <c r="R265" i="3"/>
  <c r="R122" i="3"/>
  <c r="R329" i="3"/>
  <c r="R312" i="3"/>
  <c r="R397" i="3"/>
  <c r="R141" i="3"/>
  <c r="R404" i="3"/>
  <c r="R398" i="3"/>
  <c r="R304" i="3"/>
  <c r="R374" i="3"/>
  <c r="R415" i="3"/>
  <c r="R596" i="3"/>
  <c r="R351" i="3"/>
  <c r="R507" i="3"/>
  <c r="R465" i="3"/>
  <c r="R438" i="3"/>
  <c r="R335" i="3"/>
  <c r="R538" i="3"/>
  <c r="R555" i="3"/>
  <c r="R128" i="3"/>
  <c r="R513" i="3"/>
  <c r="R651" i="3"/>
  <c r="R239" i="3"/>
  <c r="R214" i="3"/>
  <c r="R268" i="3"/>
  <c r="R226" i="3"/>
  <c r="R246" i="3"/>
  <c r="R496" i="3"/>
  <c r="R256" i="3"/>
  <c r="R243" i="3"/>
  <c r="R572" i="3"/>
  <c r="R298" i="3"/>
  <c r="R281" i="3"/>
  <c r="R554" i="3"/>
  <c r="R579" i="3"/>
  <c r="R451" i="3"/>
  <c r="R208" i="3"/>
  <c r="R476" i="3"/>
  <c r="R267" i="3"/>
  <c r="R195" i="3"/>
  <c r="R354" i="3"/>
  <c r="R357" i="3"/>
  <c r="R565" i="3"/>
  <c r="R612" i="3"/>
  <c r="R315" i="3"/>
  <c r="R551" i="3"/>
  <c r="R662" i="3"/>
  <c r="R325" i="3"/>
  <c r="R123" i="3"/>
  <c r="R244" i="3"/>
  <c r="R135" i="3"/>
  <c r="R209" i="3"/>
  <c r="R136" i="3"/>
  <c r="R661" i="3"/>
  <c r="R217" i="3"/>
  <c r="R664" i="3"/>
  <c r="R144" i="3"/>
  <c r="R601" i="3"/>
  <c r="R328" i="3"/>
  <c r="R301" i="3"/>
  <c r="R623" i="3"/>
  <c r="R654" i="3"/>
  <c r="R255" i="3"/>
  <c r="R522" i="3"/>
  <c r="R531" i="3"/>
  <c r="R652" i="3"/>
  <c r="R254" i="3"/>
  <c r="R145" i="3"/>
  <c r="R607" i="3"/>
  <c r="R443" i="3"/>
  <c r="R248" i="3"/>
  <c r="R649" i="3"/>
  <c r="R464" i="3"/>
  <c r="R316" i="3"/>
  <c r="R644" i="3"/>
  <c r="R302" i="3"/>
  <c r="R500" i="3"/>
  <c r="R330" i="3"/>
  <c r="R505" i="3"/>
  <c r="R580" i="3"/>
  <c r="R400" i="3"/>
  <c r="R474" i="3"/>
  <c r="R440" i="3"/>
  <c r="R669" i="3"/>
  <c r="R411" i="3"/>
  <c r="R363" i="3"/>
  <c r="R121" i="3"/>
  <c r="R645" i="3"/>
  <c r="R468" i="3"/>
  <c r="R381" i="3"/>
  <c r="R334" i="3"/>
  <c r="R168" i="3"/>
  <c r="R327" i="3"/>
  <c r="R617" i="3"/>
  <c r="R633" i="3"/>
  <c r="R181" i="3"/>
  <c r="R526" i="3"/>
  <c r="R659" i="3"/>
  <c r="R324" i="3"/>
  <c r="R341" i="3"/>
  <c r="R528" i="3"/>
  <c r="R539" i="3"/>
  <c r="R288" i="3"/>
  <c r="R519" i="3"/>
  <c r="R595" i="3"/>
  <c r="R618" i="3"/>
  <c r="R491" i="3"/>
  <c r="R247" i="3"/>
  <c r="R142" i="3"/>
  <c r="R137" i="3"/>
  <c r="R559" i="3"/>
  <c r="R475" i="3"/>
  <c r="R439" i="3"/>
  <c r="R656" i="3"/>
  <c r="R346" i="3"/>
  <c r="R540" i="3"/>
  <c r="R516" i="3"/>
  <c r="R435" i="3"/>
  <c r="R604" i="3"/>
  <c r="R478" i="3"/>
  <c r="R133" i="3"/>
  <c r="R375" i="3"/>
  <c r="R536" i="3"/>
  <c r="R626" i="3"/>
  <c r="R566" i="3"/>
  <c r="R454" i="3"/>
  <c r="R447" i="3"/>
  <c r="R174" i="3"/>
  <c r="R173" i="3"/>
  <c r="R584" i="3"/>
  <c r="R501" i="3"/>
  <c r="R196" i="3"/>
  <c r="R261" i="3"/>
  <c r="R203" i="3"/>
  <c r="R260" i="3"/>
  <c r="R615" i="3"/>
  <c r="R165" i="3"/>
  <c r="R614" i="3"/>
  <c r="R434" i="3"/>
  <c r="R592" i="3"/>
  <c r="R675" i="3"/>
  <c r="R509" i="3"/>
  <c r="R625" i="3"/>
  <c r="R503" i="3"/>
  <c r="R257" i="3"/>
  <c r="R233" i="3"/>
  <c r="S233" i="3" s="1"/>
  <c r="U233" i="3" s="1"/>
  <c r="R462" i="3"/>
  <c r="R338" i="3"/>
  <c r="R355" i="3"/>
  <c r="R609" i="3"/>
  <c r="R299" i="3"/>
  <c r="R425" i="3"/>
  <c r="R272" i="3"/>
  <c r="R167" i="3"/>
  <c r="R138" i="3"/>
  <c r="R678" i="3"/>
  <c r="R353" i="3"/>
  <c r="R670" i="3"/>
  <c r="R445" i="3"/>
  <c r="R339" i="3"/>
  <c r="R424" i="3"/>
  <c r="R292" i="3"/>
  <c r="R368" i="3"/>
  <c r="R512" i="3"/>
  <c r="R638" i="3"/>
  <c r="B120" i="3"/>
  <c r="H119" i="3"/>
  <c r="F119" i="3"/>
  <c r="G119" i="3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Q104" i="2"/>
  <c r="R104" i="2" s="1"/>
  <c r="S104" i="2" s="1"/>
  <c r="I104" i="2"/>
  <c r="K104" i="2" s="1"/>
  <c r="T103" i="2"/>
  <c r="B106" i="2"/>
  <c r="E105" i="2"/>
  <c r="C105" i="2"/>
  <c r="D105" i="2"/>
  <c r="S167" i="3" l="1"/>
  <c r="U167" i="3" s="1"/>
  <c r="S138" i="3"/>
  <c r="U138" i="3" s="1"/>
  <c r="S137" i="3"/>
  <c r="U137" i="3" s="1"/>
  <c r="S226" i="3"/>
  <c r="U226" i="3" s="1"/>
  <c r="S141" i="3"/>
  <c r="U141" i="3" s="1"/>
  <c r="S122" i="3"/>
  <c r="U122" i="3" s="1"/>
  <c r="S160" i="3"/>
  <c r="U160" i="3" s="1"/>
  <c r="S223" i="3"/>
  <c r="U223" i="3" s="1"/>
  <c r="S127" i="3"/>
  <c r="U127" i="3" s="1"/>
  <c r="S234" i="3"/>
  <c r="U234" i="3" s="1"/>
  <c r="S74" i="3"/>
  <c r="U74" i="3" s="1"/>
  <c r="S71" i="3"/>
  <c r="U71" i="3" s="1"/>
  <c r="S73" i="3"/>
  <c r="U73" i="3" s="1"/>
  <c r="S56" i="3"/>
  <c r="U56" i="3" s="1"/>
  <c r="S72" i="3"/>
  <c r="U72" i="3" s="1"/>
  <c r="S64" i="3"/>
  <c r="U64" i="3" s="1"/>
  <c r="S68" i="3"/>
  <c r="U68" i="3" s="1"/>
  <c r="S69" i="3"/>
  <c r="U69" i="3" s="1"/>
  <c r="S55" i="3"/>
  <c r="U55" i="3" s="1"/>
  <c r="S61" i="3"/>
  <c r="U61" i="3" s="1"/>
  <c r="S70" i="3"/>
  <c r="U70" i="3" s="1"/>
  <c r="S63" i="3"/>
  <c r="U63" i="3" s="1"/>
  <c r="S54" i="3"/>
  <c r="U54" i="3" s="1"/>
  <c r="S65" i="3"/>
  <c r="U65" i="3" s="1"/>
  <c r="S60" i="3"/>
  <c r="U60" i="3" s="1"/>
  <c r="S67" i="3"/>
  <c r="U67" i="3" s="1"/>
  <c r="S58" i="3"/>
  <c r="U58" i="3" s="1"/>
  <c r="S66" i="3"/>
  <c r="U66" i="3" s="1"/>
  <c r="S57" i="3"/>
  <c r="U57" i="3" s="1"/>
  <c r="S62" i="3"/>
  <c r="U62" i="3" s="1"/>
  <c r="S59" i="3"/>
  <c r="U59" i="3" s="1"/>
  <c r="S76" i="3"/>
  <c r="U76" i="3" s="1"/>
  <c r="S75" i="3"/>
  <c r="U75" i="3" s="1"/>
  <c r="S79" i="3"/>
  <c r="U79" i="3" s="1"/>
  <c r="S78" i="3"/>
  <c r="U78" i="3" s="1"/>
  <c r="S77" i="3"/>
  <c r="U77" i="3" s="1"/>
  <c r="S80" i="3"/>
  <c r="U80" i="3" s="1"/>
  <c r="S81" i="3"/>
  <c r="U81" i="3" s="1"/>
  <c r="S82" i="3"/>
  <c r="U82" i="3" s="1"/>
  <c r="S83" i="3"/>
  <c r="U83" i="3" s="1"/>
  <c r="S84" i="3"/>
  <c r="U84" i="3" s="1"/>
  <c r="S85" i="3"/>
  <c r="U85" i="3" s="1"/>
  <c r="S86" i="3"/>
  <c r="U86" i="3" s="1"/>
  <c r="S87" i="3"/>
  <c r="U87" i="3" s="1"/>
  <c r="S88" i="3"/>
  <c r="U88" i="3" s="1"/>
  <c r="S89" i="3"/>
  <c r="U89" i="3" s="1"/>
  <c r="S91" i="3"/>
  <c r="U91" i="3" s="1"/>
  <c r="S90" i="3"/>
  <c r="U90" i="3" s="1"/>
  <c r="S92" i="3"/>
  <c r="U92" i="3" s="1"/>
  <c r="S93" i="3"/>
  <c r="U93" i="3" s="1"/>
  <c r="S94" i="3"/>
  <c r="U94" i="3" s="1"/>
  <c r="S95" i="3"/>
  <c r="U95" i="3" s="1"/>
  <c r="S97" i="3"/>
  <c r="U97" i="3" s="1"/>
  <c r="S96" i="3"/>
  <c r="U96" i="3" s="1"/>
  <c r="S98" i="3"/>
  <c r="U98" i="3" s="1"/>
  <c r="S100" i="3"/>
  <c r="U100" i="3" s="1"/>
  <c r="S99" i="3"/>
  <c r="U99" i="3" s="1"/>
  <c r="S101" i="3"/>
  <c r="U101" i="3" s="1"/>
  <c r="S102" i="3"/>
  <c r="U102" i="3" s="1"/>
  <c r="S103" i="3"/>
  <c r="U103" i="3" s="1"/>
  <c r="S104" i="3"/>
  <c r="U104" i="3" s="1"/>
  <c r="S105" i="3"/>
  <c r="U105" i="3" s="1"/>
  <c r="S106" i="3"/>
  <c r="U106" i="3" s="1"/>
  <c r="S107" i="3"/>
  <c r="U107" i="3" s="1"/>
  <c r="S108" i="3"/>
  <c r="U108" i="3" s="1"/>
  <c r="S109" i="3"/>
  <c r="U109" i="3" s="1"/>
  <c r="S111" i="3"/>
  <c r="U111" i="3" s="1"/>
  <c r="S110" i="3"/>
  <c r="U110" i="3" s="1"/>
  <c r="S112" i="3"/>
  <c r="U112" i="3" s="1"/>
  <c r="S114" i="3"/>
  <c r="U114" i="3" s="1"/>
  <c r="S113" i="3"/>
  <c r="U113" i="3" s="1"/>
  <c r="S115" i="3"/>
  <c r="U115" i="3" s="1"/>
  <c r="S163" i="3"/>
  <c r="U163" i="3" s="1"/>
  <c r="S124" i="3"/>
  <c r="U124" i="3" s="1"/>
  <c r="S140" i="3"/>
  <c r="U140" i="3" s="1"/>
  <c r="S120" i="3"/>
  <c r="U120" i="3" s="1"/>
  <c r="S190" i="3"/>
  <c r="U190" i="3" s="1"/>
  <c r="S231" i="3"/>
  <c r="U231" i="3" s="1"/>
  <c r="S164" i="3"/>
  <c r="U164" i="3" s="1"/>
  <c r="S126" i="3"/>
  <c r="U126" i="3" s="1"/>
  <c r="S230" i="3"/>
  <c r="U230" i="3" s="1"/>
  <c r="S139" i="3"/>
  <c r="U139" i="3" s="1"/>
  <c r="S205" i="3"/>
  <c r="U205" i="3" s="1"/>
  <c r="S192" i="3"/>
  <c r="U192" i="3" s="1"/>
  <c r="S185" i="3"/>
  <c r="U185" i="3" s="1"/>
  <c r="S229" i="3"/>
  <c r="U229" i="3" s="1"/>
  <c r="S203" i="3"/>
  <c r="U203" i="3" s="1"/>
  <c r="S165" i="3"/>
  <c r="U165" i="3" s="1"/>
  <c r="S173" i="3"/>
  <c r="U173" i="3" s="1"/>
  <c r="S133" i="3"/>
  <c r="U133" i="3" s="1"/>
  <c r="S142" i="3"/>
  <c r="U142" i="3" s="1"/>
  <c r="S144" i="3"/>
  <c r="U144" i="3" s="1"/>
  <c r="S136" i="3"/>
  <c r="U136" i="3" s="1"/>
  <c r="S123" i="3"/>
  <c r="U123" i="3" s="1"/>
  <c r="S208" i="3"/>
  <c r="U208" i="3" s="1"/>
  <c r="S187" i="3"/>
  <c r="U187" i="3" s="1"/>
  <c r="S169" i="3"/>
  <c r="U169" i="3" s="1"/>
  <c r="S154" i="3"/>
  <c r="U154" i="3" s="1"/>
  <c r="S179" i="3"/>
  <c r="U179" i="3" s="1"/>
  <c r="S175" i="3"/>
  <c r="U175" i="3" s="1"/>
  <c r="S177" i="3"/>
  <c r="U177" i="3" s="1"/>
  <c r="S227" i="3"/>
  <c r="U227" i="3" s="1"/>
  <c r="S210" i="3"/>
  <c r="U210" i="3" s="1"/>
  <c r="S166" i="3"/>
  <c r="U166" i="3" s="1"/>
  <c r="S178" i="3"/>
  <c r="U178" i="3" s="1"/>
  <c r="S157" i="3"/>
  <c r="U157" i="3" s="1"/>
  <c r="S131" i="3"/>
  <c r="U131" i="3" s="1"/>
  <c r="S202" i="3"/>
  <c r="U202" i="3" s="1"/>
  <c r="S153" i="3"/>
  <c r="U153" i="3" s="1"/>
  <c r="S150" i="3"/>
  <c r="U150" i="3" s="1"/>
  <c r="S200" i="3"/>
  <c r="U200" i="3" s="1"/>
  <c r="S146" i="3"/>
  <c r="U146" i="3" s="1"/>
  <c r="S172" i="3"/>
  <c r="U172" i="3" s="1"/>
  <c r="S213" i="3"/>
  <c r="U213" i="3" s="1"/>
  <c r="S155" i="3"/>
  <c r="U155" i="3" s="1"/>
  <c r="S149" i="3"/>
  <c r="U149" i="3" s="1"/>
  <c r="S232" i="3"/>
  <c r="U232" i="3" s="1"/>
  <c r="S183" i="3"/>
  <c r="U183" i="3" s="1"/>
  <c r="S196" i="3"/>
  <c r="U196" i="3" s="1"/>
  <c r="S174" i="3"/>
  <c r="U174" i="3" s="1"/>
  <c r="S181" i="3"/>
  <c r="U181" i="3" s="1"/>
  <c r="S168" i="3"/>
  <c r="U168" i="3" s="1"/>
  <c r="S145" i="3"/>
  <c r="U145" i="3" s="1"/>
  <c r="S209" i="3"/>
  <c r="U209" i="3" s="1"/>
  <c r="S195" i="3"/>
  <c r="U195" i="3" s="1"/>
  <c r="S214" i="3"/>
  <c r="U214" i="3" s="1"/>
  <c r="S128" i="3"/>
  <c r="U128" i="3" s="1"/>
  <c r="S186" i="3"/>
  <c r="U186" i="3" s="1"/>
  <c r="S130" i="3"/>
  <c r="U130" i="3" s="1"/>
  <c r="S198" i="3"/>
  <c r="U198" i="3" s="1"/>
  <c r="S199" i="3"/>
  <c r="U199" i="3" s="1"/>
  <c r="S176" i="3"/>
  <c r="U176" i="3" s="1"/>
  <c r="S161" i="3"/>
  <c r="U161" i="3" s="1"/>
  <c r="S216" i="3"/>
  <c r="U216" i="3" s="1"/>
  <c r="S193" i="3"/>
  <c r="U193" i="3" s="1"/>
  <c r="S215" i="3"/>
  <c r="U215" i="3" s="1"/>
  <c r="S125" i="3"/>
  <c r="U125" i="3" s="1"/>
  <c r="S180" i="3"/>
  <c r="U180" i="3" s="1"/>
  <c r="S220" i="3"/>
  <c r="U220" i="3" s="1"/>
  <c r="S289" i="3"/>
  <c r="U289" i="3" s="1"/>
  <c r="S509" i="3"/>
  <c r="U509" i="3" s="1"/>
  <c r="S287" i="3"/>
  <c r="U287" i="3" s="1"/>
  <c r="S351" i="3"/>
  <c r="U351" i="3" s="1"/>
  <c r="S415" i="3"/>
  <c r="U415" i="3" s="1"/>
  <c r="S292" i="3"/>
  <c r="U292" i="3" s="1"/>
  <c r="S286" i="3"/>
  <c r="U286" i="3" s="1"/>
  <c r="S350" i="3"/>
  <c r="U350" i="3" s="1"/>
  <c r="S414" i="3"/>
  <c r="U414" i="3" s="1"/>
  <c r="S478" i="3"/>
  <c r="U478" i="3" s="1"/>
  <c r="S542" i="3"/>
  <c r="U542" i="3" s="1"/>
  <c r="S333" i="3"/>
  <c r="U333" i="3" s="1"/>
  <c r="S448" i="3"/>
  <c r="U448" i="3" s="1"/>
  <c r="S533" i="3"/>
  <c r="U533" i="3" s="1"/>
  <c r="S608" i="3"/>
  <c r="U608" i="3" s="1"/>
  <c r="S672" i="3"/>
  <c r="U672" i="3" s="1"/>
  <c r="S368" i="3"/>
  <c r="U368" i="3" s="1"/>
  <c r="S471" i="3"/>
  <c r="U471" i="3" s="1"/>
  <c r="S556" i="3"/>
  <c r="U556" i="3" s="1"/>
  <c r="S625" i="3"/>
  <c r="U625" i="3" s="1"/>
  <c r="S261" i="3"/>
  <c r="U261" i="3" s="1"/>
  <c r="S500" i="3"/>
  <c r="U500" i="3" s="1"/>
  <c r="S647" i="3"/>
  <c r="U647" i="3" s="1"/>
  <c r="S440" i="3"/>
  <c r="U440" i="3" s="1"/>
  <c r="S602" i="3"/>
  <c r="U602" i="3" s="1"/>
  <c r="S356" i="3"/>
  <c r="U356" i="3" s="1"/>
  <c r="S548" i="3"/>
  <c r="U548" i="3" s="1"/>
  <c r="S683" i="3"/>
  <c r="U683" i="3" s="1"/>
  <c r="S445" i="3"/>
  <c r="U445" i="3" s="1"/>
  <c r="S622" i="3"/>
  <c r="U622" i="3" s="1"/>
  <c r="S275" i="3"/>
  <c r="U275" i="3" s="1"/>
  <c r="S339" i="3"/>
  <c r="U339" i="3" s="1"/>
  <c r="S403" i="3"/>
  <c r="U403" i="3" s="1"/>
  <c r="S280" i="3"/>
  <c r="U280" i="3" s="1"/>
  <c r="S274" i="3"/>
  <c r="U274" i="3" s="1"/>
  <c r="S338" i="3"/>
  <c r="U338" i="3" s="1"/>
  <c r="S402" i="3"/>
  <c r="U402" i="3" s="1"/>
  <c r="S466" i="3"/>
  <c r="U466" i="3" s="1"/>
  <c r="S530" i="3"/>
  <c r="U530" i="3" s="1"/>
  <c r="S309" i="3"/>
  <c r="U309" i="3" s="1"/>
  <c r="S432" i="3"/>
  <c r="U432" i="3" s="1"/>
  <c r="S517" i="3"/>
  <c r="U517" i="3" s="1"/>
  <c r="S596" i="3"/>
  <c r="U596" i="3" s="1"/>
  <c r="S660" i="3"/>
  <c r="U660" i="3" s="1"/>
  <c r="S344" i="3"/>
  <c r="U344" i="3" s="1"/>
  <c r="S455" i="3"/>
  <c r="U455" i="3" s="1"/>
  <c r="S540" i="3"/>
  <c r="U540" i="3" s="1"/>
  <c r="S613" i="3"/>
  <c r="U613" i="3" s="1"/>
  <c r="S677" i="3"/>
  <c r="U677" i="3" s="1"/>
  <c r="S468" i="3"/>
  <c r="U468" i="3" s="1"/>
  <c r="S623" i="3"/>
  <c r="U623" i="3" s="1"/>
  <c r="S401" i="3"/>
  <c r="U401" i="3" s="1"/>
  <c r="S662" i="3"/>
  <c r="U662" i="3" s="1"/>
  <c r="S239" i="3"/>
  <c r="U239" i="3" s="1"/>
  <c r="S303" i="3"/>
  <c r="U303" i="3" s="1"/>
  <c r="S367" i="3"/>
  <c r="U367" i="3" s="1"/>
  <c r="S244" i="3"/>
  <c r="U244" i="3" s="1"/>
  <c r="S238" i="3"/>
  <c r="U238" i="3" s="1"/>
  <c r="S302" i="3"/>
  <c r="U302" i="3" s="1"/>
  <c r="S366" i="3"/>
  <c r="U366" i="3" s="1"/>
  <c r="S430" i="3"/>
  <c r="U430" i="3" s="1"/>
  <c r="S494" i="3"/>
  <c r="U494" i="3" s="1"/>
  <c r="S558" i="3"/>
  <c r="U558" i="3" s="1"/>
  <c r="S365" i="3"/>
  <c r="U365" i="3" s="1"/>
  <c r="S469" i="3"/>
  <c r="U469" i="3" s="1"/>
  <c r="S555" i="3"/>
  <c r="U555" i="3" s="1"/>
  <c r="S624" i="3"/>
  <c r="U624" i="3" s="1"/>
  <c r="S237" i="3"/>
  <c r="U237" i="3" s="1"/>
  <c r="S400" i="3"/>
  <c r="U400" i="3" s="1"/>
  <c r="S492" i="3"/>
  <c r="U492" i="3" s="1"/>
  <c r="S577" i="3"/>
  <c r="U577" i="3" s="1"/>
  <c r="S641" i="3"/>
  <c r="U641" i="3" s="1"/>
  <c r="S348" i="3"/>
  <c r="U348" i="3" s="1"/>
  <c r="S543" i="3"/>
  <c r="U543" i="3" s="1"/>
  <c r="S679" i="3"/>
  <c r="U679" i="3" s="1"/>
  <c r="S483" i="3"/>
  <c r="U483" i="3" s="1"/>
  <c r="S634" i="3"/>
  <c r="U634" i="3" s="1"/>
  <c r="S420" i="3"/>
  <c r="U420" i="3" s="1"/>
  <c r="S587" i="3"/>
  <c r="U587" i="3" s="1"/>
  <c r="S614" i="3"/>
  <c r="U614" i="3" s="1"/>
  <c r="S484" i="3"/>
  <c r="U484" i="3" s="1"/>
  <c r="S467" i="3"/>
  <c r="U467" i="3" s="1"/>
  <c r="S291" i="3"/>
  <c r="U291" i="3" s="1"/>
  <c r="S355" i="3"/>
  <c r="U355" i="3" s="1"/>
  <c r="S419" i="3"/>
  <c r="U419" i="3" s="1"/>
  <c r="S296" i="3"/>
  <c r="U296" i="3" s="1"/>
  <c r="S290" i="3"/>
  <c r="U290" i="3" s="1"/>
  <c r="S354" i="3"/>
  <c r="U354" i="3" s="1"/>
  <c r="S418" i="3"/>
  <c r="U418" i="3" s="1"/>
  <c r="S482" i="3"/>
  <c r="U482" i="3" s="1"/>
  <c r="S546" i="3"/>
  <c r="U546" i="3" s="1"/>
  <c r="S341" i="3"/>
  <c r="U341" i="3" s="1"/>
  <c r="S453" i="3"/>
  <c r="U453" i="3" s="1"/>
  <c r="S539" i="3"/>
  <c r="U539" i="3" s="1"/>
  <c r="S612" i="3"/>
  <c r="U612" i="3" s="1"/>
  <c r="S676" i="3"/>
  <c r="U676" i="3" s="1"/>
  <c r="S376" i="3"/>
  <c r="U376" i="3" s="1"/>
  <c r="S476" i="3"/>
  <c r="U476" i="3" s="1"/>
  <c r="S561" i="3"/>
  <c r="U561" i="3" s="1"/>
  <c r="S629" i="3"/>
  <c r="U629" i="3" s="1"/>
  <c r="S293" i="3"/>
  <c r="U293" i="3" s="1"/>
  <c r="S511" i="3"/>
  <c r="U511" i="3" s="1"/>
  <c r="S655" i="3"/>
  <c r="U655" i="3" s="1"/>
  <c r="S451" i="3"/>
  <c r="U451" i="3" s="1"/>
  <c r="S520" i="3"/>
  <c r="U520" i="3" s="1"/>
  <c r="S255" i="3"/>
  <c r="U255" i="3" s="1"/>
  <c r="S319" i="3"/>
  <c r="U319" i="3" s="1"/>
  <c r="S383" i="3"/>
  <c r="U383" i="3" s="1"/>
  <c r="S260" i="3"/>
  <c r="U260" i="3" s="1"/>
  <c r="S254" i="3"/>
  <c r="U254" i="3" s="1"/>
  <c r="S318" i="3"/>
  <c r="U318" i="3" s="1"/>
  <c r="S382" i="3"/>
  <c r="U382" i="3" s="1"/>
  <c r="S446" i="3"/>
  <c r="U446" i="3" s="1"/>
  <c r="S510" i="3"/>
  <c r="U510" i="3" s="1"/>
  <c r="S574" i="3"/>
  <c r="U574" i="3" s="1"/>
  <c r="S397" i="3"/>
  <c r="U397" i="3" s="1"/>
  <c r="S491" i="3"/>
  <c r="U491" i="3" s="1"/>
  <c r="S576" i="3"/>
  <c r="U576" i="3" s="1"/>
  <c r="S640" i="3"/>
  <c r="U640" i="3" s="1"/>
  <c r="S301" i="3"/>
  <c r="U301" i="3" s="1"/>
  <c r="S428" i="3"/>
  <c r="U428" i="3" s="1"/>
  <c r="S513" i="3"/>
  <c r="U513" i="3" s="1"/>
  <c r="S593" i="3"/>
  <c r="U593" i="3" s="1"/>
  <c r="S657" i="3"/>
  <c r="U657" i="3" s="1"/>
  <c r="S412" i="3"/>
  <c r="U412" i="3" s="1"/>
  <c r="S583" i="3"/>
  <c r="U583" i="3" s="1"/>
  <c r="S321" i="3"/>
  <c r="U321" i="3" s="1"/>
  <c r="S525" i="3"/>
  <c r="U525" i="3" s="1"/>
  <c r="S666" i="3"/>
  <c r="U666" i="3" s="1"/>
  <c r="S463" i="3"/>
  <c r="U463" i="3" s="1"/>
  <c r="S619" i="3"/>
  <c r="U619" i="3" s="1"/>
  <c r="S456" i="3"/>
  <c r="U456" i="3" s="1"/>
  <c r="S630" i="3"/>
  <c r="U630" i="3" s="1"/>
  <c r="S243" i="3"/>
  <c r="U243" i="3" s="1"/>
  <c r="S307" i="3"/>
  <c r="U307" i="3" s="1"/>
  <c r="S371" i="3"/>
  <c r="U371" i="3" s="1"/>
  <c r="S248" i="3"/>
  <c r="U248" i="3" s="1"/>
  <c r="S242" i="3"/>
  <c r="U242" i="3" s="1"/>
  <c r="S306" i="3"/>
  <c r="U306" i="3" s="1"/>
  <c r="S370" i="3"/>
  <c r="U370" i="3" s="1"/>
  <c r="S434" i="3"/>
  <c r="U434" i="3" s="1"/>
  <c r="S498" i="3"/>
  <c r="U498" i="3" s="1"/>
  <c r="S562" i="3"/>
  <c r="U562" i="3" s="1"/>
  <c r="S373" i="3"/>
  <c r="U373" i="3" s="1"/>
  <c r="S475" i="3"/>
  <c r="U475" i="3" s="1"/>
  <c r="S560" i="3"/>
  <c r="U560" i="3" s="1"/>
  <c r="S628" i="3"/>
  <c r="U628" i="3" s="1"/>
  <c r="S253" i="3"/>
  <c r="U253" i="3" s="1"/>
  <c r="S408" i="3"/>
  <c r="U408" i="3" s="1"/>
  <c r="S497" i="3"/>
  <c r="U497" i="3" s="1"/>
  <c r="S581" i="3"/>
  <c r="U581" i="3" s="1"/>
  <c r="S645" i="3"/>
  <c r="U645" i="3" s="1"/>
  <c r="S364" i="3"/>
  <c r="U364" i="3" s="1"/>
  <c r="S553" i="3"/>
  <c r="U553" i="3" s="1"/>
  <c r="S241" i="3"/>
  <c r="U241" i="3" s="1"/>
  <c r="S493" i="3"/>
  <c r="U493" i="3" s="1"/>
  <c r="S654" i="3"/>
  <c r="U654" i="3" s="1"/>
  <c r="S271" i="3"/>
  <c r="U271" i="3" s="1"/>
  <c r="S335" i="3"/>
  <c r="U335" i="3" s="1"/>
  <c r="S399" i="3"/>
  <c r="U399" i="3" s="1"/>
  <c r="S276" i="3"/>
  <c r="U276" i="3" s="1"/>
  <c r="S270" i="3"/>
  <c r="U270" i="3" s="1"/>
  <c r="S334" i="3"/>
  <c r="U334" i="3" s="1"/>
  <c r="S398" i="3"/>
  <c r="U398" i="3" s="1"/>
  <c r="S462" i="3"/>
  <c r="U462" i="3" s="1"/>
  <c r="S526" i="3"/>
  <c r="U526" i="3" s="1"/>
  <c r="S297" i="3"/>
  <c r="U297" i="3" s="1"/>
  <c r="S427" i="3"/>
  <c r="U427" i="3" s="1"/>
  <c r="S512" i="3"/>
  <c r="U512" i="3" s="1"/>
  <c r="S592" i="3"/>
  <c r="U592" i="3" s="1"/>
  <c r="S656" i="3"/>
  <c r="U656" i="3" s="1"/>
  <c r="S336" i="3"/>
  <c r="U336" i="3" s="1"/>
  <c r="S449" i="3"/>
  <c r="U449" i="3" s="1"/>
  <c r="S535" i="3"/>
  <c r="U535" i="3" s="1"/>
  <c r="S609" i="3"/>
  <c r="U609" i="3" s="1"/>
  <c r="S673" i="3"/>
  <c r="U673" i="3" s="1"/>
  <c r="S457" i="3"/>
  <c r="U457" i="3" s="1"/>
  <c r="S615" i="3"/>
  <c r="U615" i="3" s="1"/>
  <c r="S385" i="3"/>
  <c r="U385" i="3" s="1"/>
  <c r="S568" i="3"/>
  <c r="U568" i="3" s="1"/>
  <c r="S277" i="3"/>
  <c r="U277" i="3" s="1"/>
  <c r="S505" i="3"/>
  <c r="U505" i="3" s="1"/>
  <c r="S651" i="3"/>
  <c r="U651" i="3" s="1"/>
  <c r="S606" i="3"/>
  <c r="U606" i="3" s="1"/>
  <c r="S477" i="3"/>
  <c r="U477" i="3" s="1"/>
  <c r="S259" i="3"/>
  <c r="U259" i="3" s="1"/>
  <c r="S323" i="3"/>
  <c r="U323" i="3" s="1"/>
  <c r="S387" i="3"/>
  <c r="U387" i="3" s="1"/>
  <c r="S264" i="3"/>
  <c r="U264" i="3" s="1"/>
  <c r="S258" i="3"/>
  <c r="U258" i="3" s="1"/>
  <c r="S322" i="3"/>
  <c r="U322" i="3" s="1"/>
  <c r="S386" i="3"/>
  <c r="U386" i="3" s="1"/>
  <c r="S450" i="3"/>
  <c r="U450" i="3" s="1"/>
  <c r="S514" i="3"/>
  <c r="U514" i="3" s="1"/>
  <c r="S249" i="3"/>
  <c r="U249" i="3" s="1"/>
  <c r="S405" i="3"/>
  <c r="U405" i="3" s="1"/>
  <c r="S496" i="3"/>
  <c r="U496" i="3" s="1"/>
  <c r="S580" i="3"/>
  <c r="U580" i="3" s="1"/>
  <c r="S644" i="3"/>
  <c r="U644" i="3" s="1"/>
  <c r="S312" i="3"/>
  <c r="U312" i="3" s="1"/>
  <c r="S433" i="3"/>
  <c r="U433" i="3" s="1"/>
  <c r="S519" i="3"/>
  <c r="U519" i="3" s="1"/>
  <c r="S597" i="3"/>
  <c r="U597" i="3" s="1"/>
  <c r="S661" i="3"/>
  <c r="U661" i="3" s="1"/>
  <c r="S425" i="3"/>
  <c r="U425" i="3" s="1"/>
  <c r="S591" i="3"/>
  <c r="U591" i="3" s="1"/>
  <c r="S337" i="3"/>
  <c r="U337" i="3" s="1"/>
  <c r="S536" i="3"/>
  <c r="U536" i="3" s="1"/>
  <c r="S578" i="3"/>
  <c r="U578" i="3" s="1"/>
  <c r="S308" i="3"/>
  <c r="U308" i="3" s="1"/>
  <c r="S516" i="3"/>
  <c r="U516" i="3" s="1"/>
  <c r="S659" i="3"/>
  <c r="U659" i="3" s="1"/>
  <c r="S393" i="3"/>
  <c r="U393" i="3" s="1"/>
  <c r="S598" i="3"/>
  <c r="U598" i="3" s="1"/>
  <c r="S247" i="3"/>
  <c r="U247" i="3" s="1"/>
  <c r="S311" i="3"/>
  <c r="U311" i="3" s="1"/>
  <c r="S375" i="3"/>
  <c r="U375" i="3" s="1"/>
  <c r="S252" i="3"/>
  <c r="U252" i="3" s="1"/>
  <c r="S246" i="3"/>
  <c r="U246" i="3" s="1"/>
  <c r="S310" i="3"/>
  <c r="U310" i="3" s="1"/>
  <c r="S374" i="3"/>
  <c r="U374" i="3" s="1"/>
  <c r="S438" i="3"/>
  <c r="U438" i="3" s="1"/>
  <c r="S502" i="3"/>
  <c r="U502" i="3" s="1"/>
  <c r="S566" i="3"/>
  <c r="U566" i="3" s="1"/>
  <c r="S381" i="3"/>
  <c r="U381" i="3" s="1"/>
  <c r="S480" i="3"/>
  <c r="U480" i="3" s="1"/>
  <c r="S565" i="3"/>
  <c r="U565" i="3" s="1"/>
  <c r="S632" i="3"/>
  <c r="U632" i="3" s="1"/>
  <c r="S269" i="3"/>
  <c r="U269" i="3" s="1"/>
  <c r="S416" i="3"/>
  <c r="U416" i="3" s="1"/>
  <c r="S503" i="3"/>
  <c r="U503" i="3" s="1"/>
  <c r="S585" i="3"/>
  <c r="U585" i="3" s="1"/>
  <c r="S649" i="3"/>
  <c r="U649" i="3" s="1"/>
  <c r="S380" i="3"/>
  <c r="U380" i="3" s="1"/>
  <c r="S564" i="3"/>
  <c r="U564" i="3" s="1"/>
  <c r="S273" i="3"/>
  <c r="U273" i="3" s="1"/>
  <c r="S504" i="3"/>
  <c r="U504" i="3" s="1"/>
  <c r="S650" i="3"/>
  <c r="U650" i="3" s="1"/>
  <c r="S441" i="3"/>
  <c r="U441" i="3" s="1"/>
  <c r="S667" i="3"/>
  <c r="U667" i="3" s="1"/>
  <c r="S563" i="3"/>
  <c r="U563" i="3" s="1"/>
  <c r="S251" i="3"/>
  <c r="U251" i="3" s="1"/>
  <c r="S315" i="3"/>
  <c r="U315" i="3" s="1"/>
  <c r="S379" i="3"/>
  <c r="U379" i="3" s="1"/>
  <c r="S256" i="3"/>
  <c r="U256" i="3" s="1"/>
  <c r="S250" i="3"/>
  <c r="U250" i="3" s="1"/>
  <c r="S314" i="3"/>
  <c r="U314" i="3" s="1"/>
  <c r="S378" i="3"/>
  <c r="U378" i="3" s="1"/>
  <c r="S442" i="3"/>
  <c r="U442" i="3" s="1"/>
  <c r="S506" i="3"/>
  <c r="U506" i="3" s="1"/>
  <c r="S570" i="3"/>
  <c r="U570" i="3" s="1"/>
  <c r="S389" i="3"/>
  <c r="U389" i="3" s="1"/>
  <c r="S485" i="3"/>
  <c r="U485" i="3" s="1"/>
  <c r="S571" i="3"/>
  <c r="U571" i="3" s="1"/>
  <c r="S636" i="3"/>
  <c r="U636" i="3" s="1"/>
  <c r="S285" i="3"/>
  <c r="U285" i="3" s="1"/>
  <c r="S423" i="3"/>
  <c r="U423" i="3" s="1"/>
  <c r="S508" i="3"/>
  <c r="U508" i="3" s="1"/>
  <c r="S589" i="3"/>
  <c r="U589" i="3" s="1"/>
  <c r="S653" i="3"/>
  <c r="U653" i="3" s="1"/>
  <c r="S396" i="3"/>
  <c r="U396" i="3" s="1"/>
  <c r="S575" i="3"/>
  <c r="U575" i="3" s="1"/>
  <c r="S305" i="3"/>
  <c r="U305" i="3" s="1"/>
  <c r="S515" i="3"/>
  <c r="U515" i="3" s="1"/>
  <c r="S658" i="3"/>
  <c r="U658" i="3" s="1"/>
  <c r="S452" i="3"/>
  <c r="U452" i="3" s="1"/>
  <c r="S611" i="3"/>
  <c r="U611" i="3" s="1"/>
  <c r="S499" i="3"/>
  <c r="U499" i="3" s="1"/>
  <c r="S678" i="3"/>
  <c r="U678" i="3" s="1"/>
  <c r="S610" i="3"/>
  <c r="U610" i="3" s="1"/>
  <c r="S372" i="3"/>
  <c r="U372" i="3" s="1"/>
  <c r="S559" i="3"/>
  <c r="U559" i="3" s="1"/>
  <c r="S582" i="3"/>
  <c r="U582" i="3" s="1"/>
  <c r="S569" i="3"/>
  <c r="U569" i="3" s="1"/>
  <c r="S435" i="3"/>
  <c r="U435" i="3" s="1"/>
  <c r="S263" i="3"/>
  <c r="U263" i="3" s="1"/>
  <c r="S327" i="3"/>
  <c r="U327" i="3" s="1"/>
  <c r="S391" i="3"/>
  <c r="U391" i="3" s="1"/>
  <c r="S268" i="3"/>
  <c r="U268" i="3" s="1"/>
  <c r="S262" i="3"/>
  <c r="U262" i="3" s="1"/>
  <c r="S326" i="3"/>
  <c r="U326" i="3" s="1"/>
  <c r="S390" i="3"/>
  <c r="U390" i="3" s="1"/>
  <c r="S454" i="3"/>
  <c r="U454" i="3" s="1"/>
  <c r="S518" i="3"/>
  <c r="U518" i="3" s="1"/>
  <c r="S265" i="3"/>
  <c r="U265" i="3" s="1"/>
  <c r="S413" i="3"/>
  <c r="U413" i="3" s="1"/>
  <c r="S501" i="3"/>
  <c r="U501" i="3" s="1"/>
  <c r="S584" i="3"/>
  <c r="U584" i="3" s="1"/>
  <c r="S648" i="3"/>
  <c r="U648" i="3" s="1"/>
  <c r="S320" i="3"/>
  <c r="U320" i="3" s="1"/>
  <c r="S439" i="3"/>
  <c r="U439" i="3" s="1"/>
  <c r="S524" i="3"/>
  <c r="U524" i="3" s="1"/>
  <c r="S601" i="3"/>
  <c r="U601" i="3" s="1"/>
  <c r="S665" i="3"/>
  <c r="U665" i="3" s="1"/>
  <c r="S436" i="3"/>
  <c r="U436" i="3" s="1"/>
  <c r="S599" i="3"/>
  <c r="U599" i="3" s="1"/>
  <c r="S353" i="3"/>
  <c r="U353" i="3" s="1"/>
  <c r="S547" i="3"/>
  <c r="U547" i="3" s="1"/>
  <c r="S682" i="3"/>
  <c r="U682" i="3" s="1"/>
  <c r="S527" i="3"/>
  <c r="U527" i="3" s="1"/>
  <c r="S541" i="3"/>
  <c r="U541" i="3" s="1"/>
  <c r="S377" i="3"/>
  <c r="U377" i="3" s="1"/>
  <c r="S267" i="3"/>
  <c r="U267" i="3" s="1"/>
  <c r="S331" i="3"/>
  <c r="U331" i="3" s="1"/>
  <c r="S395" i="3"/>
  <c r="U395" i="3" s="1"/>
  <c r="S272" i="3"/>
  <c r="U272" i="3" s="1"/>
  <c r="S266" i="3"/>
  <c r="U266" i="3" s="1"/>
  <c r="S330" i="3"/>
  <c r="U330" i="3" s="1"/>
  <c r="S394" i="3"/>
  <c r="U394" i="3" s="1"/>
  <c r="S458" i="3"/>
  <c r="U458" i="3" s="1"/>
  <c r="S522" i="3"/>
  <c r="U522" i="3" s="1"/>
  <c r="S281" i="3"/>
  <c r="U281" i="3" s="1"/>
  <c r="S421" i="3"/>
  <c r="U421" i="3" s="1"/>
  <c r="S507" i="3"/>
  <c r="U507" i="3" s="1"/>
  <c r="S588" i="3"/>
  <c r="U588" i="3" s="1"/>
  <c r="S652" i="3"/>
  <c r="U652" i="3" s="1"/>
  <c r="S328" i="3"/>
  <c r="U328" i="3" s="1"/>
  <c r="S444" i="3"/>
  <c r="U444" i="3" s="1"/>
  <c r="S529" i="3"/>
  <c r="U529" i="3" s="1"/>
  <c r="S605" i="3"/>
  <c r="U605" i="3" s="1"/>
  <c r="S669" i="3"/>
  <c r="U669" i="3" s="1"/>
  <c r="S447" i="3"/>
  <c r="U447" i="3" s="1"/>
  <c r="S607" i="3"/>
  <c r="U607" i="3" s="1"/>
  <c r="S369" i="3"/>
  <c r="U369" i="3" s="1"/>
  <c r="S557" i="3"/>
  <c r="U557" i="3" s="1"/>
  <c r="S245" i="3"/>
  <c r="U245" i="3" s="1"/>
  <c r="S495" i="3"/>
  <c r="U495" i="3" s="1"/>
  <c r="S643" i="3"/>
  <c r="U643" i="3" s="1"/>
  <c r="S257" i="3"/>
  <c r="U257" i="3" s="1"/>
  <c r="S531" i="3"/>
  <c r="U531" i="3" s="1"/>
  <c r="S642" i="3"/>
  <c r="U642" i="3" s="1"/>
  <c r="S431" i="3"/>
  <c r="U431" i="3" s="1"/>
  <c r="S595" i="3"/>
  <c r="U595" i="3" s="1"/>
  <c r="S409" i="3"/>
  <c r="U409" i="3" s="1"/>
  <c r="S329" i="3"/>
  <c r="U329" i="3" s="1"/>
  <c r="S590" i="3"/>
  <c r="U590" i="3" s="1"/>
  <c r="S279" i="3"/>
  <c r="U279" i="3" s="1"/>
  <c r="S343" i="3"/>
  <c r="U343" i="3" s="1"/>
  <c r="S407" i="3"/>
  <c r="U407" i="3" s="1"/>
  <c r="S284" i="3"/>
  <c r="U284" i="3" s="1"/>
  <c r="S278" i="3"/>
  <c r="U278" i="3" s="1"/>
  <c r="S342" i="3"/>
  <c r="U342" i="3" s="1"/>
  <c r="S406" i="3"/>
  <c r="U406" i="3" s="1"/>
  <c r="S470" i="3"/>
  <c r="U470" i="3" s="1"/>
  <c r="S534" i="3"/>
  <c r="U534" i="3" s="1"/>
  <c r="S317" i="3"/>
  <c r="U317" i="3" s="1"/>
  <c r="S437" i="3"/>
  <c r="U437" i="3" s="1"/>
  <c r="S523" i="3"/>
  <c r="U523" i="3" s="1"/>
  <c r="S600" i="3"/>
  <c r="U600" i="3" s="1"/>
  <c r="S664" i="3"/>
  <c r="U664" i="3" s="1"/>
  <c r="S352" i="3"/>
  <c r="U352" i="3" s="1"/>
  <c r="S460" i="3"/>
  <c r="U460" i="3" s="1"/>
  <c r="S545" i="3"/>
  <c r="U545" i="3" s="1"/>
  <c r="S617" i="3"/>
  <c r="U617" i="3" s="1"/>
  <c r="S681" i="3"/>
  <c r="U681" i="3" s="1"/>
  <c r="S479" i="3"/>
  <c r="U479" i="3" s="1"/>
  <c r="S631" i="3"/>
  <c r="U631" i="3" s="1"/>
  <c r="S417" i="3"/>
  <c r="U417" i="3" s="1"/>
  <c r="S586" i="3"/>
  <c r="U586" i="3" s="1"/>
  <c r="S324" i="3"/>
  <c r="U324" i="3" s="1"/>
  <c r="S603" i="3"/>
  <c r="U603" i="3" s="1"/>
  <c r="S345" i="3"/>
  <c r="U345" i="3" s="1"/>
  <c r="S552" i="3"/>
  <c r="U552" i="3" s="1"/>
  <c r="S283" i="3"/>
  <c r="U283" i="3" s="1"/>
  <c r="S347" i="3"/>
  <c r="U347" i="3" s="1"/>
  <c r="S411" i="3"/>
  <c r="U411" i="3" s="1"/>
  <c r="S288" i="3"/>
  <c r="U288" i="3" s="1"/>
  <c r="S282" i="3"/>
  <c r="U282" i="3" s="1"/>
  <c r="S346" i="3"/>
  <c r="U346" i="3" s="1"/>
  <c r="S410" i="3"/>
  <c r="U410" i="3" s="1"/>
  <c r="S474" i="3"/>
  <c r="U474" i="3" s="1"/>
  <c r="S538" i="3"/>
  <c r="U538" i="3" s="1"/>
  <c r="S325" i="3"/>
  <c r="U325" i="3" s="1"/>
  <c r="S443" i="3"/>
  <c r="U443" i="3" s="1"/>
  <c r="S528" i="3"/>
  <c r="U528" i="3" s="1"/>
  <c r="S604" i="3"/>
  <c r="U604" i="3" s="1"/>
  <c r="S668" i="3"/>
  <c r="U668" i="3" s="1"/>
  <c r="S360" i="3"/>
  <c r="U360" i="3" s="1"/>
  <c r="S465" i="3"/>
  <c r="U465" i="3" s="1"/>
  <c r="S551" i="3"/>
  <c r="U551" i="3" s="1"/>
  <c r="S621" i="3"/>
  <c r="U621" i="3" s="1"/>
  <c r="S235" i="3"/>
  <c r="U235" i="3" s="1"/>
  <c r="S489" i="3"/>
  <c r="U489" i="3" s="1"/>
  <c r="S639" i="3"/>
  <c r="U639" i="3" s="1"/>
  <c r="S429" i="3"/>
  <c r="U429" i="3" s="1"/>
  <c r="S594" i="3"/>
  <c r="U594" i="3" s="1"/>
  <c r="S340" i="3"/>
  <c r="U340" i="3" s="1"/>
  <c r="S537" i="3"/>
  <c r="U537" i="3" s="1"/>
  <c r="S675" i="3"/>
  <c r="U675" i="3" s="1"/>
  <c r="S638" i="3"/>
  <c r="U638" i="3" s="1"/>
  <c r="S674" i="3"/>
  <c r="U674" i="3" s="1"/>
  <c r="S473" i="3"/>
  <c r="U473" i="3" s="1"/>
  <c r="S627" i="3"/>
  <c r="U627" i="3" s="1"/>
  <c r="S573" i="3"/>
  <c r="U573" i="3" s="1"/>
  <c r="S313" i="3"/>
  <c r="U313" i="3" s="1"/>
  <c r="S424" i="3"/>
  <c r="U424" i="3" s="1"/>
  <c r="S295" i="3"/>
  <c r="U295" i="3" s="1"/>
  <c r="S359" i="3"/>
  <c r="U359" i="3" s="1"/>
  <c r="S236" i="3"/>
  <c r="U236" i="3" s="1"/>
  <c r="S300" i="3"/>
  <c r="U300" i="3" s="1"/>
  <c r="S294" i="3"/>
  <c r="U294" i="3" s="1"/>
  <c r="S358" i="3"/>
  <c r="U358" i="3" s="1"/>
  <c r="S422" i="3"/>
  <c r="U422" i="3" s="1"/>
  <c r="S486" i="3"/>
  <c r="U486" i="3" s="1"/>
  <c r="S550" i="3"/>
  <c r="U550" i="3" s="1"/>
  <c r="S349" i="3"/>
  <c r="U349" i="3" s="1"/>
  <c r="S459" i="3"/>
  <c r="U459" i="3" s="1"/>
  <c r="S544" i="3"/>
  <c r="U544" i="3" s="1"/>
  <c r="S616" i="3"/>
  <c r="U616" i="3" s="1"/>
  <c r="S680" i="3"/>
  <c r="U680" i="3" s="1"/>
  <c r="S384" i="3"/>
  <c r="U384" i="3" s="1"/>
  <c r="S481" i="3"/>
  <c r="U481" i="3" s="1"/>
  <c r="S567" i="3"/>
  <c r="U567" i="3" s="1"/>
  <c r="S633" i="3"/>
  <c r="U633" i="3" s="1"/>
  <c r="S316" i="3"/>
  <c r="U316" i="3" s="1"/>
  <c r="S521" i="3"/>
  <c r="U521" i="3" s="1"/>
  <c r="S663" i="3"/>
  <c r="U663" i="3" s="1"/>
  <c r="S461" i="3"/>
  <c r="U461" i="3" s="1"/>
  <c r="S618" i="3"/>
  <c r="U618" i="3" s="1"/>
  <c r="S388" i="3"/>
  <c r="U388" i="3" s="1"/>
  <c r="S635" i="3"/>
  <c r="U635" i="3" s="1"/>
  <c r="S670" i="3"/>
  <c r="U670" i="3" s="1"/>
  <c r="S361" i="3"/>
  <c r="U361" i="3" s="1"/>
  <c r="S299" i="3"/>
  <c r="U299" i="3" s="1"/>
  <c r="S363" i="3"/>
  <c r="U363" i="3" s="1"/>
  <c r="S240" i="3"/>
  <c r="U240" i="3" s="1"/>
  <c r="S304" i="3"/>
  <c r="U304" i="3" s="1"/>
  <c r="S298" i="3"/>
  <c r="U298" i="3" s="1"/>
  <c r="S362" i="3"/>
  <c r="U362" i="3" s="1"/>
  <c r="S426" i="3"/>
  <c r="U426" i="3" s="1"/>
  <c r="S490" i="3"/>
  <c r="U490" i="3" s="1"/>
  <c r="S554" i="3"/>
  <c r="U554" i="3" s="1"/>
  <c r="S357" i="3"/>
  <c r="U357" i="3" s="1"/>
  <c r="S464" i="3"/>
  <c r="U464" i="3" s="1"/>
  <c r="S549" i="3"/>
  <c r="U549" i="3" s="1"/>
  <c r="S620" i="3"/>
  <c r="U620" i="3" s="1"/>
  <c r="S684" i="3"/>
  <c r="S392" i="3"/>
  <c r="U392" i="3" s="1"/>
  <c r="S487" i="3"/>
  <c r="U487" i="3" s="1"/>
  <c r="S572" i="3"/>
  <c r="U572" i="3" s="1"/>
  <c r="S637" i="3"/>
  <c r="U637" i="3" s="1"/>
  <c r="S332" i="3"/>
  <c r="U332" i="3" s="1"/>
  <c r="S532" i="3"/>
  <c r="U532" i="3" s="1"/>
  <c r="S671" i="3"/>
  <c r="U671" i="3" s="1"/>
  <c r="S472" i="3"/>
  <c r="U472" i="3" s="1"/>
  <c r="S626" i="3"/>
  <c r="U626" i="3" s="1"/>
  <c r="S404" i="3"/>
  <c r="U404" i="3" s="1"/>
  <c r="S579" i="3"/>
  <c r="U579" i="3" s="1"/>
  <c r="S646" i="3"/>
  <c r="U646" i="3" s="1"/>
  <c r="S488" i="3"/>
  <c r="U488" i="3" s="1"/>
  <c r="S148" i="3"/>
  <c r="U148" i="3" s="1"/>
  <c r="S225" i="3"/>
  <c r="U225" i="3" s="1"/>
  <c r="S147" i="3"/>
  <c r="U147" i="3" s="1"/>
  <c r="S171" i="3"/>
  <c r="U171" i="3" s="1"/>
  <c r="S219" i="3"/>
  <c r="U219" i="3" s="1"/>
  <c r="S129" i="3"/>
  <c r="U129" i="3" s="1"/>
  <c r="S221" i="3"/>
  <c r="U221" i="3" s="1"/>
  <c r="S204" i="3"/>
  <c r="U204" i="3" s="1"/>
  <c r="S189" i="3"/>
  <c r="U189" i="3" s="1"/>
  <c r="S197" i="3"/>
  <c r="U197" i="3" s="1"/>
  <c r="S119" i="3"/>
  <c r="U119" i="3" s="1"/>
  <c r="S211" i="3"/>
  <c r="U211" i="3" s="1"/>
  <c r="S206" i="3"/>
  <c r="U206" i="3" s="1"/>
  <c r="S158" i="3"/>
  <c r="U158" i="3" s="1"/>
  <c r="S151" i="3"/>
  <c r="U151" i="3" s="1"/>
  <c r="S121" i="3"/>
  <c r="U121" i="3" s="1"/>
  <c r="S217" i="3"/>
  <c r="U217" i="3" s="1"/>
  <c r="S135" i="3"/>
  <c r="U135" i="3" s="1"/>
  <c r="S184" i="3"/>
  <c r="U184" i="3" s="1"/>
  <c r="S143" i="3"/>
  <c r="U143" i="3" s="1"/>
  <c r="S188" i="3"/>
  <c r="U188" i="3" s="1"/>
  <c r="S212" i="3"/>
  <c r="U212" i="3" s="1"/>
  <c r="S156" i="3"/>
  <c r="U156" i="3" s="1"/>
  <c r="S182" i="3"/>
  <c r="U182" i="3" s="1"/>
  <c r="S194" i="3"/>
  <c r="U194" i="3" s="1"/>
  <c r="S152" i="3"/>
  <c r="U152" i="3" s="1"/>
  <c r="S224" i="3"/>
  <c r="U224" i="3" s="1"/>
  <c r="S228" i="3"/>
  <c r="U228" i="3" s="1"/>
  <c r="S191" i="3"/>
  <c r="U191" i="3" s="1"/>
  <c r="S134" i="3"/>
  <c r="U134" i="3" s="1"/>
  <c r="S201" i="3"/>
  <c r="U201" i="3" s="1"/>
  <c r="S222" i="3"/>
  <c r="U222" i="3" s="1"/>
  <c r="S207" i="3"/>
  <c r="U207" i="3" s="1"/>
  <c r="S132" i="3"/>
  <c r="U132" i="3" s="1"/>
  <c r="S118" i="3"/>
  <c r="U118" i="3" s="1"/>
  <c r="S117" i="3"/>
  <c r="U117" i="3" s="1"/>
  <c r="S116" i="3"/>
  <c r="U116" i="3" s="1"/>
  <c r="S170" i="3"/>
  <c r="U170" i="3" s="1"/>
  <c r="S162" i="3"/>
  <c r="U162" i="3" s="1"/>
  <c r="S159" i="3"/>
  <c r="U159" i="3" s="1"/>
  <c r="S218" i="3"/>
  <c r="U218" i="3" s="1"/>
  <c r="I119" i="3"/>
  <c r="K119" i="3" s="1"/>
  <c r="M118" i="3"/>
  <c r="J119" i="3"/>
  <c r="B121" i="3"/>
  <c r="H120" i="3"/>
  <c r="F120" i="3"/>
  <c r="G120" i="3"/>
  <c r="D120" i="3"/>
  <c r="J120" i="3" s="1"/>
  <c r="C120" i="3"/>
  <c r="E120" i="3"/>
  <c r="T119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T104" i="2"/>
  <c r="B107" i="2"/>
  <c r="E106" i="2"/>
  <c r="D106" i="2"/>
  <c r="C106" i="2"/>
  <c r="A39" i="3" l="1" a="1"/>
  <c r="A39" i="3" s="1"/>
  <c r="U684" i="3"/>
  <c r="B24" i="3" s="1"/>
  <c r="B25" i="3" s="1"/>
  <c r="M119" i="3"/>
  <c r="B122" i="3"/>
  <c r="G121" i="3"/>
  <c r="D121" i="3"/>
  <c r="H121" i="3"/>
  <c r="F121" i="3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Q106" i="2"/>
  <c r="R106" i="2" s="1"/>
  <c r="S106" i="2" s="1"/>
  <c r="I106" i="2"/>
  <c r="K106" i="2" s="1"/>
  <c r="T105" i="2"/>
  <c r="B108" i="2"/>
  <c r="E107" i="2"/>
  <c r="C107" i="2"/>
  <c r="D107" i="2"/>
  <c r="I121" i="3" l="1"/>
  <c r="K121" i="3" s="1"/>
  <c r="B123" i="3"/>
  <c r="D122" i="3"/>
  <c r="G122" i="3"/>
  <c r="F122" i="3"/>
  <c r="H122" i="3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T106" i="2"/>
  <c r="B109" i="2"/>
  <c r="E108" i="2"/>
  <c r="C108" i="2"/>
  <c r="D108" i="2"/>
  <c r="M121" i="3" l="1"/>
  <c r="J122" i="3"/>
  <c r="I122" i="3"/>
  <c r="K122" i="3" s="1"/>
  <c r="B124" i="3"/>
  <c r="H123" i="3"/>
  <c r="G123" i="3"/>
  <c r="D123" i="3"/>
  <c r="F123" i="3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Q108" i="2"/>
  <c r="I108" i="2"/>
  <c r="K108" i="2" s="1"/>
  <c r="U107" i="2"/>
  <c r="B110" i="2"/>
  <c r="E109" i="2"/>
  <c r="C109" i="2"/>
  <c r="D109" i="2"/>
  <c r="M108" i="2" l="1"/>
  <c r="M122" i="3"/>
  <c r="B125" i="3"/>
  <c r="F124" i="3"/>
  <c r="H124" i="3"/>
  <c r="G124" i="3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B111" i="2"/>
  <c r="E110" i="2"/>
  <c r="D110" i="2"/>
  <c r="J110" i="2" s="1"/>
  <c r="C110" i="2"/>
  <c r="J124" i="3" l="1"/>
  <c r="B126" i="3"/>
  <c r="G125" i="3"/>
  <c r="D125" i="3"/>
  <c r="H125" i="3"/>
  <c r="F125" i="3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F126" i="3"/>
  <c r="D126" i="3"/>
  <c r="H126" i="3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T110" i="2"/>
  <c r="B113" i="2"/>
  <c r="E112" i="2"/>
  <c r="C112" i="2"/>
  <c r="D112" i="2"/>
  <c r="M125" i="3" l="1"/>
  <c r="I126" i="3"/>
  <c r="K126" i="3" s="1"/>
  <c r="B128" i="3"/>
  <c r="H127" i="3"/>
  <c r="G127" i="3"/>
  <c r="F127" i="3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G128" i="3"/>
  <c r="F128" i="3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B115" i="2"/>
  <c r="E114" i="2"/>
  <c r="D114" i="2"/>
  <c r="C114" i="2"/>
  <c r="M113" i="2" l="1"/>
  <c r="M127" i="3"/>
  <c r="T127" i="3"/>
  <c r="J128" i="3"/>
  <c r="B130" i="3"/>
  <c r="G129" i="3"/>
  <c r="D129" i="3"/>
  <c r="H129" i="3"/>
  <c r="F129" i="3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D130" i="3"/>
  <c r="G130" i="3"/>
  <c r="H130" i="3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F131" i="3"/>
  <c r="G131" i="3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B118" i="2"/>
  <c r="E117" i="2"/>
  <c r="C117" i="2"/>
  <c r="D117" i="2"/>
  <c r="M130" i="3" l="1"/>
  <c r="I131" i="3"/>
  <c r="K131" i="3" s="1"/>
  <c r="J131" i="3"/>
  <c r="B133" i="3"/>
  <c r="H132" i="3"/>
  <c r="F132" i="3"/>
  <c r="G132" i="3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Q117" i="2"/>
  <c r="I117" i="2"/>
  <c r="K117" i="2" s="1"/>
  <c r="B119" i="2"/>
  <c r="E118" i="2"/>
  <c r="D118" i="2"/>
  <c r="J118" i="2" s="1"/>
  <c r="C118" i="2"/>
  <c r="M131" i="3" l="1"/>
  <c r="J132" i="3"/>
  <c r="B134" i="3"/>
  <c r="G133" i="3"/>
  <c r="D133" i="3"/>
  <c r="H133" i="3"/>
  <c r="F133" i="3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B120" i="2"/>
  <c r="E119" i="2"/>
  <c r="C119" i="2"/>
  <c r="D119" i="2"/>
  <c r="M132" i="3" l="1"/>
  <c r="J133" i="3"/>
  <c r="B135" i="3"/>
  <c r="G134" i="3"/>
  <c r="D134" i="3"/>
  <c r="H134" i="3"/>
  <c r="F134" i="3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Q119" i="2"/>
  <c r="I119" i="2"/>
  <c r="K119" i="2" s="1"/>
  <c r="B121" i="2"/>
  <c r="E120" i="2"/>
  <c r="C120" i="2"/>
  <c r="D120" i="2"/>
  <c r="M133" i="3" l="1"/>
  <c r="B136" i="3"/>
  <c r="H135" i="3"/>
  <c r="F135" i="3"/>
  <c r="G135" i="3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F136" i="3"/>
  <c r="G136" i="3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D137" i="3"/>
  <c r="H137" i="3"/>
  <c r="F137" i="3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B124" i="2"/>
  <c r="E123" i="2"/>
  <c r="C123" i="2"/>
  <c r="D123" i="2"/>
  <c r="T136" i="3" l="1"/>
  <c r="M136" i="3"/>
  <c r="B139" i="3"/>
  <c r="D138" i="3"/>
  <c r="G138" i="3"/>
  <c r="F138" i="3"/>
  <c r="H138" i="3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B125" i="2"/>
  <c r="E124" i="2"/>
  <c r="C124" i="2"/>
  <c r="D124" i="2"/>
  <c r="J138" i="3" l="1"/>
  <c r="T137" i="3"/>
  <c r="M137" i="3"/>
  <c r="I138" i="3"/>
  <c r="K138" i="3" s="1"/>
  <c r="B140" i="3"/>
  <c r="H139" i="3"/>
  <c r="G139" i="3"/>
  <c r="D139" i="3"/>
  <c r="F139" i="3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B126" i="2"/>
  <c r="E125" i="2"/>
  <c r="C125" i="2"/>
  <c r="D125" i="2"/>
  <c r="M138" i="3" l="1"/>
  <c r="I139" i="3"/>
  <c r="K139" i="3" s="1"/>
  <c r="B141" i="3"/>
  <c r="F140" i="3"/>
  <c r="H140" i="3"/>
  <c r="G140" i="3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D141" i="3"/>
  <c r="H141" i="3"/>
  <c r="F141" i="3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F142" i="3"/>
  <c r="H142" i="3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J127" i="2"/>
  <c r="B129" i="2"/>
  <c r="E128" i="2"/>
  <c r="C128" i="2"/>
  <c r="D128" i="2"/>
  <c r="M141" i="3" l="1"/>
  <c r="I142" i="3"/>
  <c r="K142" i="3" s="1"/>
  <c r="B144" i="3"/>
  <c r="H143" i="3"/>
  <c r="G143" i="3"/>
  <c r="F143" i="3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G144" i="3"/>
  <c r="F144" i="3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J129" i="2"/>
  <c r="B131" i="2"/>
  <c r="E130" i="2"/>
  <c r="D130" i="2"/>
  <c r="C130" i="2"/>
  <c r="T143" i="3" l="1"/>
  <c r="M143" i="3"/>
  <c r="B146" i="3"/>
  <c r="G145" i="3"/>
  <c r="D145" i="3"/>
  <c r="H145" i="3"/>
  <c r="F145" i="3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G146" i="3"/>
  <c r="D146" i="3"/>
  <c r="H146" i="3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F147" i="3"/>
  <c r="G147" i="3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U131" i="2"/>
  <c r="Q132" i="2"/>
  <c r="R132" i="2" s="1"/>
  <c r="S132" i="2" s="1"/>
  <c r="I132" i="2"/>
  <c r="K132" i="2" s="1"/>
  <c r="B134" i="2"/>
  <c r="E133" i="2"/>
  <c r="C133" i="2"/>
  <c r="D133" i="2"/>
  <c r="J133" i="2" s="1"/>
  <c r="T146" i="3" l="1"/>
  <c r="M146" i="3"/>
  <c r="I147" i="3"/>
  <c r="K147" i="3" s="1"/>
  <c r="J147" i="3"/>
  <c r="B149" i="3"/>
  <c r="H148" i="3"/>
  <c r="F148" i="3"/>
  <c r="G148" i="3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D149" i="3"/>
  <c r="H149" i="3"/>
  <c r="F149" i="3"/>
  <c r="C149" i="3"/>
  <c r="E149" i="3"/>
  <c r="J134" i="2"/>
  <c r="T133" i="2"/>
  <c r="H135" i="2"/>
  <c r="G135" i="2"/>
  <c r="N135" i="2" s="1"/>
  <c r="O135" i="2" s="1"/>
  <c r="P135" i="2" s="1"/>
  <c r="F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H150" i="3"/>
  <c r="F150" i="3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B137" i="2"/>
  <c r="E136" i="2"/>
  <c r="C136" i="2"/>
  <c r="D136" i="2"/>
  <c r="M149" i="3" l="1"/>
  <c r="J150" i="3"/>
  <c r="T149" i="3"/>
  <c r="I150" i="3"/>
  <c r="K150" i="3" s="1"/>
  <c r="B152" i="3"/>
  <c r="H151" i="3"/>
  <c r="F151" i="3"/>
  <c r="G151" i="3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B138" i="2"/>
  <c r="E137" i="2"/>
  <c r="C137" i="2"/>
  <c r="D137" i="2"/>
  <c r="M150" i="3" l="1"/>
  <c r="J151" i="3"/>
  <c r="B153" i="3"/>
  <c r="H152" i="3"/>
  <c r="F152" i="3"/>
  <c r="G152" i="3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D153" i="3"/>
  <c r="H153" i="3"/>
  <c r="F153" i="3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T137" i="2"/>
  <c r="B140" i="2"/>
  <c r="E139" i="2"/>
  <c r="C139" i="2"/>
  <c r="D139" i="2"/>
  <c r="B155" i="3" l="1"/>
  <c r="G154" i="3"/>
  <c r="D154" i="3"/>
  <c r="F154" i="3"/>
  <c r="H154" i="3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J139" i="2"/>
  <c r="B141" i="2"/>
  <c r="E140" i="2"/>
  <c r="C140" i="2"/>
  <c r="D140" i="2"/>
  <c r="J140" i="2" s="1"/>
  <c r="M153" i="3" l="1"/>
  <c r="I154" i="3"/>
  <c r="K154" i="3" s="1"/>
  <c r="B156" i="3"/>
  <c r="H155" i="3"/>
  <c r="G155" i="3"/>
  <c r="D155" i="3"/>
  <c r="F155" i="3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U139" i="2"/>
  <c r="B142" i="2"/>
  <c r="E141" i="2"/>
  <c r="C141" i="2"/>
  <c r="D141" i="2"/>
  <c r="I155" i="3" l="1"/>
  <c r="K155" i="3" s="1"/>
  <c r="B157" i="3"/>
  <c r="F156" i="3"/>
  <c r="H156" i="3"/>
  <c r="G156" i="3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D157" i="3"/>
  <c r="H157" i="3"/>
  <c r="F157" i="3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T141" i="2"/>
  <c r="B144" i="2"/>
  <c r="E143" i="2"/>
  <c r="C143" i="2"/>
  <c r="D143" i="2"/>
  <c r="M156" i="3" l="1"/>
  <c r="J157" i="3"/>
  <c r="B159" i="3"/>
  <c r="D158" i="3"/>
  <c r="G158" i="3"/>
  <c r="F158" i="3"/>
  <c r="H158" i="3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J143" i="2"/>
  <c r="B145" i="2"/>
  <c r="E144" i="2"/>
  <c r="C144" i="2"/>
  <c r="D144" i="2"/>
  <c r="T157" i="3" l="1"/>
  <c r="J158" i="3"/>
  <c r="I158" i="3"/>
  <c r="K158" i="3" s="1"/>
  <c r="B160" i="3"/>
  <c r="H159" i="3"/>
  <c r="G159" i="3"/>
  <c r="F159" i="3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G160" i="3"/>
  <c r="F160" i="3"/>
  <c r="D160" i="3"/>
  <c r="C160" i="3"/>
  <c r="E160" i="3"/>
  <c r="T158" i="3"/>
  <c r="U144" i="2"/>
  <c r="H146" i="2"/>
  <c r="G146" i="2"/>
  <c r="N146" i="2" s="1"/>
  <c r="O146" i="2" s="1"/>
  <c r="P146" i="2" s="1"/>
  <c r="F146" i="2"/>
  <c r="J145" i="2"/>
  <c r="Q145" i="2"/>
  <c r="R145" i="2" s="1"/>
  <c r="S145" i="2" s="1"/>
  <c r="I145" i="2"/>
  <c r="K145" i="2" s="1"/>
  <c r="T144" i="2"/>
  <c r="B147" i="2"/>
  <c r="E146" i="2"/>
  <c r="D146" i="2"/>
  <c r="J146" i="2" s="1"/>
  <c r="C146" i="2"/>
  <c r="I160" i="3" l="1"/>
  <c r="K160" i="3" s="1"/>
  <c r="J160" i="3"/>
  <c r="B162" i="3"/>
  <c r="G161" i="3"/>
  <c r="D161" i="3"/>
  <c r="H161" i="3"/>
  <c r="F161" i="3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G162" i="3"/>
  <c r="D162" i="3"/>
  <c r="H162" i="3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U146" i="2"/>
  <c r="B149" i="2"/>
  <c r="E148" i="2"/>
  <c r="C148" i="2"/>
  <c r="D148" i="2"/>
  <c r="I162" i="3" l="1"/>
  <c r="K162" i="3" s="1"/>
  <c r="B164" i="3"/>
  <c r="H163" i="3"/>
  <c r="F163" i="3"/>
  <c r="G163" i="3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Q148" i="2"/>
  <c r="R148" i="2" s="1"/>
  <c r="S148" i="2" s="1"/>
  <c r="I148" i="2"/>
  <c r="K148" i="2" s="1"/>
  <c r="T147" i="2"/>
  <c r="B150" i="2"/>
  <c r="E149" i="2"/>
  <c r="C149" i="2"/>
  <c r="D149" i="2"/>
  <c r="J149" i="2" s="1"/>
  <c r="M148" i="2" l="1"/>
  <c r="M162" i="3"/>
  <c r="I163" i="3"/>
  <c r="K163" i="3" s="1"/>
  <c r="J163" i="3"/>
  <c r="B165" i="3"/>
  <c r="H164" i="3"/>
  <c r="F164" i="3"/>
  <c r="G164" i="3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T148" i="2"/>
  <c r="B151" i="2"/>
  <c r="E150" i="2"/>
  <c r="D150" i="2"/>
  <c r="C150" i="2"/>
  <c r="M163" i="3" l="1"/>
  <c r="J164" i="3"/>
  <c r="B166" i="3"/>
  <c r="G165" i="3"/>
  <c r="D165" i="3"/>
  <c r="H165" i="3"/>
  <c r="F165" i="3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H166" i="3"/>
  <c r="F166" i="3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F167" i="3"/>
  <c r="G167" i="3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F168" i="3"/>
  <c r="G168" i="3"/>
  <c r="D168" i="3"/>
  <c r="J168" i="3" s="1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T152" i="2"/>
  <c r="B155" i="2"/>
  <c r="E154" i="2"/>
  <c r="D154" i="2"/>
  <c r="C154" i="2"/>
  <c r="M167" i="3" l="1"/>
  <c r="I168" i="3"/>
  <c r="K168" i="3" s="1"/>
  <c r="M168" i="3" s="1"/>
  <c r="B170" i="3"/>
  <c r="G169" i="3"/>
  <c r="D169" i="3"/>
  <c r="H169" i="3"/>
  <c r="F169" i="3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U153" i="2"/>
  <c r="B156" i="2"/>
  <c r="E155" i="2"/>
  <c r="C155" i="2"/>
  <c r="D155" i="2"/>
  <c r="B171" i="3" l="1"/>
  <c r="D170" i="3"/>
  <c r="G170" i="3"/>
  <c r="F170" i="3"/>
  <c r="H170" i="3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T154" i="2"/>
  <c r="B157" i="2"/>
  <c r="E156" i="2"/>
  <c r="C156" i="2"/>
  <c r="D156" i="2"/>
  <c r="M169" i="3" l="1"/>
  <c r="J170" i="3"/>
  <c r="I170" i="3"/>
  <c r="K170" i="3" s="1"/>
  <c r="B172" i="3"/>
  <c r="H171" i="3"/>
  <c r="G171" i="3"/>
  <c r="D171" i="3"/>
  <c r="F171" i="3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U155" i="2"/>
  <c r="B158" i="2"/>
  <c r="E157" i="2"/>
  <c r="C157" i="2"/>
  <c r="D157" i="2"/>
  <c r="M170" i="3" l="1"/>
  <c r="T170" i="3"/>
  <c r="I171" i="3"/>
  <c r="K171" i="3" s="1"/>
  <c r="B173" i="3"/>
  <c r="F172" i="3"/>
  <c r="H172" i="3"/>
  <c r="G172" i="3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D173" i="3"/>
  <c r="H173" i="3"/>
  <c r="F173" i="3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F174" i="3"/>
  <c r="D174" i="3"/>
  <c r="J174" i="3" s="1"/>
  <c r="H174" i="3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T158" i="2"/>
  <c r="B161" i="2"/>
  <c r="E160" i="2"/>
  <c r="C160" i="2"/>
  <c r="D160" i="2"/>
  <c r="I174" i="3" l="1"/>
  <c r="K174" i="3" s="1"/>
  <c r="M174" i="3" s="1"/>
  <c r="B176" i="3"/>
  <c r="H175" i="3"/>
  <c r="G175" i="3"/>
  <c r="F175" i="3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U159" i="2"/>
  <c r="B162" i="2"/>
  <c r="E161" i="2"/>
  <c r="C161" i="2"/>
  <c r="D161" i="2"/>
  <c r="J161" i="2" l="1"/>
  <c r="I175" i="3"/>
  <c r="K175" i="3" s="1"/>
  <c r="J175" i="3"/>
  <c r="B177" i="3"/>
  <c r="H176" i="3"/>
  <c r="G176" i="3"/>
  <c r="F176" i="3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B163" i="2"/>
  <c r="E162" i="2"/>
  <c r="D162" i="2"/>
  <c r="C162" i="2"/>
  <c r="I176" i="3" l="1"/>
  <c r="K176" i="3" s="1"/>
  <c r="T175" i="3"/>
  <c r="J176" i="3"/>
  <c r="B178" i="3"/>
  <c r="G177" i="3"/>
  <c r="D177" i="3"/>
  <c r="H177" i="3"/>
  <c r="F177" i="3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B164" i="2"/>
  <c r="E163" i="2"/>
  <c r="C163" i="2"/>
  <c r="D163" i="2"/>
  <c r="M176" i="3" l="1"/>
  <c r="B179" i="3"/>
  <c r="F178" i="3"/>
  <c r="D178" i="3"/>
  <c r="G178" i="3"/>
  <c r="H178" i="3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J163" i="2"/>
  <c r="B165" i="2"/>
  <c r="E164" i="2"/>
  <c r="C164" i="2"/>
  <c r="D164" i="2"/>
  <c r="M177" i="3" l="1"/>
  <c r="I178" i="3"/>
  <c r="K178" i="3" s="1"/>
  <c r="B180" i="3"/>
  <c r="H179" i="3"/>
  <c r="F179" i="3"/>
  <c r="G179" i="3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U163" i="2"/>
  <c r="B166" i="2"/>
  <c r="E165" i="2"/>
  <c r="C165" i="2"/>
  <c r="D165" i="2"/>
  <c r="M164" i="2" l="1"/>
  <c r="T178" i="3"/>
  <c r="J179" i="3"/>
  <c r="B181" i="3"/>
  <c r="H180" i="3"/>
  <c r="F180" i="3"/>
  <c r="G180" i="3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D181" i="3"/>
  <c r="H181" i="3"/>
  <c r="F181" i="3"/>
  <c r="C181" i="3"/>
  <c r="E181" i="3"/>
  <c r="J166" i="2"/>
  <c r="U165" i="2"/>
  <c r="M165" i="2"/>
  <c r="H167" i="2"/>
  <c r="G167" i="2"/>
  <c r="N167" i="2" s="1"/>
  <c r="O167" i="2" s="1"/>
  <c r="P167" i="2" s="1"/>
  <c r="F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D182" i="3"/>
  <c r="H182" i="3"/>
  <c r="F182" i="3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F183" i="3"/>
  <c r="G183" i="3"/>
  <c r="D183" i="3"/>
  <c r="C183" i="3"/>
  <c r="E183" i="3"/>
  <c r="U167" i="2"/>
  <c r="H169" i="2"/>
  <c r="G169" i="2"/>
  <c r="N169" i="2" s="1"/>
  <c r="O169" i="2" s="1"/>
  <c r="P169" i="2" s="1"/>
  <c r="F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F184" i="3"/>
  <c r="G184" i="3"/>
  <c r="D184" i="3"/>
  <c r="C184" i="3"/>
  <c r="E184" i="3"/>
  <c r="M182" i="3"/>
  <c r="U168" i="2"/>
  <c r="H170" i="2"/>
  <c r="G170" i="2"/>
  <c r="N170" i="2" s="1"/>
  <c r="O170" i="2" s="1"/>
  <c r="P170" i="2" s="1"/>
  <c r="F170" i="2"/>
  <c r="T168" i="2"/>
  <c r="J169" i="2"/>
  <c r="Q169" i="2"/>
  <c r="R169" i="2" s="1"/>
  <c r="S169" i="2" s="1"/>
  <c r="I169" i="2"/>
  <c r="K169" i="2" s="1"/>
  <c r="B171" i="2"/>
  <c r="E170" i="2"/>
  <c r="D170" i="2"/>
  <c r="J170" i="2" s="1"/>
  <c r="C170" i="2"/>
  <c r="M183" i="3" l="1"/>
  <c r="T183" i="3"/>
  <c r="J184" i="3"/>
  <c r="B186" i="3"/>
  <c r="G185" i="3"/>
  <c r="D185" i="3"/>
  <c r="H185" i="3"/>
  <c r="F185" i="3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F186" i="3"/>
  <c r="H186" i="3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G187" i="3"/>
  <c r="D187" i="3"/>
  <c r="F187" i="3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T171" i="2"/>
  <c r="B174" i="2"/>
  <c r="E173" i="2"/>
  <c r="C173" i="2"/>
  <c r="D173" i="2"/>
  <c r="T186" i="3" l="1"/>
  <c r="B189" i="3"/>
  <c r="F188" i="3"/>
  <c r="H188" i="3"/>
  <c r="G188" i="3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D189" i="3"/>
  <c r="H189" i="3"/>
  <c r="F189" i="3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T173" i="2"/>
  <c r="B176" i="2"/>
  <c r="E175" i="2"/>
  <c r="C175" i="2"/>
  <c r="D175" i="2"/>
  <c r="M188" i="3" l="1"/>
  <c r="T188" i="3"/>
  <c r="B191" i="3"/>
  <c r="D190" i="3"/>
  <c r="G190" i="3"/>
  <c r="F190" i="3"/>
  <c r="H190" i="3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G191" i="3"/>
  <c r="F191" i="3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B178" i="2"/>
  <c r="E177" i="2"/>
  <c r="C177" i="2"/>
  <c r="D177" i="2"/>
  <c r="M190" i="3" l="1"/>
  <c r="T190" i="3"/>
  <c r="I191" i="3"/>
  <c r="K191" i="3" s="1"/>
  <c r="J191" i="3"/>
  <c r="B193" i="3"/>
  <c r="H192" i="3"/>
  <c r="G192" i="3"/>
  <c r="F192" i="3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B179" i="2"/>
  <c r="E178" i="2"/>
  <c r="D178" i="2"/>
  <c r="C178" i="2"/>
  <c r="J178" i="2" l="1"/>
  <c r="T191" i="3"/>
  <c r="J192" i="3"/>
  <c r="I192" i="3"/>
  <c r="K192" i="3" s="1"/>
  <c r="B194" i="3"/>
  <c r="G193" i="3"/>
  <c r="D193" i="3"/>
  <c r="H193" i="3"/>
  <c r="F193" i="3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M177" i="2"/>
  <c r="U177" i="2"/>
  <c r="B180" i="2"/>
  <c r="E179" i="2"/>
  <c r="C179" i="2"/>
  <c r="D179" i="2"/>
  <c r="J179" i="2" s="1"/>
  <c r="M178" i="2" l="1"/>
  <c r="M192" i="3"/>
  <c r="T192" i="3"/>
  <c r="B195" i="3"/>
  <c r="F194" i="3"/>
  <c r="G194" i="3"/>
  <c r="D194" i="3"/>
  <c r="H194" i="3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U178" i="2"/>
  <c r="B181" i="2"/>
  <c r="E180" i="2"/>
  <c r="C180" i="2"/>
  <c r="D180" i="2"/>
  <c r="J194" i="3" l="1"/>
  <c r="M193" i="3"/>
  <c r="I194" i="3"/>
  <c r="K194" i="3" s="1"/>
  <c r="B196" i="3"/>
  <c r="H195" i="3"/>
  <c r="F195" i="3"/>
  <c r="G195" i="3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F196" i="3"/>
  <c r="G196" i="3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D197" i="3"/>
  <c r="H197" i="3"/>
  <c r="F197" i="3"/>
  <c r="C197" i="3"/>
  <c r="E197" i="3"/>
  <c r="J182" i="2"/>
  <c r="U181" i="2"/>
  <c r="T181" i="2"/>
  <c r="G183" i="2"/>
  <c r="N183" i="2" s="1"/>
  <c r="O183" i="2" s="1"/>
  <c r="P183" i="2" s="1"/>
  <c r="H183" i="2"/>
  <c r="F183" i="2"/>
  <c r="Q182" i="2"/>
  <c r="R182" i="2" s="1"/>
  <c r="S182" i="2" s="1"/>
  <c r="I182" i="2"/>
  <c r="K182" i="2" s="1"/>
  <c r="M182" i="2" s="1"/>
  <c r="B184" i="2"/>
  <c r="E183" i="2"/>
  <c r="C183" i="2"/>
  <c r="D183" i="2"/>
  <c r="J183" i="2" s="1"/>
  <c r="T196" i="3" l="1"/>
  <c r="I197" i="3"/>
  <c r="K197" i="3" s="1"/>
  <c r="J197" i="3"/>
  <c r="M196" i="3"/>
  <c r="B199" i="3"/>
  <c r="D198" i="3"/>
  <c r="G198" i="3"/>
  <c r="H198" i="3"/>
  <c r="F198" i="3"/>
  <c r="C198" i="3"/>
  <c r="E198" i="3"/>
  <c r="U182" i="2"/>
  <c r="T182" i="2"/>
  <c r="G184" i="2"/>
  <c r="N184" i="2" s="1"/>
  <c r="O184" i="2" s="1"/>
  <c r="P184" i="2" s="1"/>
  <c r="H184" i="2"/>
  <c r="F184" i="2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F199" i="3"/>
  <c r="G199" i="3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F200" i="3"/>
  <c r="G200" i="3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T184" i="2"/>
  <c r="B187" i="2"/>
  <c r="E186" i="2"/>
  <c r="D186" i="2"/>
  <c r="C186" i="2"/>
  <c r="T199" i="3" l="1"/>
  <c r="I200" i="3"/>
  <c r="K200" i="3" s="1"/>
  <c r="J200" i="3"/>
  <c r="B202" i="3"/>
  <c r="G201" i="3"/>
  <c r="D201" i="3"/>
  <c r="H201" i="3"/>
  <c r="F201" i="3"/>
  <c r="C201" i="3"/>
  <c r="E201" i="3"/>
  <c r="T185" i="2"/>
  <c r="M185" i="2"/>
  <c r="U185" i="2"/>
  <c r="G187" i="2"/>
  <c r="N187" i="2" s="1"/>
  <c r="O187" i="2" s="1"/>
  <c r="P187" i="2" s="1"/>
  <c r="H187" i="2"/>
  <c r="F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D202" i="3"/>
  <c r="F202" i="3"/>
  <c r="H202" i="3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B189" i="2"/>
  <c r="E188" i="2"/>
  <c r="C188" i="2"/>
  <c r="D188" i="2"/>
  <c r="I202" i="3" l="1"/>
  <c r="K202" i="3" s="1"/>
  <c r="B204" i="3"/>
  <c r="H203" i="3"/>
  <c r="G203" i="3"/>
  <c r="D203" i="3"/>
  <c r="F203" i="3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H204" i="3"/>
  <c r="G204" i="3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B191" i="2"/>
  <c r="E190" i="2"/>
  <c r="D190" i="2"/>
  <c r="C190" i="2"/>
  <c r="M189" i="2" l="1"/>
  <c r="M203" i="3"/>
  <c r="I204" i="3"/>
  <c r="K204" i="3" s="1"/>
  <c r="J204" i="3"/>
  <c r="B206" i="3"/>
  <c r="G205" i="3"/>
  <c r="D205" i="3"/>
  <c r="F205" i="3"/>
  <c r="H205" i="3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B192" i="2"/>
  <c r="E191" i="2"/>
  <c r="C191" i="2"/>
  <c r="D191" i="2"/>
  <c r="I205" i="3" l="1"/>
  <c r="K205" i="3" s="1"/>
  <c r="B207" i="3"/>
  <c r="D206" i="3"/>
  <c r="G206" i="3"/>
  <c r="F206" i="3"/>
  <c r="H206" i="3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B193" i="2"/>
  <c r="E192" i="2"/>
  <c r="C192" i="2"/>
  <c r="D192" i="2"/>
  <c r="M191" i="2" l="1"/>
  <c r="T205" i="3"/>
  <c r="J206" i="3"/>
  <c r="I206" i="3"/>
  <c r="K206" i="3" s="1"/>
  <c r="B208" i="3"/>
  <c r="H207" i="3"/>
  <c r="G207" i="3"/>
  <c r="F207" i="3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Q192" i="2"/>
  <c r="I192" i="2"/>
  <c r="K192" i="2" s="1"/>
  <c r="U191" i="2"/>
  <c r="B194" i="2"/>
  <c r="E193" i="2"/>
  <c r="C193" i="2"/>
  <c r="D193" i="2"/>
  <c r="J193" i="2" s="1"/>
  <c r="M206" i="3" l="1"/>
  <c r="T206" i="3"/>
  <c r="J207" i="3"/>
  <c r="B209" i="3"/>
  <c r="F208" i="3"/>
  <c r="H208" i="3"/>
  <c r="G208" i="3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B195" i="2"/>
  <c r="E194" i="2"/>
  <c r="D194" i="2"/>
  <c r="J194" i="2" s="1"/>
  <c r="C194" i="2"/>
  <c r="M207" i="3" l="1"/>
  <c r="J208" i="3"/>
  <c r="B210" i="3"/>
  <c r="G209" i="3"/>
  <c r="D209" i="3"/>
  <c r="F209" i="3"/>
  <c r="H209" i="3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B196" i="2"/>
  <c r="E195" i="2"/>
  <c r="C195" i="2"/>
  <c r="D195" i="2"/>
  <c r="M208" i="3" l="1"/>
  <c r="J209" i="3"/>
  <c r="T208" i="3"/>
  <c r="I209" i="3"/>
  <c r="K209" i="3" s="1"/>
  <c r="B211" i="3"/>
  <c r="G210" i="3"/>
  <c r="F210" i="3"/>
  <c r="H210" i="3"/>
  <c r="D210" i="3"/>
  <c r="C210" i="3"/>
  <c r="E210" i="3"/>
  <c r="U194" i="2"/>
  <c r="G196" i="2"/>
  <c r="N196" i="2" s="1"/>
  <c r="O196" i="2" s="1"/>
  <c r="P196" i="2" s="1"/>
  <c r="H196" i="2"/>
  <c r="F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G211" i="3"/>
  <c r="D211" i="3"/>
  <c r="F211" i="3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M195" i="2"/>
  <c r="J196" i="2"/>
  <c r="U195" i="2"/>
  <c r="B198" i="2"/>
  <c r="E197" i="2"/>
  <c r="C197" i="2"/>
  <c r="D197" i="2"/>
  <c r="B213" i="3" l="1"/>
  <c r="F212" i="3"/>
  <c r="H212" i="3"/>
  <c r="G212" i="3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D213" i="3"/>
  <c r="F213" i="3"/>
  <c r="H213" i="3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T197" i="2"/>
  <c r="B200" i="2"/>
  <c r="E199" i="2"/>
  <c r="C199" i="2"/>
  <c r="D199" i="2"/>
  <c r="M212" i="3" l="1"/>
  <c r="I213" i="3"/>
  <c r="K213" i="3" s="1"/>
  <c r="B215" i="3"/>
  <c r="D214" i="3"/>
  <c r="G214" i="3"/>
  <c r="F214" i="3"/>
  <c r="H214" i="3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D215" i="3"/>
  <c r="G215" i="3"/>
  <c r="F215" i="3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U199" i="2"/>
  <c r="B202" i="2"/>
  <c r="E201" i="2"/>
  <c r="C201" i="2"/>
  <c r="D201" i="2"/>
  <c r="T214" i="3" l="1"/>
  <c r="J215" i="3"/>
  <c r="I215" i="3"/>
  <c r="K215" i="3" s="1"/>
  <c r="B217" i="3"/>
  <c r="F216" i="3"/>
  <c r="H216" i="3"/>
  <c r="G216" i="3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D217" i="3"/>
  <c r="F217" i="3"/>
  <c r="H217" i="3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D218" i="3"/>
  <c r="J218" i="3" s="1"/>
  <c r="F218" i="3"/>
  <c r="H218" i="3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T202" i="2"/>
  <c r="B205" i="2"/>
  <c r="E204" i="2"/>
  <c r="C204" i="2"/>
  <c r="D204" i="2"/>
  <c r="T217" i="3" l="1"/>
  <c r="I218" i="3"/>
  <c r="K218" i="3" s="1"/>
  <c r="M218" i="3" s="1"/>
  <c r="B220" i="3"/>
  <c r="H219" i="3"/>
  <c r="G219" i="3"/>
  <c r="D219" i="3"/>
  <c r="F219" i="3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U203" i="2"/>
  <c r="B206" i="2"/>
  <c r="E205" i="2"/>
  <c r="C205" i="2"/>
  <c r="D205" i="2"/>
  <c r="M204" i="2" l="1"/>
  <c r="J219" i="3"/>
  <c r="I219" i="3"/>
  <c r="K219" i="3" s="1"/>
  <c r="B221" i="3"/>
  <c r="F220" i="3"/>
  <c r="H220" i="3"/>
  <c r="G220" i="3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D221" i="3"/>
  <c r="F221" i="3"/>
  <c r="H221" i="3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T205" i="2"/>
  <c r="B208" i="2"/>
  <c r="E207" i="2"/>
  <c r="C207" i="2"/>
  <c r="D207" i="2"/>
  <c r="J207" i="2" s="1"/>
  <c r="M206" i="2" l="1"/>
  <c r="M220" i="3"/>
  <c r="J221" i="3"/>
  <c r="I221" i="3"/>
  <c r="K221" i="3" s="1"/>
  <c r="B223" i="3"/>
  <c r="D222" i="3"/>
  <c r="G222" i="3"/>
  <c r="F222" i="3"/>
  <c r="H222" i="3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G223" i="3"/>
  <c r="F223" i="3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H224" i="3"/>
  <c r="G224" i="3"/>
  <c r="D224" i="3"/>
  <c r="J224" i="3" s="1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J209" i="2"/>
  <c r="T208" i="2"/>
  <c r="B211" i="2"/>
  <c r="E210" i="2"/>
  <c r="D210" i="2"/>
  <c r="C210" i="2"/>
  <c r="M223" i="3" l="1"/>
  <c r="B226" i="3"/>
  <c r="G225" i="3"/>
  <c r="D225" i="3"/>
  <c r="F225" i="3"/>
  <c r="H225" i="3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M209" i="2"/>
  <c r="B212" i="2"/>
  <c r="E211" i="2"/>
  <c r="C211" i="2"/>
  <c r="D211" i="2"/>
  <c r="M210" i="2" l="1"/>
  <c r="J225" i="3"/>
  <c r="I225" i="3"/>
  <c r="K225" i="3" s="1"/>
  <c r="B227" i="3"/>
  <c r="G226" i="3"/>
  <c r="F226" i="3"/>
  <c r="H226" i="3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J211" i="2"/>
  <c r="Q211" i="2"/>
  <c r="R211" i="2" s="1"/>
  <c r="S211" i="2" s="1"/>
  <c r="I211" i="2"/>
  <c r="K211" i="2" s="1"/>
  <c r="B213" i="2"/>
  <c r="E212" i="2"/>
  <c r="C212" i="2"/>
  <c r="D212" i="2"/>
  <c r="J212" i="2" s="1"/>
  <c r="M225" i="3" l="1"/>
  <c r="J226" i="3"/>
  <c r="B228" i="3"/>
  <c r="H227" i="3"/>
  <c r="D227" i="3"/>
  <c r="G227" i="3"/>
  <c r="F227" i="3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H228" i="3"/>
  <c r="G228" i="3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D229" i="3"/>
  <c r="F229" i="3"/>
  <c r="H229" i="3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D230" i="3"/>
  <c r="F230" i="3"/>
  <c r="H230" i="3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U214" i="2"/>
  <c r="B217" i="2"/>
  <c r="E216" i="2"/>
  <c r="C216" i="2"/>
  <c r="D216" i="2"/>
  <c r="M229" i="3" l="1"/>
  <c r="I230" i="3"/>
  <c r="K230" i="3" s="1"/>
  <c r="B232" i="3"/>
  <c r="H231" i="3"/>
  <c r="D231" i="3"/>
  <c r="G231" i="3"/>
  <c r="F231" i="3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H232" i="3"/>
  <c r="G232" i="3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J217" i="2"/>
  <c r="Q217" i="2"/>
  <c r="R217" i="2" s="1"/>
  <c r="S217" i="2" s="1"/>
  <c r="I217" i="2"/>
  <c r="K217" i="2" s="1"/>
  <c r="T216" i="2"/>
  <c r="B219" i="2"/>
  <c r="E218" i="2"/>
  <c r="D218" i="2"/>
  <c r="J218" i="2" s="1"/>
  <c r="C218" i="2"/>
  <c r="I232" i="3" l="1"/>
  <c r="K232" i="3" s="1"/>
  <c r="J232" i="3"/>
  <c r="B234" i="3"/>
  <c r="G233" i="3"/>
  <c r="D233" i="3"/>
  <c r="F233" i="3"/>
  <c r="H233" i="3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Q218" i="2"/>
  <c r="R218" i="2" s="1"/>
  <c r="S218" i="2" s="1"/>
  <c r="I218" i="2"/>
  <c r="K218" i="2" s="1"/>
  <c r="M218" i="2" s="1"/>
  <c r="B220" i="2"/>
  <c r="E219" i="2"/>
  <c r="C219" i="2"/>
  <c r="D219" i="2"/>
  <c r="J219" i="2" s="1"/>
  <c r="M232" i="3" l="1"/>
  <c r="J233" i="3"/>
  <c r="I233" i="3"/>
  <c r="K233" i="3" s="1"/>
  <c r="B235" i="3"/>
  <c r="F234" i="3"/>
  <c r="H234" i="3"/>
  <c r="D234" i="3"/>
  <c r="C234" i="3"/>
  <c r="G234" i="3"/>
  <c r="E234" i="3"/>
  <c r="T232" i="3"/>
  <c r="U218" i="2"/>
  <c r="T218" i="2"/>
  <c r="G220" i="2"/>
  <c r="N220" i="2" s="1"/>
  <c r="O220" i="2" s="1"/>
  <c r="P220" i="2" s="1"/>
  <c r="H220" i="2"/>
  <c r="F220" i="2"/>
  <c r="Q219" i="2"/>
  <c r="R219" i="2" s="1"/>
  <c r="S219" i="2" s="1"/>
  <c r="I219" i="2"/>
  <c r="K219" i="2" s="1"/>
  <c r="M219" i="2" s="1"/>
  <c r="B221" i="2"/>
  <c r="E220" i="2"/>
  <c r="C220" i="2"/>
  <c r="D220" i="2"/>
  <c r="J220" i="2" s="1"/>
  <c r="M233" i="3" l="1"/>
  <c r="T233" i="3"/>
  <c r="J234" i="3"/>
  <c r="B236" i="3"/>
  <c r="H235" i="3"/>
  <c r="F235" i="3"/>
  <c r="D235" i="3"/>
  <c r="C235" i="3"/>
  <c r="G235" i="3"/>
  <c r="E235" i="3"/>
  <c r="I234" i="3"/>
  <c r="K234" i="3" s="1"/>
  <c r="U219" i="2"/>
  <c r="T219" i="2"/>
  <c r="H221" i="2"/>
  <c r="G221" i="2"/>
  <c r="N221" i="2" s="1"/>
  <c r="O221" i="2" s="1"/>
  <c r="P221" i="2" s="1"/>
  <c r="F221" i="2"/>
  <c r="Q220" i="2"/>
  <c r="R220" i="2" s="1"/>
  <c r="S220" i="2" s="1"/>
  <c r="I220" i="2"/>
  <c r="K220" i="2" s="1"/>
  <c r="M220" i="2" s="1"/>
  <c r="B222" i="2"/>
  <c r="E221" i="2"/>
  <c r="C221" i="2"/>
  <c r="D221" i="2"/>
  <c r="M234" i="3" l="1"/>
  <c r="J235" i="3"/>
  <c r="I235" i="3"/>
  <c r="K235" i="3" s="1"/>
  <c r="T234" i="3"/>
  <c r="B28" i="3" s="1"/>
  <c r="B237" i="3"/>
  <c r="F236" i="3"/>
  <c r="H236" i="3"/>
  <c r="D236" i="3"/>
  <c r="G236" i="3"/>
  <c r="E236" i="3"/>
  <c r="C236" i="3"/>
  <c r="U220" i="2"/>
  <c r="T220" i="2"/>
  <c r="H222" i="2"/>
  <c r="G222" i="2"/>
  <c r="N222" i="2" s="1"/>
  <c r="O222" i="2" s="1"/>
  <c r="P222" i="2" s="1"/>
  <c r="F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M235" i="3" l="1"/>
  <c r="J236" i="3"/>
  <c r="T235" i="3"/>
  <c r="B238" i="3"/>
  <c r="F237" i="3"/>
  <c r="H237" i="3"/>
  <c r="D237" i="3"/>
  <c r="J237" i="3" s="1"/>
  <c r="C237" i="3"/>
  <c r="E237" i="3"/>
  <c r="G237" i="3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B239" i="3" l="1"/>
  <c r="F238" i="3"/>
  <c r="H238" i="3"/>
  <c r="D238" i="3"/>
  <c r="J238" i="3" s="1"/>
  <c r="C238" i="3"/>
  <c r="E238" i="3"/>
  <c r="G238" i="3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B225" i="2"/>
  <c r="E224" i="2"/>
  <c r="C224" i="2"/>
  <c r="D224" i="2"/>
  <c r="M223" i="2" l="1"/>
  <c r="T237" i="3"/>
  <c r="I238" i="3"/>
  <c r="K238" i="3" s="1"/>
  <c r="M238" i="3" s="1"/>
  <c r="B240" i="3"/>
  <c r="H239" i="3"/>
  <c r="F239" i="3"/>
  <c r="D239" i="3"/>
  <c r="C239" i="3"/>
  <c r="G239" i="3"/>
  <c r="E239" i="3"/>
  <c r="T223" i="2"/>
  <c r="U223" i="2"/>
  <c r="H225" i="2"/>
  <c r="G225" i="2"/>
  <c r="N225" i="2" s="1"/>
  <c r="O225" i="2" s="1"/>
  <c r="P225" i="2" s="1"/>
  <c r="F225" i="2"/>
  <c r="Q224" i="2"/>
  <c r="R224" i="2" s="1"/>
  <c r="S224" i="2" s="1"/>
  <c r="I224" i="2"/>
  <c r="K224" i="2" s="1"/>
  <c r="J224" i="2"/>
  <c r="B226" i="2"/>
  <c r="E225" i="2"/>
  <c r="C225" i="2"/>
  <c r="D225" i="2"/>
  <c r="J239" i="3" l="1"/>
  <c r="I239" i="3"/>
  <c r="K239" i="3" s="1"/>
  <c r="B241" i="3"/>
  <c r="F240" i="3"/>
  <c r="H240" i="3"/>
  <c r="D240" i="3"/>
  <c r="C240" i="3"/>
  <c r="G240" i="3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Q225" i="2"/>
  <c r="R225" i="2" s="1"/>
  <c r="S225" i="2" s="1"/>
  <c r="I225" i="2"/>
  <c r="K225" i="2" s="1"/>
  <c r="B227" i="2"/>
  <c r="E226" i="2"/>
  <c r="D226" i="2"/>
  <c r="C226" i="2"/>
  <c r="J226" i="2" l="1"/>
  <c r="J240" i="3"/>
  <c r="M239" i="3"/>
  <c r="I240" i="3"/>
  <c r="K240" i="3" s="1"/>
  <c r="B242" i="3"/>
  <c r="F241" i="3"/>
  <c r="H241" i="3"/>
  <c r="D241" i="3"/>
  <c r="C241" i="3"/>
  <c r="G241" i="3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B228" i="2"/>
  <c r="E227" i="2"/>
  <c r="C227" i="2"/>
  <c r="D227" i="2"/>
  <c r="M226" i="2" l="1"/>
  <c r="M240" i="3"/>
  <c r="J241" i="3"/>
  <c r="I241" i="3"/>
  <c r="K241" i="3" s="1"/>
  <c r="B243" i="3"/>
  <c r="F242" i="3"/>
  <c r="H242" i="3"/>
  <c r="D242" i="3"/>
  <c r="G242" i="3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Q227" i="2"/>
  <c r="R227" i="2" s="1"/>
  <c r="S227" i="2" s="1"/>
  <c r="I227" i="2"/>
  <c r="K227" i="2" s="1"/>
  <c r="B229" i="2"/>
  <c r="E228" i="2"/>
  <c r="C228" i="2"/>
  <c r="D228" i="2"/>
  <c r="M241" i="3" l="1"/>
  <c r="I242" i="3"/>
  <c r="K242" i="3" s="1"/>
  <c r="T241" i="3"/>
  <c r="B244" i="3"/>
  <c r="H243" i="3"/>
  <c r="F243" i="3"/>
  <c r="D243" i="3"/>
  <c r="J243" i="3" s="1"/>
  <c r="C243" i="3"/>
  <c r="G243" i="3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Q228" i="2"/>
  <c r="R228" i="2" s="1"/>
  <c r="S228" i="2" s="1"/>
  <c r="I228" i="2"/>
  <c r="K228" i="2" s="1"/>
  <c r="B230" i="2"/>
  <c r="E229" i="2"/>
  <c r="C229" i="2"/>
  <c r="D229" i="2"/>
  <c r="T242" i="3" l="1"/>
  <c r="I243" i="3"/>
  <c r="K243" i="3" s="1"/>
  <c r="M243" i="3" s="1"/>
  <c r="B245" i="3"/>
  <c r="F244" i="3"/>
  <c r="H244" i="3"/>
  <c r="D244" i="3"/>
  <c r="C244" i="3"/>
  <c r="G244" i="3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U228" i="2"/>
  <c r="B231" i="2"/>
  <c r="E230" i="2"/>
  <c r="D230" i="2"/>
  <c r="C230" i="2"/>
  <c r="J244" i="3" l="1"/>
  <c r="I244" i="3"/>
  <c r="K244" i="3" s="1"/>
  <c r="B246" i="3"/>
  <c r="F245" i="3"/>
  <c r="H245" i="3"/>
  <c r="D245" i="3"/>
  <c r="C245" i="3"/>
  <c r="E245" i="3"/>
  <c r="G245" i="3"/>
  <c r="T243" i="3"/>
  <c r="M229" i="2"/>
  <c r="J230" i="2"/>
  <c r="U229" i="2"/>
  <c r="G231" i="2"/>
  <c r="N231" i="2" s="1"/>
  <c r="O231" i="2" s="1"/>
  <c r="P231" i="2" s="1"/>
  <c r="H231" i="2"/>
  <c r="F231" i="2"/>
  <c r="Q230" i="2"/>
  <c r="R230" i="2" s="1"/>
  <c r="S230" i="2" s="1"/>
  <c r="I230" i="2"/>
  <c r="K230" i="2" s="1"/>
  <c r="T229" i="2"/>
  <c r="B232" i="2"/>
  <c r="E231" i="2"/>
  <c r="C231" i="2"/>
  <c r="D231" i="2"/>
  <c r="M244" i="3" l="1"/>
  <c r="I245" i="3"/>
  <c r="K245" i="3" s="1"/>
  <c r="T244" i="3"/>
  <c r="B247" i="3"/>
  <c r="F246" i="3"/>
  <c r="H246" i="3"/>
  <c r="D246" i="3"/>
  <c r="C246" i="3"/>
  <c r="G246" i="3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T230" i="2"/>
  <c r="B233" i="2"/>
  <c r="E232" i="2"/>
  <c r="C232" i="2"/>
  <c r="D232" i="2"/>
  <c r="J232" i="2" l="1"/>
  <c r="I246" i="3"/>
  <c r="K246" i="3" s="1"/>
  <c r="M245" i="3"/>
  <c r="B248" i="3"/>
  <c r="H247" i="3"/>
  <c r="F247" i="3"/>
  <c r="D247" i="3"/>
  <c r="C247" i="3"/>
  <c r="G247" i="3"/>
  <c r="E247" i="3"/>
  <c r="J246" i="3"/>
  <c r="T245" i="3"/>
  <c r="M231" i="2"/>
  <c r="T231" i="2"/>
  <c r="H233" i="2"/>
  <c r="G233" i="2"/>
  <c r="N233" i="2" s="1"/>
  <c r="O233" i="2" s="1"/>
  <c r="P233" i="2" s="1"/>
  <c r="F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T246" i="3" l="1"/>
  <c r="B249" i="3"/>
  <c r="F248" i="3"/>
  <c r="H248" i="3"/>
  <c r="D248" i="3"/>
  <c r="G248" i="3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Q233" i="2"/>
  <c r="R233" i="2" s="1"/>
  <c r="S233" i="2" s="1"/>
  <c r="I233" i="2"/>
  <c r="K233" i="2" s="1"/>
  <c r="B235" i="2"/>
  <c r="E234" i="2"/>
  <c r="D234" i="2"/>
  <c r="C234" i="2"/>
  <c r="M247" i="3" l="1"/>
  <c r="J248" i="3"/>
  <c r="I248" i="3"/>
  <c r="K248" i="3" s="1"/>
  <c r="T247" i="3"/>
  <c r="B250" i="3"/>
  <c r="F249" i="3"/>
  <c r="H249" i="3"/>
  <c r="D249" i="3"/>
  <c r="G249" i="3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B236" i="2"/>
  <c r="E235" i="2"/>
  <c r="C235" i="2"/>
  <c r="D235" i="2"/>
  <c r="M248" i="3" l="1"/>
  <c r="J249" i="3"/>
  <c r="B251" i="3"/>
  <c r="F250" i="3"/>
  <c r="H250" i="3"/>
  <c r="D250" i="3"/>
  <c r="J250" i="3" s="1"/>
  <c r="C250" i="3"/>
  <c r="G250" i="3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M249" i="3" l="1"/>
  <c r="B252" i="3"/>
  <c r="H251" i="3"/>
  <c r="F251" i="3"/>
  <c r="D251" i="3"/>
  <c r="J251" i="3" s="1"/>
  <c r="C251" i="3"/>
  <c r="G251" i="3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T235" i="2"/>
  <c r="B238" i="2"/>
  <c r="E237" i="2"/>
  <c r="C237" i="2"/>
  <c r="D237" i="2"/>
  <c r="I251" i="3" l="1"/>
  <c r="K251" i="3" s="1"/>
  <c r="M251" i="3" s="1"/>
  <c r="B253" i="3"/>
  <c r="F252" i="3"/>
  <c r="H252" i="3"/>
  <c r="D252" i="3"/>
  <c r="G252" i="3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Q237" i="2"/>
  <c r="R237" i="2" s="1"/>
  <c r="S237" i="2" s="1"/>
  <c r="I237" i="2"/>
  <c r="K237" i="2" s="1"/>
  <c r="U236" i="2"/>
  <c r="B239" i="2"/>
  <c r="E238" i="2"/>
  <c r="D238" i="2"/>
  <c r="C238" i="2"/>
  <c r="J252" i="3" l="1"/>
  <c r="I252" i="3"/>
  <c r="K252" i="3" s="1"/>
  <c r="B254" i="3"/>
  <c r="F253" i="3"/>
  <c r="H253" i="3"/>
  <c r="D253" i="3"/>
  <c r="J253" i="3" s="1"/>
  <c r="C253" i="3"/>
  <c r="G253" i="3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T237" i="2"/>
  <c r="B240" i="2"/>
  <c r="E239" i="2"/>
  <c r="C239" i="2"/>
  <c r="D239" i="2"/>
  <c r="M252" i="3" l="1"/>
  <c r="B255" i="3"/>
  <c r="F254" i="3"/>
  <c r="H254" i="3"/>
  <c r="D254" i="3"/>
  <c r="C254" i="3"/>
  <c r="G254" i="3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U238" i="2"/>
  <c r="B241" i="2"/>
  <c r="E240" i="2"/>
  <c r="C240" i="2"/>
  <c r="D240" i="2"/>
  <c r="J254" i="3" l="1"/>
  <c r="I254" i="3"/>
  <c r="K254" i="3" s="1"/>
  <c r="T253" i="3"/>
  <c r="B256" i="3"/>
  <c r="H255" i="3"/>
  <c r="F255" i="3"/>
  <c r="D255" i="3"/>
  <c r="G255" i="3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U239" i="2"/>
  <c r="B242" i="2"/>
  <c r="E241" i="2"/>
  <c r="C241" i="2"/>
  <c r="D241" i="2"/>
  <c r="M254" i="3" l="1"/>
  <c r="J255" i="3"/>
  <c r="I255" i="3"/>
  <c r="K255" i="3" s="1"/>
  <c r="M255" i="3" s="1"/>
  <c r="T254" i="3"/>
  <c r="B257" i="3"/>
  <c r="F256" i="3"/>
  <c r="H256" i="3"/>
  <c r="D256" i="3"/>
  <c r="J256" i="3" s="1"/>
  <c r="C256" i="3"/>
  <c r="G256" i="3"/>
  <c r="E256" i="3"/>
  <c r="J241" i="2"/>
  <c r="M240" i="2"/>
  <c r="U240" i="2"/>
  <c r="H242" i="2"/>
  <c r="G242" i="2"/>
  <c r="N242" i="2" s="1"/>
  <c r="O242" i="2" s="1"/>
  <c r="P242" i="2" s="1"/>
  <c r="F242" i="2"/>
  <c r="Q241" i="2"/>
  <c r="R241" i="2" s="1"/>
  <c r="S241" i="2" s="1"/>
  <c r="I241" i="2"/>
  <c r="K241" i="2" s="1"/>
  <c r="T240" i="2"/>
  <c r="B243" i="2"/>
  <c r="E242" i="2"/>
  <c r="D242" i="2"/>
  <c r="C242" i="2"/>
  <c r="I256" i="3" l="1"/>
  <c r="K256" i="3" s="1"/>
  <c r="M256" i="3" s="1"/>
  <c r="T255" i="3"/>
  <c r="B258" i="3"/>
  <c r="F257" i="3"/>
  <c r="H257" i="3"/>
  <c r="D257" i="3"/>
  <c r="J257" i="3" s="1"/>
  <c r="C257" i="3"/>
  <c r="G257" i="3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T241" i="2"/>
  <c r="B244" i="2"/>
  <c r="E243" i="2"/>
  <c r="C243" i="2"/>
  <c r="D243" i="2"/>
  <c r="T256" i="3" l="1"/>
  <c r="I257" i="3"/>
  <c r="K257" i="3" s="1"/>
  <c r="M257" i="3" s="1"/>
  <c r="B259" i="3"/>
  <c r="F258" i="3"/>
  <c r="H258" i="3"/>
  <c r="D258" i="3"/>
  <c r="G258" i="3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T242" i="2"/>
  <c r="B245" i="2"/>
  <c r="E244" i="2"/>
  <c r="C244" i="2"/>
  <c r="D244" i="2"/>
  <c r="T257" i="3" l="1"/>
  <c r="J258" i="3"/>
  <c r="I258" i="3"/>
  <c r="K258" i="3" s="1"/>
  <c r="M258" i="3" s="1"/>
  <c r="B260" i="3"/>
  <c r="H259" i="3"/>
  <c r="F259" i="3"/>
  <c r="D259" i="3"/>
  <c r="J259" i="3" s="1"/>
  <c r="C259" i="3"/>
  <c r="G259" i="3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U243" i="2"/>
  <c r="B246" i="2"/>
  <c r="E245" i="2"/>
  <c r="C245" i="2"/>
  <c r="D245" i="2"/>
  <c r="T258" i="3" l="1"/>
  <c r="I259" i="3"/>
  <c r="K259" i="3" s="1"/>
  <c r="M259" i="3" s="1"/>
  <c r="B261" i="3"/>
  <c r="F260" i="3"/>
  <c r="H260" i="3"/>
  <c r="D260" i="3"/>
  <c r="C260" i="3"/>
  <c r="G260" i="3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B247" i="2"/>
  <c r="E246" i="2"/>
  <c r="D246" i="2"/>
  <c r="C246" i="2"/>
  <c r="B262" i="3" l="1"/>
  <c r="F261" i="3"/>
  <c r="H261" i="3"/>
  <c r="D261" i="3"/>
  <c r="G261" i="3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M260" i="3" l="1"/>
  <c r="J261" i="3"/>
  <c r="B263" i="3"/>
  <c r="F262" i="3"/>
  <c r="H262" i="3"/>
  <c r="D262" i="3"/>
  <c r="J262" i="3" s="1"/>
  <c r="C262" i="3"/>
  <c r="G262" i="3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B249" i="2"/>
  <c r="E248" i="2"/>
  <c r="C248" i="2"/>
  <c r="D248" i="2"/>
  <c r="M261" i="3" l="1"/>
  <c r="B264" i="3"/>
  <c r="H263" i="3"/>
  <c r="F263" i="3"/>
  <c r="D263" i="3"/>
  <c r="J263" i="3" s="1"/>
  <c r="C263" i="3"/>
  <c r="G263" i="3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I263" i="3" l="1"/>
  <c r="K263" i="3" s="1"/>
  <c r="M263" i="3" s="1"/>
  <c r="B265" i="3"/>
  <c r="F264" i="3"/>
  <c r="H264" i="3"/>
  <c r="D264" i="3"/>
  <c r="G264" i="3"/>
  <c r="C264" i="3"/>
  <c r="E264" i="3"/>
  <c r="T262" i="3"/>
  <c r="U248" i="2"/>
  <c r="T248" i="2"/>
  <c r="H250" i="2"/>
  <c r="G250" i="2"/>
  <c r="N250" i="2" s="1"/>
  <c r="O250" i="2" s="1"/>
  <c r="P250" i="2" s="1"/>
  <c r="F250" i="2"/>
  <c r="J249" i="2"/>
  <c r="M248" i="2"/>
  <c r="Q249" i="2"/>
  <c r="R249" i="2" s="1"/>
  <c r="S249" i="2" s="1"/>
  <c r="I249" i="2"/>
  <c r="K249" i="2" s="1"/>
  <c r="B251" i="2"/>
  <c r="E250" i="2"/>
  <c r="D250" i="2"/>
  <c r="J250" i="2" s="1"/>
  <c r="C250" i="2"/>
  <c r="J264" i="3" l="1"/>
  <c r="I264" i="3"/>
  <c r="K264" i="3" s="1"/>
  <c r="B266" i="3"/>
  <c r="F265" i="3"/>
  <c r="H265" i="3"/>
  <c r="D265" i="3"/>
  <c r="G265" i="3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M249" i="2"/>
  <c r="T249" i="2"/>
  <c r="B252" i="2"/>
  <c r="E251" i="2"/>
  <c r="C251" i="2"/>
  <c r="D251" i="2"/>
  <c r="J251" i="2" l="1"/>
  <c r="J265" i="3"/>
  <c r="M264" i="3"/>
  <c r="B267" i="3"/>
  <c r="F266" i="3"/>
  <c r="H266" i="3"/>
  <c r="D266" i="3"/>
  <c r="C266" i="3"/>
  <c r="G266" i="3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U250" i="2"/>
  <c r="B253" i="2"/>
  <c r="E252" i="2"/>
  <c r="C252" i="2"/>
  <c r="D252" i="2"/>
  <c r="J266" i="3" l="1"/>
  <c r="T265" i="3"/>
  <c r="I266" i="3"/>
  <c r="K266" i="3" s="1"/>
  <c r="B268" i="3"/>
  <c r="H267" i="3"/>
  <c r="F267" i="3"/>
  <c r="D267" i="3"/>
  <c r="E267" i="3"/>
  <c r="C267" i="3"/>
  <c r="G267" i="3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T251" i="2"/>
  <c r="B254" i="2"/>
  <c r="E253" i="2"/>
  <c r="C253" i="2"/>
  <c r="D253" i="2"/>
  <c r="M266" i="3" l="1"/>
  <c r="I267" i="3"/>
  <c r="K267" i="3" s="1"/>
  <c r="B269" i="3"/>
  <c r="F268" i="3"/>
  <c r="H268" i="3"/>
  <c r="D268" i="3"/>
  <c r="G268" i="3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B255" i="2"/>
  <c r="E254" i="2"/>
  <c r="D254" i="2"/>
  <c r="C254" i="2"/>
  <c r="T267" i="3" l="1"/>
  <c r="B270" i="3"/>
  <c r="F269" i="3"/>
  <c r="H269" i="3"/>
  <c r="D269" i="3"/>
  <c r="C269" i="3"/>
  <c r="E269" i="3"/>
  <c r="G269" i="3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J269" i="3" l="1"/>
  <c r="M268" i="3"/>
  <c r="B271" i="3"/>
  <c r="F270" i="3"/>
  <c r="H270" i="3"/>
  <c r="D270" i="3"/>
  <c r="C270" i="3"/>
  <c r="G270" i="3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I270" i="3" l="1"/>
  <c r="K270" i="3" s="1"/>
  <c r="B272" i="3"/>
  <c r="H271" i="3"/>
  <c r="F271" i="3"/>
  <c r="D271" i="3"/>
  <c r="J271" i="3" s="1"/>
  <c r="G271" i="3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Q256" i="2"/>
  <c r="R256" i="2" s="1"/>
  <c r="S256" i="2" s="1"/>
  <c r="I256" i="2"/>
  <c r="K256" i="2" s="1"/>
  <c r="T255" i="2"/>
  <c r="B258" i="2"/>
  <c r="E257" i="2"/>
  <c r="C257" i="2"/>
  <c r="D257" i="2"/>
  <c r="J257" i="2" l="1"/>
  <c r="T270" i="3"/>
  <c r="I271" i="3"/>
  <c r="K271" i="3" s="1"/>
  <c r="M271" i="3" s="1"/>
  <c r="M270" i="3"/>
  <c r="B273" i="3"/>
  <c r="F272" i="3"/>
  <c r="H272" i="3"/>
  <c r="D272" i="3"/>
  <c r="J272" i="3" s="1"/>
  <c r="C272" i="3"/>
  <c r="G272" i="3"/>
  <c r="E272" i="3"/>
  <c r="M256" i="2"/>
  <c r="U256" i="2"/>
  <c r="T256" i="2"/>
  <c r="H258" i="2"/>
  <c r="G258" i="2"/>
  <c r="N258" i="2" s="1"/>
  <c r="O258" i="2" s="1"/>
  <c r="P258" i="2" s="1"/>
  <c r="F258" i="2"/>
  <c r="Q257" i="2"/>
  <c r="R257" i="2" s="1"/>
  <c r="S257" i="2" s="1"/>
  <c r="I257" i="2"/>
  <c r="K257" i="2" s="1"/>
  <c r="M257" i="2" s="1"/>
  <c r="B259" i="2"/>
  <c r="E258" i="2"/>
  <c r="D258" i="2"/>
  <c r="J258" i="2" s="1"/>
  <c r="C258" i="2"/>
  <c r="I272" i="3" l="1"/>
  <c r="K272" i="3" s="1"/>
  <c r="M272" i="3" s="1"/>
  <c r="T271" i="3"/>
  <c r="B274" i="3"/>
  <c r="F273" i="3"/>
  <c r="H273" i="3"/>
  <c r="D273" i="3"/>
  <c r="J273" i="3" s="1"/>
  <c r="C273" i="3"/>
  <c r="E273" i="3"/>
  <c r="G273" i="3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T257" i="2"/>
  <c r="B260" i="2"/>
  <c r="E259" i="2"/>
  <c r="C259" i="2"/>
  <c r="D259" i="2"/>
  <c r="I273" i="3" l="1"/>
  <c r="K273" i="3" s="1"/>
  <c r="M273" i="3" s="1"/>
  <c r="T272" i="3"/>
  <c r="B275" i="3"/>
  <c r="F274" i="3"/>
  <c r="H274" i="3"/>
  <c r="D274" i="3"/>
  <c r="G274" i="3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U258" i="2"/>
  <c r="B261" i="2"/>
  <c r="E260" i="2"/>
  <c r="C260" i="2"/>
  <c r="D260" i="2"/>
  <c r="I274" i="3" l="1"/>
  <c r="K274" i="3" s="1"/>
  <c r="B276" i="3"/>
  <c r="H275" i="3"/>
  <c r="F275" i="3"/>
  <c r="D275" i="3"/>
  <c r="J275" i="3" s="1"/>
  <c r="G275" i="3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Q260" i="2"/>
  <c r="R260" i="2" s="1"/>
  <c r="S260" i="2" s="1"/>
  <c r="I260" i="2"/>
  <c r="K260" i="2" s="1"/>
  <c r="U259" i="2"/>
  <c r="B262" i="2"/>
  <c r="E261" i="2"/>
  <c r="C261" i="2"/>
  <c r="D261" i="2"/>
  <c r="M260" i="2" l="1"/>
  <c r="T274" i="3"/>
  <c r="I275" i="3"/>
  <c r="K275" i="3" s="1"/>
  <c r="M275" i="3" s="1"/>
  <c r="M274" i="3"/>
  <c r="B277" i="3"/>
  <c r="F276" i="3"/>
  <c r="H276" i="3"/>
  <c r="D276" i="3"/>
  <c r="C276" i="3"/>
  <c r="G276" i="3"/>
  <c r="E276" i="3"/>
  <c r="J261" i="2"/>
  <c r="T260" i="2"/>
  <c r="H262" i="2"/>
  <c r="G262" i="2"/>
  <c r="N262" i="2" s="1"/>
  <c r="O262" i="2" s="1"/>
  <c r="P262" i="2" s="1"/>
  <c r="F262" i="2"/>
  <c r="Q261" i="2"/>
  <c r="R261" i="2" s="1"/>
  <c r="S261" i="2" s="1"/>
  <c r="I261" i="2"/>
  <c r="K261" i="2" s="1"/>
  <c r="U260" i="2"/>
  <c r="B263" i="2"/>
  <c r="E262" i="2"/>
  <c r="D262" i="2"/>
  <c r="C262" i="2"/>
  <c r="M261" i="2" l="1"/>
  <c r="B278" i="3"/>
  <c r="F277" i="3"/>
  <c r="H277" i="3"/>
  <c r="D277" i="3"/>
  <c r="G277" i="3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T261" i="2"/>
  <c r="B264" i="2"/>
  <c r="E263" i="2"/>
  <c r="C263" i="2"/>
  <c r="D263" i="2"/>
  <c r="J277" i="3" l="1"/>
  <c r="B279" i="3"/>
  <c r="F278" i="3"/>
  <c r="H278" i="3"/>
  <c r="D278" i="3"/>
  <c r="J278" i="3" s="1"/>
  <c r="C278" i="3"/>
  <c r="G278" i="3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Q263" i="2"/>
  <c r="R263" i="2" s="1"/>
  <c r="S263" i="2" s="1"/>
  <c r="I263" i="2"/>
  <c r="K263" i="2" s="1"/>
  <c r="M263" i="2" s="1"/>
  <c r="B265" i="2"/>
  <c r="E264" i="2"/>
  <c r="C264" i="2"/>
  <c r="D264" i="2"/>
  <c r="J264" i="2" s="1"/>
  <c r="M277" i="3" l="1"/>
  <c r="B280" i="3"/>
  <c r="H279" i="3"/>
  <c r="F279" i="3"/>
  <c r="D279" i="3"/>
  <c r="G279" i="3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I279" i="3" l="1"/>
  <c r="K279" i="3" s="1"/>
  <c r="B281" i="3"/>
  <c r="F280" i="3"/>
  <c r="H280" i="3"/>
  <c r="D280" i="3"/>
  <c r="J280" i="3" s="1"/>
  <c r="G280" i="3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T264" i="2"/>
  <c r="B267" i="2"/>
  <c r="E266" i="2"/>
  <c r="D266" i="2"/>
  <c r="C266" i="2"/>
  <c r="M265" i="2" l="1"/>
  <c r="I280" i="3"/>
  <c r="K280" i="3" s="1"/>
  <c r="M280" i="3" s="1"/>
  <c r="T279" i="3"/>
  <c r="M279" i="3"/>
  <c r="B282" i="3"/>
  <c r="F281" i="3"/>
  <c r="H281" i="3"/>
  <c r="D281" i="3"/>
  <c r="E281" i="3"/>
  <c r="C281" i="3"/>
  <c r="G281" i="3"/>
  <c r="J266" i="2"/>
  <c r="U265" i="2"/>
  <c r="G267" i="2"/>
  <c r="N267" i="2" s="1"/>
  <c r="O267" i="2" s="1"/>
  <c r="P267" i="2" s="1"/>
  <c r="H267" i="2"/>
  <c r="F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J281" i="3" l="1"/>
  <c r="T280" i="3"/>
  <c r="B283" i="3"/>
  <c r="F282" i="3"/>
  <c r="H282" i="3"/>
  <c r="D282" i="3"/>
  <c r="C282" i="3"/>
  <c r="G282" i="3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T266" i="2"/>
  <c r="B269" i="2"/>
  <c r="E268" i="2"/>
  <c r="C268" i="2"/>
  <c r="D268" i="2"/>
  <c r="B284" i="3" l="1"/>
  <c r="H283" i="3"/>
  <c r="F283" i="3"/>
  <c r="D283" i="3"/>
  <c r="J283" i="3" s="1"/>
  <c r="C283" i="3"/>
  <c r="G283" i="3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T267" i="2"/>
  <c r="B270" i="2"/>
  <c r="E269" i="2"/>
  <c r="C269" i="2"/>
  <c r="D269" i="2"/>
  <c r="M282" i="3" l="1"/>
  <c r="T282" i="3"/>
  <c r="I283" i="3"/>
  <c r="K283" i="3" s="1"/>
  <c r="M283" i="3" s="1"/>
  <c r="B285" i="3"/>
  <c r="F284" i="3"/>
  <c r="H284" i="3"/>
  <c r="D284" i="3"/>
  <c r="G284" i="3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T268" i="2"/>
  <c r="B271" i="2"/>
  <c r="E270" i="2"/>
  <c r="D270" i="2"/>
  <c r="C270" i="2"/>
  <c r="B286" i="3" l="1"/>
  <c r="F285" i="3"/>
  <c r="H285" i="3"/>
  <c r="D285" i="3"/>
  <c r="C285" i="3"/>
  <c r="G285" i="3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J285" i="3" l="1"/>
  <c r="B287" i="3"/>
  <c r="F286" i="3"/>
  <c r="H286" i="3"/>
  <c r="D286" i="3"/>
  <c r="J286" i="3" s="1"/>
  <c r="C286" i="3"/>
  <c r="G286" i="3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T270" i="2"/>
  <c r="B273" i="2"/>
  <c r="E272" i="2"/>
  <c r="C272" i="2"/>
  <c r="D272" i="2"/>
  <c r="J272" i="2" s="1"/>
  <c r="B288" i="3" l="1"/>
  <c r="H287" i="3"/>
  <c r="F287" i="3"/>
  <c r="D287" i="3"/>
  <c r="G287" i="3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J287" i="3" l="1"/>
  <c r="I287" i="3"/>
  <c r="K287" i="3" s="1"/>
  <c r="B289" i="3"/>
  <c r="F288" i="3"/>
  <c r="H288" i="3"/>
  <c r="D288" i="3"/>
  <c r="J288" i="3" s="1"/>
  <c r="C288" i="3"/>
  <c r="G288" i="3"/>
  <c r="E288" i="3"/>
  <c r="T286" i="3"/>
  <c r="J273" i="2"/>
  <c r="U272" i="2"/>
  <c r="T272" i="2"/>
  <c r="H274" i="2"/>
  <c r="G274" i="2"/>
  <c r="N274" i="2" s="1"/>
  <c r="O274" i="2" s="1"/>
  <c r="P274" i="2" s="1"/>
  <c r="F274" i="2"/>
  <c r="Q273" i="2"/>
  <c r="R273" i="2" s="1"/>
  <c r="S273" i="2" s="1"/>
  <c r="I273" i="2"/>
  <c r="K273" i="2" s="1"/>
  <c r="B275" i="2"/>
  <c r="E274" i="2"/>
  <c r="D274" i="2"/>
  <c r="C274" i="2"/>
  <c r="M287" i="3" l="1"/>
  <c r="I288" i="3"/>
  <c r="K288" i="3" s="1"/>
  <c r="M288" i="3" s="1"/>
  <c r="T287" i="3"/>
  <c r="B290" i="3"/>
  <c r="F289" i="3"/>
  <c r="H289" i="3"/>
  <c r="D289" i="3"/>
  <c r="G289" i="3"/>
  <c r="C289" i="3"/>
  <c r="E289" i="3"/>
  <c r="J274" i="2"/>
  <c r="M273" i="2"/>
  <c r="U273" i="2"/>
  <c r="G275" i="2"/>
  <c r="N275" i="2" s="1"/>
  <c r="O275" i="2" s="1"/>
  <c r="P275" i="2" s="1"/>
  <c r="H275" i="2"/>
  <c r="F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J289" i="3" l="1"/>
  <c r="I289" i="3"/>
  <c r="K289" i="3" s="1"/>
  <c r="T288" i="3"/>
  <c r="B291" i="3"/>
  <c r="F290" i="3"/>
  <c r="H290" i="3"/>
  <c r="D290" i="3"/>
  <c r="J290" i="3" s="1"/>
  <c r="G290" i="3"/>
  <c r="C290" i="3"/>
  <c r="E290" i="3"/>
  <c r="J275" i="2"/>
  <c r="U274" i="2"/>
  <c r="G276" i="2"/>
  <c r="N276" i="2" s="1"/>
  <c r="O276" i="2" s="1"/>
  <c r="P276" i="2" s="1"/>
  <c r="H276" i="2"/>
  <c r="F276" i="2"/>
  <c r="T274" i="2"/>
  <c r="Q275" i="2"/>
  <c r="R275" i="2" s="1"/>
  <c r="S275" i="2" s="1"/>
  <c r="I275" i="2"/>
  <c r="K275" i="2" s="1"/>
  <c r="B277" i="2"/>
  <c r="E276" i="2"/>
  <c r="C276" i="2"/>
  <c r="D276" i="2"/>
  <c r="J276" i="2" l="1"/>
  <c r="M289" i="3"/>
  <c r="T289" i="3"/>
  <c r="I290" i="3"/>
  <c r="K290" i="3" s="1"/>
  <c r="M290" i="3" s="1"/>
  <c r="B292" i="3"/>
  <c r="H291" i="3"/>
  <c r="F291" i="3"/>
  <c r="D291" i="3"/>
  <c r="G291" i="3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U275" i="2"/>
  <c r="B278" i="2"/>
  <c r="E277" i="2"/>
  <c r="C277" i="2"/>
  <c r="D277" i="2"/>
  <c r="J291" i="3" l="1"/>
  <c r="T290" i="3"/>
  <c r="I291" i="3"/>
  <c r="K291" i="3" s="1"/>
  <c r="M291" i="3" s="1"/>
  <c r="B293" i="3"/>
  <c r="F292" i="3"/>
  <c r="H292" i="3"/>
  <c r="D292" i="3"/>
  <c r="C292" i="3"/>
  <c r="G292" i="3"/>
  <c r="E292" i="3"/>
  <c r="J277" i="2"/>
  <c r="H278" i="2"/>
  <c r="G278" i="2"/>
  <c r="N278" i="2" s="1"/>
  <c r="O278" i="2" s="1"/>
  <c r="P278" i="2" s="1"/>
  <c r="F278" i="2"/>
  <c r="T276" i="2"/>
  <c r="Q277" i="2"/>
  <c r="R277" i="2" s="1"/>
  <c r="S277" i="2" s="1"/>
  <c r="I277" i="2"/>
  <c r="K277" i="2" s="1"/>
  <c r="U276" i="2"/>
  <c r="B279" i="2"/>
  <c r="E278" i="2"/>
  <c r="D278" i="2"/>
  <c r="J278" i="2" s="1"/>
  <c r="C278" i="2"/>
  <c r="T291" i="3" l="1"/>
  <c r="I292" i="3"/>
  <c r="K292" i="3" s="1"/>
  <c r="B294" i="3"/>
  <c r="F293" i="3"/>
  <c r="H293" i="3"/>
  <c r="D293" i="3"/>
  <c r="J293" i="3" s="1"/>
  <c r="C293" i="3"/>
  <c r="G293" i="3"/>
  <c r="E293" i="3"/>
  <c r="J292" i="3"/>
  <c r="M277" i="2"/>
  <c r="U277" i="2"/>
  <c r="H279" i="2"/>
  <c r="G279" i="2"/>
  <c r="N279" i="2" s="1"/>
  <c r="O279" i="2" s="1"/>
  <c r="P279" i="2" s="1"/>
  <c r="F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M292" i="3" l="1"/>
  <c r="I293" i="3"/>
  <c r="K293" i="3" s="1"/>
  <c r="M293" i="3" s="1"/>
  <c r="B295" i="3"/>
  <c r="F294" i="3"/>
  <c r="H294" i="3"/>
  <c r="D294" i="3"/>
  <c r="C294" i="3"/>
  <c r="G294" i="3"/>
  <c r="E294" i="3"/>
  <c r="T292" i="3"/>
  <c r="U278" i="2"/>
  <c r="J279" i="2"/>
  <c r="G280" i="2"/>
  <c r="N280" i="2" s="1"/>
  <c r="O280" i="2" s="1"/>
  <c r="P280" i="2" s="1"/>
  <c r="H280" i="2"/>
  <c r="F280" i="2"/>
  <c r="T278" i="2"/>
  <c r="Q279" i="2"/>
  <c r="R279" i="2" s="1"/>
  <c r="S279" i="2" s="1"/>
  <c r="I279" i="2"/>
  <c r="K279" i="2" s="1"/>
  <c r="B281" i="2"/>
  <c r="E280" i="2"/>
  <c r="C280" i="2"/>
  <c r="D280" i="2"/>
  <c r="M279" i="2" l="1"/>
  <c r="J280" i="2"/>
  <c r="I294" i="3"/>
  <c r="K294" i="3" s="1"/>
  <c r="B296" i="3"/>
  <c r="H295" i="3"/>
  <c r="F295" i="3"/>
  <c r="D295" i="3"/>
  <c r="C295" i="3"/>
  <c r="G295" i="3"/>
  <c r="E295" i="3"/>
  <c r="J294" i="3"/>
  <c r="T293" i="3"/>
  <c r="U279" i="2"/>
  <c r="H281" i="2"/>
  <c r="G281" i="2"/>
  <c r="N281" i="2" s="1"/>
  <c r="O281" i="2" s="1"/>
  <c r="P281" i="2" s="1"/>
  <c r="F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J295" i="3" l="1"/>
  <c r="M294" i="3"/>
  <c r="I295" i="3"/>
  <c r="K295" i="3" s="1"/>
  <c r="M295" i="3" s="1"/>
  <c r="B297" i="3"/>
  <c r="F296" i="3"/>
  <c r="H296" i="3"/>
  <c r="D296" i="3"/>
  <c r="G296" i="3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T280" i="2"/>
  <c r="B283" i="2"/>
  <c r="E282" i="2"/>
  <c r="D282" i="2"/>
  <c r="C282" i="2"/>
  <c r="I296" i="3" l="1"/>
  <c r="K296" i="3" s="1"/>
  <c r="B298" i="3"/>
  <c r="F297" i="3"/>
  <c r="H297" i="3"/>
  <c r="D297" i="3"/>
  <c r="J297" i="3" s="1"/>
  <c r="G297" i="3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Q282" i="2"/>
  <c r="R282" i="2" s="1"/>
  <c r="S282" i="2" s="1"/>
  <c r="I282" i="2"/>
  <c r="K282" i="2" s="1"/>
  <c r="T281" i="2"/>
  <c r="B284" i="2"/>
  <c r="E283" i="2"/>
  <c r="C283" i="2"/>
  <c r="D283" i="2"/>
  <c r="M282" i="2" l="1"/>
  <c r="I297" i="3"/>
  <c r="K297" i="3" s="1"/>
  <c r="M297" i="3" s="1"/>
  <c r="T296" i="3"/>
  <c r="M296" i="3"/>
  <c r="F298" i="3"/>
  <c r="H298" i="3"/>
  <c r="D298" i="3"/>
  <c r="B299" i="3"/>
  <c r="C298" i="3"/>
  <c r="G298" i="3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T282" i="2"/>
  <c r="B285" i="2"/>
  <c r="E284" i="2"/>
  <c r="C284" i="2"/>
  <c r="D284" i="2"/>
  <c r="T297" i="3" l="1"/>
  <c r="J298" i="3"/>
  <c r="I298" i="3"/>
  <c r="K298" i="3" s="1"/>
  <c r="M298" i="3" s="1"/>
  <c r="B300" i="3"/>
  <c r="H299" i="3"/>
  <c r="F299" i="3"/>
  <c r="D299" i="3"/>
  <c r="C299" i="3"/>
  <c r="G299" i="3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B286" i="2"/>
  <c r="E285" i="2"/>
  <c r="C285" i="2"/>
  <c r="D285" i="2"/>
  <c r="J299" i="3" l="1"/>
  <c r="I299" i="3"/>
  <c r="K299" i="3" s="1"/>
  <c r="M299" i="3" s="1"/>
  <c r="B301" i="3"/>
  <c r="F300" i="3"/>
  <c r="H300" i="3"/>
  <c r="D300" i="3"/>
  <c r="G300" i="3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T284" i="2"/>
  <c r="B287" i="2"/>
  <c r="E286" i="2"/>
  <c r="D286" i="2"/>
  <c r="J286" i="2" s="1"/>
  <c r="C286" i="2"/>
  <c r="I300" i="3" l="1"/>
  <c r="K300" i="3" s="1"/>
  <c r="T299" i="3"/>
  <c r="B302" i="3"/>
  <c r="F301" i="3"/>
  <c r="H301" i="3"/>
  <c r="D301" i="3"/>
  <c r="C301" i="3"/>
  <c r="G301" i="3"/>
  <c r="E301" i="3"/>
  <c r="J300" i="3"/>
  <c r="U285" i="2"/>
  <c r="G287" i="2"/>
  <c r="N287" i="2" s="1"/>
  <c r="O287" i="2" s="1"/>
  <c r="P287" i="2" s="1"/>
  <c r="H287" i="2"/>
  <c r="F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M300" i="3" l="1"/>
  <c r="I301" i="3"/>
  <c r="K301" i="3" s="1"/>
  <c r="B303" i="3"/>
  <c r="F302" i="3"/>
  <c r="H302" i="3"/>
  <c r="D302" i="3"/>
  <c r="C302" i="3"/>
  <c r="G302" i="3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T286" i="2"/>
  <c r="B289" i="2"/>
  <c r="E288" i="2"/>
  <c r="C288" i="2"/>
  <c r="D288" i="2"/>
  <c r="J302" i="3" l="1"/>
  <c r="I302" i="3"/>
  <c r="K302" i="3" s="1"/>
  <c r="M302" i="3" s="1"/>
  <c r="T301" i="3"/>
  <c r="M301" i="3"/>
  <c r="B304" i="3"/>
  <c r="H303" i="3"/>
  <c r="F303" i="3"/>
  <c r="D303" i="3"/>
  <c r="C303" i="3"/>
  <c r="G303" i="3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B290" i="2"/>
  <c r="E289" i="2"/>
  <c r="C289" i="2"/>
  <c r="D289" i="2"/>
  <c r="I303" i="3" l="1"/>
  <c r="K303" i="3" s="1"/>
  <c r="T302" i="3"/>
  <c r="B305" i="3"/>
  <c r="F304" i="3"/>
  <c r="H304" i="3"/>
  <c r="D304" i="3"/>
  <c r="C304" i="3"/>
  <c r="G304" i="3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T288" i="2"/>
  <c r="B291" i="2"/>
  <c r="E290" i="2"/>
  <c r="D290" i="2"/>
  <c r="C290" i="2"/>
  <c r="M303" i="3" l="1"/>
  <c r="I304" i="3"/>
  <c r="K304" i="3" s="1"/>
  <c r="B306" i="3"/>
  <c r="F305" i="3"/>
  <c r="H305" i="3"/>
  <c r="D305" i="3"/>
  <c r="C305" i="3"/>
  <c r="G305" i="3"/>
  <c r="E305" i="3"/>
  <c r="J304" i="3"/>
  <c r="T303" i="3"/>
  <c r="J290" i="2"/>
  <c r="U289" i="2"/>
  <c r="G291" i="2"/>
  <c r="N291" i="2" s="1"/>
  <c r="O291" i="2" s="1"/>
  <c r="P291" i="2" s="1"/>
  <c r="H291" i="2"/>
  <c r="F291" i="2"/>
  <c r="Q290" i="2"/>
  <c r="R290" i="2" s="1"/>
  <c r="S290" i="2" s="1"/>
  <c r="I290" i="2"/>
  <c r="K290" i="2" s="1"/>
  <c r="T289" i="2"/>
  <c r="B292" i="2"/>
  <c r="E291" i="2"/>
  <c r="C291" i="2"/>
  <c r="D291" i="2"/>
  <c r="M290" i="2" l="1"/>
  <c r="J305" i="3"/>
  <c r="I305" i="3"/>
  <c r="K305" i="3" s="1"/>
  <c r="M305" i="3" s="1"/>
  <c r="T304" i="3"/>
  <c r="B307" i="3"/>
  <c r="F306" i="3"/>
  <c r="H306" i="3"/>
  <c r="D306" i="3"/>
  <c r="G306" i="3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T290" i="2"/>
  <c r="B293" i="2"/>
  <c r="E292" i="2"/>
  <c r="C292" i="2"/>
  <c r="D292" i="2"/>
  <c r="J306" i="3" l="1"/>
  <c r="I306" i="3"/>
  <c r="K306" i="3" s="1"/>
  <c r="M306" i="3" s="1"/>
  <c r="T305" i="3"/>
  <c r="B308" i="3"/>
  <c r="H307" i="3"/>
  <c r="F307" i="3"/>
  <c r="D307" i="3"/>
  <c r="J307" i="3" s="1"/>
  <c r="C307" i="3"/>
  <c r="G307" i="3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B294" i="2"/>
  <c r="E293" i="2"/>
  <c r="C293" i="2"/>
  <c r="D293" i="2"/>
  <c r="T306" i="3" l="1"/>
  <c r="I307" i="3"/>
  <c r="K307" i="3" s="1"/>
  <c r="M307" i="3" s="1"/>
  <c r="B309" i="3"/>
  <c r="F308" i="3"/>
  <c r="H308" i="3"/>
  <c r="D308" i="3"/>
  <c r="C308" i="3"/>
  <c r="E308" i="3"/>
  <c r="G308" i="3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T292" i="2"/>
  <c r="B295" i="2"/>
  <c r="E294" i="2"/>
  <c r="D294" i="2"/>
  <c r="C294" i="2"/>
  <c r="B310" i="3" l="1"/>
  <c r="F309" i="3"/>
  <c r="H309" i="3"/>
  <c r="D309" i="3"/>
  <c r="J309" i="3" s="1"/>
  <c r="C309" i="3"/>
  <c r="G309" i="3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Q294" i="2"/>
  <c r="R294" i="2" s="1"/>
  <c r="S294" i="2" s="1"/>
  <c r="I294" i="2"/>
  <c r="K294" i="2" s="1"/>
  <c r="T293" i="2"/>
  <c r="B296" i="2"/>
  <c r="E295" i="2"/>
  <c r="C295" i="2"/>
  <c r="D295" i="2"/>
  <c r="M308" i="3" l="1"/>
  <c r="B311" i="3"/>
  <c r="F310" i="3"/>
  <c r="H310" i="3"/>
  <c r="D310" i="3"/>
  <c r="J310" i="3" s="1"/>
  <c r="C310" i="3"/>
  <c r="G310" i="3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T294" i="2"/>
  <c r="B297" i="2"/>
  <c r="E296" i="2"/>
  <c r="C296" i="2"/>
  <c r="D296" i="2"/>
  <c r="B312" i="3" l="1"/>
  <c r="H311" i="3"/>
  <c r="F311" i="3"/>
  <c r="D311" i="3"/>
  <c r="C311" i="3"/>
  <c r="G311" i="3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J311" i="3" l="1"/>
  <c r="I311" i="3"/>
  <c r="K311" i="3" s="1"/>
  <c r="B313" i="3"/>
  <c r="F312" i="3"/>
  <c r="H312" i="3"/>
  <c r="D312" i="3"/>
  <c r="G312" i="3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Q297" i="2"/>
  <c r="R297" i="2" s="1"/>
  <c r="S297" i="2" s="1"/>
  <c r="I297" i="2"/>
  <c r="K297" i="2" s="1"/>
  <c r="B299" i="2"/>
  <c r="E298" i="2"/>
  <c r="D298" i="2"/>
  <c r="C298" i="2"/>
  <c r="M311" i="3" l="1"/>
  <c r="I312" i="3"/>
  <c r="K312" i="3" s="1"/>
  <c r="J312" i="3"/>
  <c r="B314" i="3"/>
  <c r="F313" i="3"/>
  <c r="H313" i="3"/>
  <c r="D313" i="3"/>
  <c r="J313" i="3" s="1"/>
  <c r="G313" i="3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T297" i="2"/>
  <c r="B300" i="2"/>
  <c r="E299" i="2"/>
  <c r="C299" i="2"/>
  <c r="D299" i="2"/>
  <c r="I313" i="3" l="1"/>
  <c r="K313" i="3" s="1"/>
  <c r="M313" i="3" s="1"/>
  <c r="T312" i="3"/>
  <c r="B315" i="3"/>
  <c r="F314" i="3"/>
  <c r="H314" i="3"/>
  <c r="D314" i="3"/>
  <c r="J314" i="3" s="1"/>
  <c r="C314" i="3"/>
  <c r="G314" i="3"/>
  <c r="E314" i="3"/>
  <c r="M312" i="3"/>
  <c r="J299" i="2"/>
  <c r="U298" i="2"/>
  <c r="G300" i="2"/>
  <c r="N300" i="2" s="1"/>
  <c r="O300" i="2" s="1"/>
  <c r="P300" i="2" s="1"/>
  <c r="H300" i="2"/>
  <c r="F300" i="2"/>
  <c r="Q299" i="2"/>
  <c r="R299" i="2" s="1"/>
  <c r="S299" i="2" s="1"/>
  <c r="I299" i="2"/>
  <c r="K299" i="2" s="1"/>
  <c r="T298" i="2"/>
  <c r="B301" i="2"/>
  <c r="E300" i="2"/>
  <c r="C300" i="2"/>
  <c r="D300" i="2"/>
  <c r="I314" i="3" l="1"/>
  <c r="K314" i="3" s="1"/>
  <c r="M314" i="3" s="1"/>
  <c r="T313" i="3"/>
  <c r="B316" i="3"/>
  <c r="H315" i="3"/>
  <c r="F315" i="3"/>
  <c r="D315" i="3"/>
  <c r="J315" i="3" s="1"/>
  <c r="C315" i="3"/>
  <c r="G315" i="3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T299" i="2"/>
  <c r="B302" i="2"/>
  <c r="E301" i="2"/>
  <c r="C301" i="2"/>
  <c r="D301" i="2"/>
  <c r="T314" i="3" l="1"/>
  <c r="I315" i="3"/>
  <c r="K315" i="3" s="1"/>
  <c r="M315" i="3" s="1"/>
  <c r="B317" i="3"/>
  <c r="F316" i="3"/>
  <c r="H316" i="3"/>
  <c r="D316" i="3"/>
  <c r="G316" i="3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J301" i="2"/>
  <c r="B303" i="2"/>
  <c r="E302" i="2"/>
  <c r="D302" i="2"/>
  <c r="C302" i="2"/>
  <c r="B318" i="3" l="1"/>
  <c r="F317" i="3"/>
  <c r="H317" i="3"/>
  <c r="D317" i="3"/>
  <c r="C317" i="3"/>
  <c r="G317" i="3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T301" i="2"/>
  <c r="B304" i="2"/>
  <c r="E303" i="2"/>
  <c r="C303" i="2"/>
  <c r="D303" i="2"/>
  <c r="M316" i="3" l="1"/>
  <c r="J317" i="3"/>
  <c r="B319" i="3"/>
  <c r="F318" i="3"/>
  <c r="H318" i="3"/>
  <c r="D318" i="3"/>
  <c r="J318" i="3" s="1"/>
  <c r="C318" i="3"/>
  <c r="G318" i="3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B305" i="2"/>
  <c r="E304" i="2"/>
  <c r="C304" i="2"/>
  <c r="D304" i="2"/>
  <c r="M317" i="3" l="1"/>
  <c r="B320" i="3"/>
  <c r="H319" i="3"/>
  <c r="F319" i="3"/>
  <c r="D319" i="3"/>
  <c r="J319" i="3" s="1"/>
  <c r="G319" i="3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T303" i="2"/>
  <c r="B306" i="2"/>
  <c r="E305" i="2"/>
  <c r="C305" i="2"/>
  <c r="D305" i="2"/>
  <c r="I319" i="3" l="1"/>
  <c r="K319" i="3" s="1"/>
  <c r="M319" i="3" s="1"/>
  <c r="B321" i="3"/>
  <c r="F320" i="3"/>
  <c r="H320" i="3"/>
  <c r="D320" i="3"/>
  <c r="J320" i="3" s="1"/>
  <c r="C320" i="3"/>
  <c r="G320" i="3"/>
  <c r="E320" i="3"/>
  <c r="T318" i="3"/>
  <c r="J305" i="2"/>
  <c r="U304" i="2"/>
  <c r="H306" i="2"/>
  <c r="G306" i="2"/>
  <c r="N306" i="2" s="1"/>
  <c r="O306" i="2" s="1"/>
  <c r="P306" i="2" s="1"/>
  <c r="F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T319" i="3" l="1"/>
  <c r="I320" i="3"/>
  <c r="K320" i="3" s="1"/>
  <c r="M320" i="3" s="1"/>
  <c r="B322" i="3"/>
  <c r="F321" i="3"/>
  <c r="H321" i="3"/>
  <c r="D321" i="3"/>
  <c r="J321" i="3" s="1"/>
  <c r="G321" i="3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T305" i="2"/>
  <c r="B308" i="2"/>
  <c r="E307" i="2"/>
  <c r="C307" i="2"/>
  <c r="D307" i="2"/>
  <c r="B323" i="3" l="1"/>
  <c r="F322" i="3"/>
  <c r="H322" i="3"/>
  <c r="D322" i="3"/>
  <c r="J322" i="3" s="1"/>
  <c r="G322" i="3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B324" i="3" l="1"/>
  <c r="H323" i="3"/>
  <c r="F323" i="3"/>
  <c r="D323" i="3"/>
  <c r="C323" i="3"/>
  <c r="G323" i="3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Q308" i="2"/>
  <c r="R308" i="2" s="1"/>
  <c r="S308" i="2" s="1"/>
  <c r="I308" i="2"/>
  <c r="K308" i="2" s="1"/>
  <c r="T307" i="2"/>
  <c r="B310" i="2"/>
  <c r="E309" i="2"/>
  <c r="C309" i="2"/>
  <c r="D309" i="2"/>
  <c r="J323" i="3" l="1"/>
  <c r="I323" i="3"/>
  <c r="K323" i="3" s="1"/>
  <c r="M323" i="3" s="1"/>
  <c r="B325" i="3"/>
  <c r="F324" i="3"/>
  <c r="H324" i="3"/>
  <c r="D324" i="3"/>
  <c r="C324" i="3"/>
  <c r="G324" i="3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Q309" i="2"/>
  <c r="R309" i="2" s="1"/>
  <c r="S309" i="2" s="1"/>
  <c r="I309" i="2"/>
  <c r="K309" i="2" s="1"/>
  <c r="B311" i="2"/>
  <c r="E310" i="2"/>
  <c r="D310" i="2"/>
  <c r="J310" i="2" s="1"/>
  <c r="C310" i="2"/>
  <c r="M309" i="2" l="1"/>
  <c r="J324" i="3"/>
  <c r="I324" i="3"/>
  <c r="K324" i="3" s="1"/>
  <c r="M324" i="3" s="1"/>
  <c r="B326" i="3"/>
  <c r="F325" i="3"/>
  <c r="H325" i="3"/>
  <c r="D325" i="3"/>
  <c r="C325" i="3"/>
  <c r="E325" i="3"/>
  <c r="G325" i="3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T309" i="2"/>
  <c r="B312" i="2"/>
  <c r="E311" i="2"/>
  <c r="C311" i="2"/>
  <c r="D311" i="2"/>
  <c r="I325" i="3" l="1"/>
  <c r="K325" i="3" s="1"/>
  <c r="T324" i="3"/>
  <c r="B327" i="3"/>
  <c r="F326" i="3"/>
  <c r="H326" i="3"/>
  <c r="D326" i="3"/>
  <c r="C326" i="3"/>
  <c r="G326" i="3"/>
  <c r="E326" i="3"/>
  <c r="J325" i="3"/>
  <c r="U310" i="2"/>
  <c r="G312" i="2"/>
  <c r="N312" i="2" s="1"/>
  <c r="O312" i="2" s="1"/>
  <c r="P312" i="2" s="1"/>
  <c r="H312" i="2"/>
  <c r="F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M325" i="3" l="1"/>
  <c r="I326" i="3"/>
  <c r="K326" i="3" s="1"/>
  <c r="B328" i="3"/>
  <c r="H327" i="3"/>
  <c r="F327" i="3"/>
  <c r="D327" i="3"/>
  <c r="C327" i="3"/>
  <c r="G327" i="3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Q312" i="2"/>
  <c r="R312" i="2" s="1"/>
  <c r="S312" i="2" s="1"/>
  <c r="I312" i="2"/>
  <c r="K312" i="2" s="1"/>
  <c r="M312" i="2" s="1"/>
  <c r="B314" i="2"/>
  <c r="E313" i="2"/>
  <c r="C313" i="2"/>
  <c r="D313" i="2"/>
  <c r="T326" i="3" l="1"/>
  <c r="I327" i="3"/>
  <c r="K327" i="3" s="1"/>
  <c r="B329" i="3"/>
  <c r="F328" i="3"/>
  <c r="H328" i="3"/>
  <c r="D328" i="3"/>
  <c r="G328" i="3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Q313" i="2"/>
  <c r="R313" i="2" s="1"/>
  <c r="S313" i="2" s="1"/>
  <c r="I313" i="2"/>
  <c r="K313" i="2" s="1"/>
  <c r="B315" i="2"/>
  <c r="E314" i="2"/>
  <c r="D314" i="2"/>
  <c r="J314" i="2" s="1"/>
  <c r="C314" i="2"/>
  <c r="M313" i="2" l="1"/>
  <c r="J328" i="3"/>
  <c r="M327" i="3"/>
  <c r="I328" i="3"/>
  <c r="K328" i="3" s="1"/>
  <c r="B330" i="3"/>
  <c r="F329" i="3"/>
  <c r="H329" i="3"/>
  <c r="D329" i="3"/>
  <c r="G329" i="3"/>
  <c r="E329" i="3"/>
  <c r="C329" i="3"/>
  <c r="T327" i="3"/>
  <c r="U313" i="2"/>
  <c r="H315" i="2"/>
  <c r="G315" i="2"/>
  <c r="N315" i="2" s="1"/>
  <c r="O315" i="2" s="1"/>
  <c r="P315" i="2" s="1"/>
  <c r="F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M328" i="3" l="1"/>
  <c r="B331" i="3"/>
  <c r="F330" i="3"/>
  <c r="H330" i="3"/>
  <c r="D330" i="3"/>
  <c r="J330" i="3" s="1"/>
  <c r="G330" i="3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T314" i="2"/>
  <c r="Q315" i="2"/>
  <c r="R315" i="2" s="1"/>
  <c r="S315" i="2" s="1"/>
  <c r="I315" i="2"/>
  <c r="K315" i="2" s="1"/>
  <c r="B317" i="2"/>
  <c r="E316" i="2"/>
  <c r="C316" i="2"/>
  <c r="D316" i="2"/>
  <c r="M329" i="3" l="1"/>
  <c r="B332" i="3"/>
  <c r="H331" i="3"/>
  <c r="F331" i="3"/>
  <c r="D331" i="3"/>
  <c r="G331" i="3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I331" i="3" l="1"/>
  <c r="K331" i="3" s="1"/>
  <c r="B333" i="3"/>
  <c r="F332" i="3"/>
  <c r="H332" i="3"/>
  <c r="D332" i="3"/>
  <c r="G332" i="3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J332" i="3" l="1"/>
  <c r="B334" i="3"/>
  <c r="F333" i="3"/>
  <c r="H333" i="3"/>
  <c r="D333" i="3"/>
  <c r="C333" i="3"/>
  <c r="G333" i="3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T317" i="2"/>
  <c r="Q318" i="2"/>
  <c r="R318" i="2" s="1"/>
  <c r="S318" i="2" s="1"/>
  <c r="I318" i="2"/>
  <c r="K318" i="2" s="1"/>
  <c r="B320" i="2"/>
  <c r="E319" i="2"/>
  <c r="C319" i="2"/>
  <c r="D319" i="2"/>
  <c r="J333" i="3" l="1"/>
  <c r="T332" i="3"/>
  <c r="I333" i="3"/>
  <c r="K333" i="3" s="1"/>
  <c r="B335" i="3"/>
  <c r="F334" i="3"/>
  <c r="H334" i="3"/>
  <c r="D334" i="3"/>
  <c r="C334" i="3"/>
  <c r="E334" i="3"/>
  <c r="G334" i="3"/>
  <c r="M318" i="2"/>
  <c r="T318" i="2"/>
  <c r="U318" i="2"/>
  <c r="G320" i="2"/>
  <c r="N320" i="2" s="1"/>
  <c r="O320" i="2" s="1"/>
  <c r="P320" i="2" s="1"/>
  <c r="H320" i="2"/>
  <c r="F320" i="2"/>
  <c r="Q319" i="2"/>
  <c r="R319" i="2" s="1"/>
  <c r="S319" i="2" s="1"/>
  <c r="I319" i="2"/>
  <c r="K319" i="2" s="1"/>
  <c r="J319" i="2"/>
  <c r="B321" i="2"/>
  <c r="E320" i="2"/>
  <c r="C320" i="2"/>
  <c r="D320" i="2"/>
  <c r="J320" i="2" l="1"/>
  <c r="M333" i="3"/>
  <c r="B336" i="3"/>
  <c r="H335" i="3"/>
  <c r="F335" i="3"/>
  <c r="D335" i="3"/>
  <c r="G335" i="3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Q320" i="2"/>
  <c r="R320" i="2" s="1"/>
  <c r="S320" i="2" s="1"/>
  <c r="I320" i="2"/>
  <c r="K320" i="2" s="1"/>
  <c r="B322" i="2"/>
  <c r="E321" i="2"/>
  <c r="C321" i="2"/>
  <c r="D321" i="2"/>
  <c r="M320" i="2" l="1"/>
  <c r="J335" i="3"/>
  <c r="I335" i="3"/>
  <c r="K335" i="3" s="1"/>
  <c r="M335" i="3" s="1"/>
  <c r="T334" i="3"/>
  <c r="B337" i="3"/>
  <c r="F336" i="3"/>
  <c r="H336" i="3"/>
  <c r="D336" i="3"/>
  <c r="J336" i="3" s="1"/>
  <c r="C336" i="3"/>
  <c r="G336" i="3"/>
  <c r="E336" i="3"/>
  <c r="J321" i="2"/>
  <c r="U320" i="2"/>
  <c r="H322" i="2"/>
  <c r="G322" i="2"/>
  <c r="N322" i="2" s="1"/>
  <c r="O322" i="2" s="1"/>
  <c r="P322" i="2" s="1"/>
  <c r="F322" i="2"/>
  <c r="T320" i="2"/>
  <c r="Q321" i="2"/>
  <c r="R321" i="2" s="1"/>
  <c r="S321" i="2" s="1"/>
  <c r="I321" i="2"/>
  <c r="K321" i="2" s="1"/>
  <c r="B323" i="2"/>
  <c r="E322" i="2"/>
  <c r="D322" i="2"/>
  <c r="C322" i="2"/>
  <c r="B338" i="3" l="1"/>
  <c r="F337" i="3"/>
  <c r="H337" i="3"/>
  <c r="D337" i="3"/>
  <c r="J337" i="3" s="1"/>
  <c r="C337" i="3"/>
  <c r="G337" i="3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B339" i="3" l="1"/>
  <c r="F338" i="3"/>
  <c r="H338" i="3"/>
  <c r="D338" i="3"/>
  <c r="J338" i="3" s="1"/>
  <c r="G338" i="3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T322" i="2"/>
  <c r="B325" i="2"/>
  <c r="E324" i="2"/>
  <c r="C324" i="2"/>
  <c r="D324" i="2"/>
  <c r="B340" i="3" l="1"/>
  <c r="H339" i="3"/>
  <c r="F339" i="3"/>
  <c r="D339" i="3"/>
  <c r="C339" i="3"/>
  <c r="G339" i="3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J339" i="3" l="1"/>
  <c r="I339" i="3"/>
  <c r="K339" i="3" s="1"/>
  <c r="M339" i="3" s="1"/>
  <c r="B341" i="3"/>
  <c r="F340" i="3"/>
  <c r="H340" i="3"/>
  <c r="D340" i="3"/>
  <c r="J340" i="3" s="1"/>
  <c r="C340" i="3"/>
  <c r="E340" i="3"/>
  <c r="G340" i="3"/>
  <c r="T338" i="3"/>
  <c r="U324" i="2"/>
  <c r="J325" i="2"/>
  <c r="H326" i="2"/>
  <c r="G326" i="2"/>
  <c r="N326" i="2" s="1"/>
  <c r="O326" i="2" s="1"/>
  <c r="P326" i="2" s="1"/>
  <c r="F326" i="2"/>
  <c r="T324" i="2"/>
  <c r="Q325" i="2"/>
  <c r="R325" i="2" s="1"/>
  <c r="S325" i="2" s="1"/>
  <c r="I325" i="2"/>
  <c r="K325" i="2" s="1"/>
  <c r="B327" i="2"/>
  <c r="E326" i="2"/>
  <c r="D326" i="2"/>
  <c r="C326" i="2"/>
  <c r="I340" i="3" l="1"/>
  <c r="K340" i="3" s="1"/>
  <c r="M340" i="3" s="1"/>
  <c r="B342" i="3"/>
  <c r="F341" i="3"/>
  <c r="H341" i="3"/>
  <c r="D341" i="3"/>
  <c r="C341" i="3"/>
  <c r="G341" i="3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T325" i="2"/>
  <c r="B328" i="2"/>
  <c r="E327" i="2"/>
  <c r="C327" i="2"/>
  <c r="D327" i="2"/>
  <c r="J341" i="3" l="1"/>
  <c r="I341" i="3"/>
  <c r="K341" i="3" s="1"/>
  <c r="B343" i="3"/>
  <c r="F342" i="3"/>
  <c r="H342" i="3"/>
  <c r="D342" i="3"/>
  <c r="J342" i="3" s="1"/>
  <c r="C342" i="3"/>
  <c r="G342" i="3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B329" i="2"/>
  <c r="E328" i="2"/>
  <c r="C328" i="2"/>
  <c r="D328" i="2"/>
  <c r="M327" i="2" l="1"/>
  <c r="M341" i="3"/>
  <c r="B344" i="3"/>
  <c r="H343" i="3"/>
  <c r="F343" i="3"/>
  <c r="D343" i="3"/>
  <c r="G343" i="3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T327" i="2"/>
  <c r="B330" i="2"/>
  <c r="E329" i="2"/>
  <c r="C329" i="2"/>
  <c r="D329" i="2"/>
  <c r="J343" i="3" l="1"/>
  <c r="T342" i="3"/>
  <c r="I343" i="3"/>
  <c r="K343" i="3" s="1"/>
  <c r="B345" i="3"/>
  <c r="F344" i="3"/>
  <c r="H344" i="3"/>
  <c r="D344" i="3"/>
  <c r="J344" i="3" s="1"/>
  <c r="G344" i="3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Q329" i="2"/>
  <c r="R329" i="2" s="1"/>
  <c r="S329" i="2" s="1"/>
  <c r="I329" i="2"/>
  <c r="K329" i="2" s="1"/>
  <c r="M329" i="2" s="1"/>
  <c r="B331" i="2"/>
  <c r="E330" i="2"/>
  <c r="D330" i="2"/>
  <c r="C330" i="2"/>
  <c r="M343" i="3" l="1"/>
  <c r="B346" i="3"/>
  <c r="F345" i="3"/>
  <c r="H345" i="3"/>
  <c r="D345" i="3"/>
  <c r="J345" i="3" s="1"/>
  <c r="C345" i="3"/>
  <c r="E345" i="3"/>
  <c r="G345" i="3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Q330" i="2"/>
  <c r="R330" i="2" s="1"/>
  <c r="S330" i="2" s="1"/>
  <c r="I330" i="2"/>
  <c r="K330" i="2" s="1"/>
  <c r="B332" i="2"/>
  <c r="E331" i="2"/>
  <c r="C331" i="2"/>
  <c r="D331" i="2"/>
  <c r="B347" i="3" l="1"/>
  <c r="F346" i="3"/>
  <c r="H346" i="3"/>
  <c r="D346" i="3"/>
  <c r="C346" i="3"/>
  <c r="G346" i="3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T345" i="3" l="1"/>
  <c r="J346" i="3"/>
  <c r="I346" i="3"/>
  <c r="K346" i="3" s="1"/>
  <c r="B348" i="3"/>
  <c r="H347" i="3"/>
  <c r="F347" i="3"/>
  <c r="D347" i="3"/>
  <c r="J347" i="3" s="1"/>
  <c r="C347" i="3"/>
  <c r="G347" i="3"/>
  <c r="E347" i="3"/>
  <c r="J332" i="2"/>
  <c r="M331" i="2"/>
  <c r="H333" i="2"/>
  <c r="G333" i="2"/>
  <c r="N333" i="2" s="1"/>
  <c r="O333" i="2" s="1"/>
  <c r="P333" i="2" s="1"/>
  <c r="F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M346" i="3" l="1"/>
  <c r="I347" i="3"/>
  <c r="K347" i="3" s="1"/>
  <c r="M347" i="3" s="1"/>
  <c r="B349" i="3"/>
  <c r="F348" i="3"/>
  <c r="H348" i="3"/>
  <c r="D348" i="3"/>
  <c r="G348" i="3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B335" i="2"/>
  <c r="E334" i="2"/>
  <c r="D334" i="2"/>
  <c r="C334" i="2"/>
  <c r="J348" i="3" l="1"/>
  <c r="I348" i="3"/>
  <c r="K348" i="3" s="1"/>
  <c r="B350" i="3"/>
  <c r="F349" i="3"/>
  <c r="H349" i="3"/>
  <c r="D349" i="3"/>
  <c r="J349" i="3" s="1"/>
  <c r="C349" i="3"/>
  <c r="G349" i="3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T333" i="2"/>
  <c r="B336" i="2"/>
  <c r="E335" i="2"/>
  <c r="C335" i="2"/>
  <c r="D335" i="2"/>
  <c r="M348" i="3" l="1"/>
  <c r="B351" i="3"/>
  <c r="F350" i="3"/>
  <c r="H350" i="3"/>
  <c r="D350" i="3"/>
  <c r="C350" i="3"/>
  <c r="G350" i="3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T334" i="2"/>
  <c r="J335" i="2"/>
  <c r="U334" i="2"/>
  <c r="B337" i="2"/>
  <c r="E336" i="2"/>
  <c r="C336" i="2"/>
  <c r="D336" i="2"/>
  <c r="J350" i="3" l="1"/>
  <c r="T349" i="3"/>
  <c r="I350" i="3"/>
  <c r="K350" i="3" s="1"/>
  <c r="M350" i="3" s="1"/>
  <c r="B352" i="3"/>
  <c r="H351" i="3"/>
  <c r="F351" i="3"/>
  <c r="D351" i="3"/>
  <c r="G351" i="3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M335" i="2"/>
  <c r="B338" i="2"/>
  <c r="E337" i="2"/>
  <c r="C337" i="2"/>
  <c r="D337" i="2"/>
  <c r="B353" i="3" l="1"/>
  <c r="F352" i="3"/>
  <c r="H352" i="3"/>
  <c r="D352" i="3"/>
  <c r="C352" i="3"/>
  <c r="G352" i="3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Q337" i="2"/>
  <c r="R337" i="2" s="1"/>
  <c r="S337" i="2" s="1"/>
  <c r="I337" i="2"/>
  <c r="K337" i="2" s="1"/>
  <c r="B339" i="2"/>
  <c r="E338" i="2"/>
  <c r="D338" i="2"/>
  <c r="C338" i="2"/>
  <c r="M351" i="3" l="1"/>
  <c r="J352" i="3"/>
  <c r="B354" i="3"/>
  <c r="F353" i="3"/>
  <c r="H353" i="3"/>
  <c r="D353" i="3"/>
  <c r="J353" i="3" s="1"/>
  <c r="C353" i="3"/>
  <c r="G353" i="3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J338" i="2"/>
  <c r="T337" i="2"/>
  <c r="B340" i="2"/>
  <c r="E339" i="2"/>
  <c r="C339" i="2"/>
  <c r="D339" i="2"/>
  <c r="M352" i="3" l="1"/>
  <c r="B355" i="3"/>
  <c r="F354" i="3"/>
  <c r="H354" i="3"/>
  <c r="D354" i="3"/>
  <c r="J354" i="3" s="1"/>
  <c r="G354" i="3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J339" i="2"/>
  <c r="B341" i="2"/>
  <c r="E340" i="2"/>
  <c r="C340" i="2"/>
  <c r="D340" i="2"/>
  <c r="B356" i="3" l="1"/>
  <c r="H355" i="3"/>
  <c r="F355" i="3"/>
  <c r="D355" i="3"/>
  <c r="J355" i="3" s="1"/>
  <c r="G355" i="3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T339" i="2"/>
  <c r="B342" i="2"/>
  <c r="E341" i="2"/>
  <c r="C341" i="2"/>
  <c r="D341" i="2"/>
  <c r="I355" i="3" l="1"/>
  <c r="K355" i="3" s="1"/>
  <c r="M355" i="3" s="1"/>
  <c r="B357" i="3"/>
  <c r="F356" i="3"/>
  <c r="H356" i="3"/>
  <c r="D356" i="3"/>
  <c r="J356" i="3" s="1"/>
  <c r="C356" i="3"/>
  <c r="E356" i="3"/>
  <c r="G356" i="3"/>
  <c r="T354" i="3"/>
  <c r="J341" i="2"/>
  <c r="U340" i="2"/>
  <c r="H342" i="2"/>
  <c r="G342" i="2"/>
  <c r="N342" i="2" s="1"/>
  <c r="O342" i="2" s="1"/>
  <c r="P342" i="2" s="1"/>
  <c r="F342" i="2"/>
  <c r="Q341" i="2"/>
  <c r="R341" i="2" s="1"/>
  <c r="S341" i="2" s="1"/>
  <c r="I341" i="2"/>
  <c r="K341" i="2" s="1"/>
  <c r="T340" i="2"/>
  <c r="B343" i="2"/>
  <c r="E342" i="2"/>
  <c r="D342" i="2"/>
  <c r="C342" i="2"/>
  <c r="I356" i="3" l="1"/>
  <c r="K356" i="3" s="1"/>
  <c r="M356" i="3" s="1"/>
  <c r="T355" i="3"/>
  <c r="B358" i="3"/>
  <c r="F357" i="3"/>
  <c r="H357" i="3"/>
  <c r="D357" i="3"/>
  <c r="G357" i="3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Q342" i="2"/>
  <c r="R342" i="2" s="1"/>
  <c r="S342" i="2" s="1"/>
  <c r="I342" i="2"/>
  <c r="K342" i="2" s="1"/>
  <c r="M342" i="2" s="1"/>
  <c r="B344" i="2"/>
  <c r="E343" i="2"/>
  <c r="C343" i="2"/>
  <c r="D343" i="2"/>
  <c r="I357" i="3" l="1"/>
  <c r="K357" i="3" s="1"/>
  <c r="B359" i="3"/>
  <c r="F358" i="3"/>
  <c r="H358" i="3"/>
  <c r="D358" i="3"/>
  <c r="J358" i="3" s="1"/>
  <c r="C358" i="3"/>
  <c r="E358" i="3"/>
  <c r="G358" i="3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T342" i="2"/>
  <c r="B345" i="2"/>
  <c r="E344" i="2"/>
  <c r="C344" i="2"/>
  <c r="D344" i="2"/>
  <c r="I358" i="3" l="1"/>
  <c r="K358" i="3" s="1"/>
  <c r="M358" i="3" s="1"/>
  <c r="T357" i="3"/>
  <c r="B360" i="3"/>
  <c r="H359" i="3"/>
  <c r="F359" i="3"/>
  <c r="D359" i="3"/>
  <c r="C359" i="3"/>
  <c r="G359" i="3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U343" i="2"/>
  <c r="B346" i="2"/>
  <c r="E345" i="2"/>
  <c r="C345" i="2"/>
  <c r="D345" i="2"/>
  <c r="I359" i="3" l="1"/>
  <c r="K359" i="3" s="1"/>
  <c r="B361" i="3"/>
  <c r="F360" i="3"/>
  <c r="H360" i="3"/>
  <c r="D360" i="3"/>
  <c r="J360" i="3" s="1"/>
  <c r="G360" i="3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J345" i="2"/>
  <c r="Q345" i="2"/>
  <c r="R345" i="2" s="1"/>
  <c r="S345" i="2" s="1"/>
  <c r="I345" i="2"/>
  <c r="K345" i="2" s="1"/>
  <c r="B347" i="2"/>
  <c r="E346" i="2"/>
  <c r="D346" i="2"/>
  <c r="C346" i="2"/>
  <c r="B362" i="3" l="1"/>
  <c r="F361" i="3"/>
  <c r="H361" i="3"/>
  <c r="D361" i="3"/>
  <c r="J361" i="3" s="1"/>
  <c r="C361" i="3"/>
  <c r="G361" i="3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B363" i="3" l="1"/>
  <c r="F362" i="3"/>
  <c r="H362" i="3"/>
  <c r="D362" i="3"/>
  <c r="J362" i="3" s="1"/>
  <c r="C362" i="3"/>
  <c r="G362" i="3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T346" i="2"/>
  <c r="B349" i="2"/>
  <c r="C348" i="2"/>
  <c r="E348" i="2"/>
  <c r="D348" i="2"/>
  <c r="B364" i="3" l="1"/>
  <c r="H363" i="3"/>
  <c r="F363" i="3"/>
  <c r="D363" i="3"/>
  <c r="J363" i="3" s="1"/>
  <c r="G363" i="3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T347" i="2"/>
  <c r="B350" i="2"/>
  <c r="E349" i="2"/>
  <c r="C349" i="2"/>
  <c r="D349" i="2"/>
  <c r="I363" i="3" l="1"/>
  <c r="K363" i="3" s="1"/>
  <c r="M363" i="3" s="1"/>
  <c r="B365" i="3"/>
  <c r="F364" i="3"/>
  <c r="H364" i="3"/>
  <c r="D364" i="3"/>
  <c r="J364" i="3" s="1"/>
  <c r="G364" i="3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U348" i="2"/>
  <c r="B351" i="2"/>
  <c r="E350" i="2"/>
  <c r="D350" i="2"/>
  <c r="C350" i="2"/>
  <c r="B366" i="3" l="1"/>
  <c r="F365" i="3"/>
  <c r="H365" i="3"/>
  <c r="D365" i="3"/>
  <c r="C365" i="3"/>
  <c r="G365" i="3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Q350" i="2"/>
  <c r="R350" i="2" s="1"/>
  <c r="S350" i="2" s="1"/>
  <c r="I350" i="2"/>
  <c r="K350" i="2" s="1"/>
  <c r="T349" i="2"/>
  <c r="B352" i="2"/>
  <c r="C351" i="2"/>
  <c r="E351" i="2"/>
  <c r="D351" i="2"/>
  <c r="J351" i="2" l="1"/>
  <c r="M350" i="2"/>
  <c r="J365" i="3"/>
  <c r="B367" i="3"/>
  <c r="F366" i="3"/>
  <c r="H366" i="3"/>
  <c r="D366" i="3"/>
  <c r="J366" i="3" s="1"/>
  <c r="C366" i="3"/>
  <c r="G366" i="3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T350" i="2"/>
  <c r="B353" i="2"/>
  <c r="C352" i="2"/>
  <c r="E352" i="2"/>
  <c r="D352" i="2"/>
  <c r="B368" i="3" l="1"/>
  <c r="H367" i="3"/>
  <c r="F367" i="3"/>
  <c r="D367" i="3"/>
  <c r="J367" i="3" s="1"/>
  <c r="C367" i="3"/>
  <c r="G367" i="3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I367" i="3" l="1"/>
  <c r="K367" i="3" s="1"/>
  <c r="M367" i="3" s="1"/>
  <c r="B369" i="3"/>
  <c r="F368" i="3"/>
  <c r="H368" i="3"/>
  <c r="D368" i="3"/>
  <c r="C368" i="3"/>
  <c r="G368" i="3"/>
  <c r="E368" i="3"/>
  <c r="T366" i="3"/>
  <c r="J353" i="2"/>
  <c r="U352" i="2"/>
  <c r="H354" i="2"/>
  <c r="G354" i="2"/>
  <c r="N354" i="2" s="1"/>
  <c r="O354" i="2" s="1"/>
  <c r="P354" i="2" s="1"/>
  <c r="F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J368" i="3" l="1"/>
  <c r="I368" i="3"/>
  <c r="K368" i="3" s="1"/>
  <c r="B370" i="3"/>
  <c r="F369" i="3"/>
  <c r="H369" i="3"/>
  <c r="D369" i="3"/>
  <c r="J369" i="3" s="1"/>
  <c r="C369" i="3"/>
  <c r="G369" i="3"/>
  <c r="E369" i="3"/>
  <c r="T367" i="3"/>
  <c r="J354" i="2"/>
  <c r="U353" i="2"/>
  <c r="H355" i="2"/>
  <c r="G355" i="2"/>
  <c r="N355" i="2" s="1"/>
  <c r="O355" i="2" s="1"/>
  <c r="P355" i="2" s="1"/>
  <c r="F355" i="2"/>
  <c r="T353" i="2"/>
  <c r="Q354" i="2"/>
  <c r="R354" i="2" s="1"/>
  <c r="S354" i="2" s="1"/>
  <c r="I354" i="2"/>
  <c r="K354" i="2" s="1"/>
  <c r="B356" i="2"/>
  <c r="E355" i="2"/>
  <c r="C355" i="2"/>
  <c r="D355" i="2"/>
  <c r="M368" i="3" l="1"/>
  <c r="B371" i="3"/>
  <c r="F370" i="3"/>
  <c r="H370" i="3"/>
  <c r="D370" i="3"/>
  <c r="C370" i="3"/>
  <c r="G370" i="3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T354" i="2"/>
  <c r="B357" i="2"/>
  <c r="E356" i="2"/>
  <c r="C356" i="2"/>
  <c r="D356" i="2"/>
  <c r="M355" i="2" l="1"/>
  <c r="J370" i="3"/>
  <c r="T369" i="3"/>
  <c r="I370" i="3"/>
  <c r="K370" i="3" s="1"/>
  <c r="B372" i="3"/>
  <c r="H371" i="3"/>
  <c r="F371" i="3"/>
  <c r="D371" i="3"/>
  <c r="C371" i="3"/>
  <c r="E371" i="3"/>
  <c r="G371" i="3"/>
  <c r="J356" i="2"/>
  <c r="U355" i="2"/>
  <c r="H357" i="2"/>
  <c r="G357" i="2"/>
  <c r="N357" i="2" s="1"/>
  <c r="O357" i="2" s="1"/>
  <c r="P357" i="2" s="1"/>
  <c r="F357" i="2"/>
  <c r="Q356" i="2"/>
  <c r="R356" i="2" s="1"/>
  <c r="S356" i="2" s="1"/>
  <c r="I356" i="2"/>
  <c r="K356" i="2" s="1"/>
  <c r="T355" i="2"/>
  <c r="B358" i="2"/>
  <c r="E357" i="2"/>
  <c r="C357" i="2"/>
  <c r="D357" i="2"/>
  <c r="J371" i="3" l="1"/>
  <c r="M370" i="3"/>
  <c r="B373" i="3"/>
  <c r="F372" i="3"/>
  <c r="H372" i="3"/>
  <c r="D372" i="3"/>
  <c r="J372" i="3" s="1"/>
  <c r="C372" i="3"/>
  <c r="G372" i="3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Q357" i="2"/>
  <c r="R357" i="2" s="1"/>
  <c r="S357" i="2" s="1"/>
  <c r="I357" i="2"/>
  <c r="K357" i="2" s="1"/>
  <c r="B359" i="2"/>
  <c r="E358" i="2"/>
  <c r="D358" i="2"/>
  <c r="J358" i="2" s="1"/>
  <c r="C358" i="2"/>
  <c r="I372" i="3" l="1"/>
  <c r="K372" i="3" s="1"/>
  <c r="M372" i="3" s="1"/>
  <c r="T371" i="3"/>
  <c r="B374" i="3"/>
  <c r="F373" i="3"/>
  <c r="H373" i="3"/>
  <c r="D373" i="3"/>
  <c r="G373" i="3"/>
  <c r="C373" i="3"/>
  <c r="E373" i="3"/>
  <c r="M357" i="2"/>
  <c r="U357" i="2"/>
  <c r="H359" i="2"/>
  <c r="G359" i="2"/>
  <c r="N359" i="2" s="1"/>
  <c r="O359" i="2" s="1"/>
  <c r="P359" i="2" s="1"/>
  <c r="F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J373" i="3" l="1"/>
  <c r="I373" i="3"/>
  <c r="K373" i="3" s="1"/>
  <c r="T372" i="3"/>
  <c r="B375" i="3"/>
  <c r="F374" i="3"/>
  <c r="H374" i="3"/>
  <c r="D374" i="3"/>
  <c r="J374" i="3" s="1"/>
  <c r="C374" i="3"/>
  <c r="G374" i="3"/>
  <c r="E374" i="3"/>
  <c r="J359" i="2"/>
  <c r="U358" i="2"/>
  <c r="T358" i="2"/>
  <c r="G360" i="2"/>
  <c r="N360" i="2" s="1"/>
  <c r="O360" i="2" s="1"/>
  <c r="P360" i="2" s="1"/>
  <c r="H360" i="2"/>
  <c r="F360" i="2"/>
  <c r="Q359" i="2"/>
  <c r="R359" i="2" s="1"/>
  <c r="S359" i="2" s="1"/>
  <c r="I359" i="2"/>
  <c r="K359" i="2" s="1"/>
  <c r="B361" i="2"/>
  <c r="E360" i="2"/>
  <c r="C360" i="2"/>
  <c r="D360" i="2"/>
  <c r="J360" i="2" l="1"/>
  <c r="M373" i="3"/>
  <c r="I374" i="3"/>
  <c r="K374" i="3" s="1"/>
  <c r="M374" i="3" s="1"/>
  <c r="T373" i="3"/>
  <c r="B376" i="3"/>
  <c r="H375" i="3"/>
  <c r="F375" i="3"/>
  <c r="D375" i="3"/>
  <c r="J375" i="3" s="1"/>
  <c r="G375" i="3"/>
  <c r="C375" i="3"/>
  <c r="E375" i="3"/>
  <c r="M359" i="2"/>
  <c r="U359" i="2"/>
  <c r="H361" i="2"/>
  <c r="G361" i="2"/>
  <c r="N361" i="2" s="1"/>
  <c r="O361" i="2" s="1"/>
  <c r="P361" i="2" s="1"/>
  <c r="F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T374" i="3" l="1"/>
  <c r="I375" i="3"/>
  <c r="K375" i="3" s="1"/>
  <c r="M375" i="3" s="1"/>
  <c r="B377" i="3"/>
  <c r="F376" i="3"/>
  <c r="H376" i="3"/>
  <c r="D376" i="3"/>
  <c r="J376" i="3" s="1"/>
  <c r="G376" i="3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T360" i="2"/>
  <c r="B363" i="2"/>
  <c r="E362" i="2"/>
  <c r="D362" i="2"/>
  <c r="C362" i="2"/>
  <c r="B378" i="3" l="1"/>
  <c r="F377" i="3"/>
  <c r="H377" i="3"/>
  <c r="D377" i="3"/>
  <c r="J377" i="3" s="1"/>
  <c r="E377" i="3"/>
  <c r="C377" i="3"/>
  <c r="G377" i="3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I377" i="3" l="1"/>
  <c r="K377" i="3" s="1"/>
  <c r="M377" i="3" s="1"/>
  <c r="T376" i="3"/>
  <c r="B379" i="3"/>
  <c r="F378" i="3"/>
  <c r="H378" i="3"/>
  <c r="D378" i="3"/>
  <c r="C378" i="3"/>
  <c r="G378" i="3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T362" i="2"/>
  <c r="B365" i="2"/>
  <c r="C364" i="2"/>
  <c r="E364" i="2"/>
  <c r="D364" i="2"/>
  <c r="I378" i="3" l="1"/>
  <c r="K378" i="3" s="1"/>
  <c r="B380" i="3"/>
  <c r="H379" i="3"/>
  <c r="F379" i="3"/>
  <c r="D379" i="3"/>
  <c r="J379" i="3" s="1"/>
  <c r="C379" i="3"/>
  <c r="G379" i="3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Q364" i="2"/>
  <c r="R364" i="2" s="1"/>
  <c r="S364" i="2" s="1"/>
  <c r="I364" i="2"/>
  <c r="K364" i="2" s="1"/>
  <c r="B366" i="2"/>
  <c r="E365" i="2"/>
  <c r="C365" i="2"/>
  <c r="D365" i="2"/>
  <c r="B381" i="3" l="1"/>
  <c r="F380" i="3"/>
  <c r="H380" i="3"/>
  <c r="D380" i="3"/>
  <c r="G380" i="3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Q365" i="2"/>
  <c r="R365" i="2" s="1"/>
  <c r="S365" i="2" s="1"/>
  <c r="I365" i="2"/>
  <c r="K365" i="2" s="1"/>
  <c r="B367" i="2"/>
  <c r="E366" i="2"/>
  <c r="C366" i="2"/>
  <c r="D366" i="2"/>
  <c r="J366" i="2" s="1"/>
  <c r="J380" i="3" l="1"/>
  <c r="I380" i="3"/>
  <c r="K380" i="3" s="1"/>
  <c r="T379" i="3"/>
  <c r="B382" i="3"/>
  <c r="F381" i="3"/>
  <c r="H381" i="3"/>
  <c r="D381" i="3"/>
  <c r="J381" i="3" s="1"/>
  <c r="C381" i="3"/>
  <c r="G381" i="3"/>
  <c r="E381" i="3"/>
  <c r="M365" i="2"/>
  <c r="U365" i="2"/>
  <c r="H367" i="2"/>
  <c r="G367" i="2"/>
  <c r="N367" i="2" s="1"/>
  <c r="O367" i="2" s="1"/>
  <c r="P367" i="2" s="1"/>
  <c r="F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M380" i="3" l="1"/>
  <c r="B383" i="3"/>
  <c r="F382" i="3"/>
  <c r="H382" i="3"/>
  <c r="D382" i="3"/>
  <c r="J382" i="3" s="1"/>
  <c r="G382" i="3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T366" i="2"/>
  <c r="Q367" i="2"/>
  <c r="R367" i="2" s="1"/>
  <c r="S367" i="2" s="1"/>
  <c r="I367" i="2"/>
  <c r="K367" i="2" s="1"/>
  <c r="B369" i="2"/>
  <c r="C368" i="2"/>
  <c r="E368" i="2"/>
  <c r="D368" i="2"/>
  <c r="B384" i="3" l="1"/>
  <c r="H383" i="3"/>
  <c r="F383" i="3"/>
  <c r="D383" i="3"/>
  <c r="J383" i="3" s="1"/>
  <c r="C383" i="3"/>
  <c r="G383" i="3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I383" i="3" l="1"/>
  <c r="K383" i="3" s="1"/>
  <c r="M383" i="3" s="1"/>
  <c r="B385" i="3"/>
  <c r="F384" i="3"/>
  <c r="H384" i="3"/>
  <c r="D384" i="3"/>
  <c r="C384" i="3"/>
  <c r="G384" i="3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J369" i="2"/>
  <c r="M368" i="2"/>
  <c r="T368" i="2"/>
  <c r="B371" i="2"/>
  <c r="E370" i="2"/>
  <c r="C370" i="2"/>
  <c r="D370" i="2"/>
  <c r="J384" i="3" l="1"/>
  <c r="I384" i="3"/>
  <c r="K384" i="3" s="1"/>
  <c r="B386" i="3"/>
  <c r="F385" i="3"/>
  <c r="H385" i="3"/>
  <c r="D385" i="3"/>
  <c r="J385" i="3" s="1"/>
  <c r="G385" i="3"/>
  <c r="C385" i="3"/>
  <c r="E385" i="3"/>
  <c r="T383" i="3"/>
  <c r="J370" i="2"/>
  <c r="U369" i="2"/>
  <c r="H371" i="2"/>
  <c r="G371" i="2"/>
  <c r="N371" i="2" s="1"/>
  <c r="O371" i="2" s="1"/>
  <c r="P371" i="2" s="1"/>
  <c r="F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M384" i="3" l="1"/>
  <c r="B387" i="3"/>
  <c r="F386" i="3"/>
  <c r="H386" i="3"/>
  <c r="D386" i="3"/>
  <c r="G386" i="3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J386" i="3" l="1"/>
  <c r="B388" i="3"/>
  <c r="H387" i="3"/>
  <c r="F387" i="3"/>
  <c r="D387" i="3"/>
  <c r="J387" i="3" s="1"/>
  <c r="C387" i="3"/>
  <c r="G387" i="3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Q372" i="2"/>
  <c r="R372" i="2" s="1"/>
  <c r="S372" i="2" s="1"/>
  <c r="I372" i="2"/>
  <c r="K372" i="2" s="1"/>
  <c r="M372" i="2" s="1"/>
  <c r="B374" i="2"/>
  <c r="E373" i="2"/>
  <c r="C373" i="2"/>
  <c r="D373" i="2"/>
  <c r="I387" i="3" l="1"/>
  <c r="K387" i="3" s="1"/>
  <c r="M387" i="3" s="1"/>
  <c r="B389" i="3"/>
  <c r="F388" i="3"/>
  <c r="H388" i="3"/>
  <c r="D388" i="3"/>
  <c r="C388" i="3"/>
  <c r="G388" i="3"/>
  <c r="E388" i="3"/>
  <c r="T386" i="3"/>
  <c r="J373" i="2"/>
  <c r="T372" i="2"/>
  <c r="U372" i="2"/>
  <c r="H374" i="2"/>
  <c r="G374" i="2"/>
  <c r="N374" i="2" s="1"/>
  <c r="O374" i="2" s="1"/>
  <c r="P374" i="2" s="1"/>
  <c r="F374" i="2"/>
  <c r="Q373" i="2"/>
  <c r="R373" i="2" s="1"/>
  <c r="S373" i="2" s="1"/>
  <c r="I373" i="2"/>
  <c r="K373" i="2" s="1"/>
  <c r="B375" i="2"/>
  <c r="E374" i="2"/>
  <c r="C374" i="2"/>
  <c r="D374" i="2"/>
  <c r="J374" i="2" l="1"/>
  <c r="M373" i="2"/>
  <c r="J388" i="3"/>
  <c r="I388" i="3"/>
  <c r="K388" i="3" s="1"/>
  <c r="B390" i="3"/>
  <c r="F389" i="3"/>
  <c r="H389" i="3"/>
  <c r="D389" i="3"/>
  <c r="J389" i="3" s="1"/>
  <c r="C389" i="3"/>
  <c r="G389" i="3"/>
  <c r="E389" i="3"/>
  <c r="T387" i="3"/>
  <c r="U373" i="2"/>
  <c r="H375" i="2"/>
  <c r="G375" i="2"/>
  <c r="N375" i="2" s="1"/>
  <c r="O375" i="2" s="1"/>
  <c r="P375" i="2" s="1"/>
  <c r="F375" i="2"/>
  <c r="Q374" i="2"/>
  <c r="R374" i="2" s="1"/>
  <c r="S374" i="2" s="1"/>
  <c r="I374" i="2"/>
  <c r="K374" i="2" s="1"/>
  <c r="T373" i="2"/>
  <c r="B376" i="2"/>
  <c r="C375" i="2"/>
  <c r="E375" i="2"/>
  <c r="D375" i="2"/>
  <c r="M374" i="2" l="1"/>
  <c r="M388" i="3"/>
  <c r="I389" i="3"/>
  <c r="K389" i="3" s="1"/>
  <c r="M389" i="3" s="1"/>
  <c r="T388" i="3"/>
  <c r="B391" i="3"/>
  <c r="F390" i="3"/>
  <c r="H390" i="3"/>
  <c r="D390" i="3"/>
  <c r="J390" i="3" s="1"/>
  <c r="C390" i="3"/>
  <c r="G390" i="3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T374" i="2"/>
  <c r="B377" i="2"/>
  <c r="E376" i="2"/>
  <c r="C376" i="2"/>
  <c r="D376" i="2"/>
  <c r="I390" i="3" l="1"/>
  <c r="K390" i="3" s="1"/>
  <c r="M390" i="3" s="1"/>
  <c r="T389" i="3"/>
  <c r="B392" i="3"/>
  <c r="H391" i="3"/>
  <c r="F391" i="3"/>
  <c r="D391" i="3"/>
  <c r="J391" i="3" s="1"/>
  <c r="C391" i="3"/>
  <c r="G391" i="3"/>
  <c r="E391" i="3"/>
  <c r="M375" i="2"/>
  <c r="J376" i="2"/>
  <c r="U375" i="2"/>
  <c r="H377" i="2"/>
  <c r="G377" i="2"/>
  <c r="N377" i="2" s="1"/>
  <c r="O377" i="2" s="1"/>
  <c r="P377" i="2" s="1"/>
  <c r="F377" i="2"/>
  <c r="Q376" i="2"/>
  <c r="R376" i="2" s="1"/>
  <c r="S376" i="2" s="1"/>
  <c r="I376" i="2"/>
  <c r="K376" i="2" s="1"/>
  <c r="T375" i="2"/>
  <c r="B378" i="2"/>
  <c r="E377" i="2"/>
  <c r="C377" i="2"/>
  <c r="D377" i="2"/>
  <c r="M376" i="2" l="1"/>
  <c r="T390" i="3"/>
  <c r="I391" i="3"/>
  <c r="K391" i="3" s="1"/>
  <c r="M391" i="3" s="1"/>
  <c r="B393" i="3"/>
  <c r="F392" i="3"/>
  <c r="H392" i="3"/>
  <c r="D392" i="3"/>
  <c r="J392" i="3" s="1"/>
  <c r="G392" i="3"/>
  <c r="C392" i="3"/>
  <c r="E392" i="3"/>
  <c r="J377" i="2"/>
  <c r="U376" i="2"/>
  <c r="T376" i="2"/>
  <c r="H378" i="2"/>
  <c r="G378" i="2"/>
  <c r="N378" i="2" s="1"/>
  <c r="O378" i="2" s="1"/>
  <c r="P378" i="2" s="1"/>
  <c r="F378" i="2"/>
  <c r="Q377" i="2"/>
  <c r="R377" i="2" s="1"/>
  <c r="S377" i="2" s="1"/>
  <c r="I377" i="2"/>
  <c r="K377" i="2" s="1"/>
  <c r="B379" i="2"/>
  <c r="E378" i="2"/>
  <c r="C378" i="2"/>
  <c r="D378" i="2"/>
  <c r="B394" i="3" l="1"/>
  <c r="F393" i="3"/>
  <c r="H393" i="3"/>
  <c r="D393" i="3"/>
  <c r="C393" i="3"/>
  <c r="G393" i="3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T377" i="2"/>
  <c r="B380" i="2"/>
  <c r="C379" i="2"/>
  <c r="E379" i="2"/>
  <c r="D379" i="2"/>
  <c r="J393" i="3" l="1"/>
  <c r="B395" i="3"/>
  <c r="F394" i="3"/>
  <c r="H394" i="3"/>
  <c r="D394" i="3"/>
  <c r="J394" i="3" s="1"/>
  <c r="G394" i="3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80" i="2" l="1"/>
  <c r="B396" i="3"/>
  <c r="H395" i="3"/>
  <c r="F395" i="3"/>
  <c r="D395" i="3"/>
  <c r="G395" i="3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Q380" i="2"/>
  <c r="R380" i="2" s="1"/>
  <c r="S380" i="2" s="1"/>
  <c r="I380" i="2"/>
  <c r="K380" i="2" s="1"/>
  <c r="M380" i="2" s="1"/>
  <c r="B382" i="2"/>
  <c r="E381" i="2"/>
  <c r="C381" i="2"/>
  <c r="D381" i="2"/>
  <c r="J381" i="2" l="1"/>
  <c r="J395" i="3"/>
  <c r="I395" i="3"/>
  <c r="K395" i="3" s="1"/>
  <c r="M395" i="3" s="1"/>
  <c r="B397" i="3"/>
  <c r="F396" i="3"/>
  <c r="H396" i="3"/>
  <c r="D396" i="3"/>
  <c r="J396" i="3" s="1"/>
  <c r="G396" i="3"/>
  <c r="C396" i="3"/>
  <c r="E396" i="3"/>
  <c r="T394" i="3"/>
  <c r="U380" i="2"/>
  <c r="H382" i="2"/>
  <c r="G382" i="2"/>
  <c r="N382" i="2" s="1"/>
  <c r="O382" i="2" s="1"/>
  <c r="P382" i="2" s="1"/>
  <c r="F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B398" i="3" l="1"/>
  <c r="F397" i="3"/>
  <c r="H397" i="3"/>
  <c r="D397" i="3"/>
  <c r="C397" i="3"/>
  <c r="G397" i="3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T381" i="2"/>
  <c r="B384" i="2"/>
  <c r="C383" i="2"/>
  <c r="E383" i="2"/>
  <c r="D383" i="2"/>
  <c r="J397" i="3" l="1"/>
  <c r="B399" i="3"/>
  <c r="F398" i="3"/>
  <c r="H398" i="3"/>
  <c r="D398" i="3"/>
  <c r="J398" i="3" s="1"/>
  <c r="G398" i="3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B400" i="3" l="1"/>
  <c r="H399" i="3"/>
  <c r="F399" i="3"/>
  <c r="D399" i="3"/>
  <c r="J399" i="3" s="1"/>
  <c r="C399" i="3"/>
  <c r="G399" i="3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T383" i="2"/>
  <c r="B386" i="2"/>
  <c r="C385" i="2"/>
  <c r="E385" i="2"/>
  <c r="D385" i="2"/>
  <c r="I399" i="3" l="1"/>
  <c r="K399" i="3" s="1"/>
  <c r="M399" i="3" s="1"/>
  <c r="B401" i="3"/>
  <c r="F400" i="3"/>
  <c r="H400" i="3"/>
  <c r="D400" i="3"/>
  <c r="C400" i="3"/>
  <c r="G400" i="3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Q385" i="2"/>
  <c r="R385" i="2" s="1"/>
  <c r="S385" i="2" s="1"/>
  <c r="I385" i="2"/>
  <c r="K385" i="2" s="1"/>
  <c r="M385" i="2" s="1"/>
  <c r="B387" i="2"/>
  <c r="E386" i="2"/>
  <c r="C386" i="2"/>
  <c r="D386" i="2"/>
  <c r="J400" i="3" l="1"/>
  <c r="I400" i="3"/>
  <c r="K400" i="3" s="1"/>
  <c r="M400" i="3" s="1"/>
  <c r="B402" i="3"/>
  <c r="F401" i="3"/>
  <c r="H401" i="3"/>
  <c r="D401" i="3"/>
  <c r="J401" i="3" s="1"/>
  <c r="C401" i="3"/>
  <c r="E401" i="3"/>
  <c r="G401" i="3"/>
  <c r="T399" i="3"/>
  <c r="J386" i="2"/>
  <c r="U385" i="2"/>
  <c r="H387" i="2"/>
  <c r="G387" i="2"/>
  <c r="N387" i="2" s="1"/>
  <c r="O387" i="2" s="1"/>
  <c r="P387" i="2" s="1"/>
  <c r="F387" i="2"/>
  <c r="Q386" i="2"/>
  <c r="R386" i="2" s="1"/>
  <c r="S386" i="2" s="1"/>
  <c r="I386" i="2"/>
  <c r="K386" i="2" s="1"/>
  <c r="T385" i="2"/>
  <c r="B388" i="2"/>
  <c r="E387" i="2"/>
  <c r="C387" i="2"/>
  <c r="D387" i="2"/>
  <c r="I401" i="3" l="1"/>
  <c r="K401" i="3" s="1"/>
  <c r="M401" i="3" s="1"/>
  <c r="T400" i="3"/>
  <c r="B403" i="3"/>
  <c r="F402" i="3"/>
  <c r="H402" i="3"/>
  <c r="D402" i="3"/>
  <c r="G402" i="3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Q387" i="2"/>
  <c r="R387" i="2" s="1"/>
  <c r="S387" i="2" s="1"/>
  <c r="I387" i="2"/>
  <c r="K387" i="2" s="1"/>
  <c r="M387" i="2" s="1"/>
  <c r="B389" i="2"/>
  <c r="E388" i="2"/>
  <c r="C388" i="2"/>
  <c r="D388" i="2"/>
  <c r="J388" i="2" s="1"/>
  <c r="I402" i="3" l="1"/>
  <c r="K402" i="3" s="1"/>
  <c r="B404" i="3"/>
  <c r="H403" i="3"/>
  <c r="F403" i="3"/>
  <c r="D403" i="3"/>
  <c r="J403" i="3" s="1"/>
  <c r="G403" i="3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Q388" i="2"/>
  <c r="R388" i="2" s="1"/>
  <c r="S388" i="2" s="1"/>
  <c r="I388" i="2"/>
  <c r="K388" i="2" s="1"/>
  <c r="M388" i="2" s="1"/>
  <c r="B390" i="2"/>
  <c r="E389" i="2"/>
  <c r="C389" i="2"/>
  <c r="D389" i="2"/>
  <c r="B405" i="3" l="1"/>
  <c r="F404" i="3"/>
  <c r="H404" i="3"/>
  <c r="D404" i="3"/>
  <c r="J404" i="3" s="1"/>
  <c r="C404" i="3"/>
  <c r="G404" i="3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T388" i="2"/>
  <c r="B391" i="2"/>
  <c r="E390" i="2"/>
  <c r="C390" i="2"/>
  <c r="D390" i="2"/>
  <c r="B406" i="3" l="1"/>
  <c r="F405" i="3"/>
  <c r="H405" i="3"/>
  <c r="D405" i="3"/>
  <c r="C405" i="3"/>
  <c r="G405" i="3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T389" i="2"/>
  <c r="B392" i="2"/>
  <c r="C391" i="2"/>
  <c r="E391" i="2"/>
  <c r="D391" i="2"/>
  <c r="J405" i="3" l="1"/>
  <c r="B407" i="3"/>
  <c r="F406" i="3"/>
  <c r="H406" i="3"/>
  <c r="D406" i="3"/>
  <c r="J406" i="3" s="1"/>
  <c r="C406" i="3"/>
  <c r="E406" i="3"/>
  <c r="G406" i="3"/>
  <c r="I405" i="3"/>
  <c r="K405" i="3" s="1"/>
  <c r="T404" i="3"/>
  <c r="U390" i="2"/>
  <c r="G392" i="2"/>
  <c r="N392" i="2" s="1"/>
  <c r="O392" i="2" s="1"/>
  <c r="P392" i="2" s="1"/>
  <c r="H392" i="2"/>
  <c r="F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M405" i="3" l="1"/>
  <c r="B408" i="3"/>
  <c r="H407" i="3"/>
  <c r="F407" i="3"/>
  <c r="D407" i="3"/>
  <c r="J407" i="3" s="1"/>
  <c r="G407" i="3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T406" i="3" l="1"/>
  <c r="I407" i="3"/>
  <c r="K407" i="3" s="1"/>
  <c r="M407" i="3" s="1"/>
  <c r="B409" i="3"/>
  <c r="F408" i="3"/>
  <c r="H408" i="3"/>
  <c r="D408" i="3"/>
  <c r="J408" i="3" s="1"/>
  <c r="C408" i="3"/>
  <c r="E408" i="3"/>
  <c r="G408" i="3"/>
  <c r="U392" i="2"/>
  <c r="H394" i="2"/>
  <c r="G394" i="2"/>
  <c r="N394" i="2" s="1"/>
  <c r="O394" i="2" s="1"/>
  <c r="P394" i="2" s="1"/>
  <c r="F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I408" i="3" l="1"/>
  <c r="K408" i="3" s="1"/>
  <c r="M408" i="3" s="1"/>
  <c r="T407" i="3"/>
  <c r="B410" i="3"/>
  <c r="F409" i="3"/>
  <c r="H409" i="3"/>
  <c r="D409" i="3"/>
  <c r="G409" i="3"/>
  <c r="C409" i="3"/>
  <c r="E409" i="3"/>
  <c r="U393" i="2"/>
  <c r="H395" i="2"/>
  <c r="G395" i="2"/>
  <c r="N395" i="2" s="1"/>
  <c r="O395" i="2" s="1"/>
  <c r="P395" i="2" s="1"/>
  <c r="F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I409" i="3" l="1"/>
  <c r="K409" i="3" s="1"/>
  <c r="B411" i="3"/>
  <c r="F410" i="3"/>
  <c r="H410" i="3"/>
  <c r="D410" i="3"/>
  <c r="J410" i="3" s="1"/>
  <c r="G410" i="3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B412" i="3" l="1"/>
  <c r="H411" i="3"/>
  <c r="F411" i="3"/>
  <c r="D411" i="3"/>
  <c r="C411" i="3"/>
  <c r="G411" i="3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T395" i="2"/>
  <c r="B398" i="2"/>
  <c r="E397" i="2"/>
  <c r="C397" i="2"/>
  <c r="D397" i="2"/>
  <c r="J411" i="3" l="1"/>
  <c r="T410" i="3"/>
  <c r="I411" i="3"/>
  <c r="K411" i="3" s="1"/>
  <c r="B413" i="3"/>
  <c r="F412" i="3"/>
  <c r="H412" i="3"/>
  <c r="D412" i="3"/>
  <c r="G412" i="3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B399" i="2"/>
  <c r="E398" i="2"/>
  <c r="C398" i="2"/>
  <c r="D398" i="2"/>
  <c r="M411" i="3" l="1"/>
  <c r="B414" i="3"/>
  <c r="F413" i="3"/>
  <c r="H413" i="3"/>
  <c r="D413" i="3"/>
  <c r="J413" i="3" s="1"/>
  <c r="C413" i="3"/>
  <c r="G413" i="3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M397" i="2"/>
  <c r="B400" i="2"/>
  <c r="C399" i="2"/>
  <c r="E399" i="2"/>
  <c r="D399" i="2"/>
  <c r="M412" i="3" l="1"/>
  <c r="B415" i="3"/>
  <c r="F414" i="3"/>
  <c r="H414" i="3"/>
  <c r="D414" i="3"/>
  <c r="J414" i="3" s="1"/>
  <c r="G414" i="3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B416" i="3" l="1"/>
  <c r="H415" i="3"/>
  <c r="F415" i="3"/>
  <c r="D415" i="3"/>
  <c r="J415" i="3" s="1"/>
  <c r="E415" i="3"/>
  <c r="C415" i="3"/>
  <c r="G415" i="3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I415" i="3" l="1"/>
  <c r="K415" i="3" s="1"/>
  <c r="M415" i="3" s="1"/>
  <c r="B417" i="3"/>
  <c r="F416" i="3"/>
  <c r="H416" i="3"/>
  <c r="D416" i="3"/>
  <c r="C416" i="3"/>
  <c r="G416" i="3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J401" i="2"/>
  <c r="M400" i="2"/>
  <c r="T400" i="2"/>
  <c r="B403" i="2"/>
  <c r="E402" i="2"/>
  <c r="C402" i="2"/>
  <c r="D402" i="2"/>
  <c r="T415" i="3" l="1"/>
  <c r="B418" i="3"/>
  <c r="F417" i="3"/>
  <c r="H417" i="3"/>
  <c r="D417" i="3"/>
  <c r="J417" i="3" s="1"/>
  <c r="C417" i="3"/>
  <c r="G417" i="3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M402" i="2" l="1"/>
  <c r="M416" i="3"/>
  <c r="B419" i="3"/>
  <c r="F418" i="3"/>
  <c r="H418" i="3"/>
  <c r="D418" i="3"/>
  <c r="G418" i="3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B420" i="3" l="1"/>
  <c r="H419" i="3"/>
  <c r="F419" i="3"/>
  <c r="D419" i="3"/>
  <c r="J419" i="3" s="1"/>
  <c r="G419" i="3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Q404" i="2"/>
  <c r="R404" i="2" s="1"/>
  <c r="S404" i="2" s="1"/>
  <c r="I404" i="2"/>
  <c r="K404" i="2" s="1"/>
  <c r="M404" i="2" s="1"/>
  <c r="B406" i="2"/>
  <c r="E405" i="2"/>
  <c r="C405" i="2"/>
  <c r="D405" i="2"/>
  <c r="M418" i="3" l="1"/>
  <c r="I419" i="3"/>
  <c r="K419" i="3" s="1"/>
  <c r="M419" i="3" s="1"/>
  <c r="B421" i="3"/>
  <c r="F420" i="3"/>
  <c r="H420" i="3"/>
  <c r="D420" i="3"/>
  <c r="C420" i="3"/>
  <c r="G420" i="3"/>
  <c r="E420" i="3"/>
  <c r="T418" i="3"/>
  <c r="J405" i="2"/>
  <c r="U404" i="2"/>
  <c r="H406" i="2"/>
  <c r="G406" i="2"/>
  <c r="N406" i="2" s="1"/>
  <c r="O406" i="2" s="1"/>
  <c r="P406" i="2" s="1"/>
  <c r="F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J420" i="3" l="1"/>
  <c r="B422" i="3"/>
  <c r="F421" i="3"/>
  <c r="H421" i="3"/>
  <c r="D421" i="3"/>
  <c r="C421" i="3"/>
  <c r="G421" i="3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Q406" i="2"/>
  <c r="R406" i="2" s="1"/>
  <c r="S406" i="2" s="1"/>
  <c r="I406" i="2"/>
  <c r="K406" i="2" s="1"/>
  <c r="M406" i="2" s="1"/>
  <c r="B408" i="2"/>
  <c r="C407" i="2"/>
  <c r="E407" i="2"/>
  <c r="D407" i="2"/>
  <c r="J407" i="2" s="1"/>
  <c r="J421" i="3" l="1"/>
  <c r="I421" i="3"/>
  <c r="K421" i="3" s="1"/>
  <c r="T420" i="3"/>
  <c r="B423" i="3"/>
  <c r="F422" i="3"/>
  <c r="H422" i="3"/>
  <c r="D422" i="3"/>
  <c r="C422" i="3"/>
  <c r="G422" i="3"/>
  <c r="E422" i="3"/>
  <c r="U406" i="2"/>
  <c r="T406" i="2"/>
  <c r="G408" i="2"/>
  <c r="N408" i="2" s="1"/>
  <c r="O408" i="2" s="1"/>
  <c r="P408" i="2" s="1"/>
  <c r="H408" i="2"/>
  <c r="F408" i="2"/>
  <c r="Q407" i="2"/>
  <c r="R407" i="2" s="1"/>
  <c r="S407" i="2" s="1"/>
  <c r="I407" i="2"/>
  <c r="K407" i="2" s="1"/>
  <c r="M407" i="2" s="1"/>
  <c r="B409" i="2"/>
  <c r="E408" i="2"/>
  <c r="C408" i="2"/>
  <c r="D408" i="2"/>
  <c r="M421" i="3" l="1"/>
  <c r="J422" i="3"/>
  <c r="T421" i="3"/>
  <c r="B424" i="3"/>
  <c r="H423" i="3"/>
  <c r="F423" i="3"/>
  <c r="D423" i="3"/>
  <c r="G423" i="3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M422" i="3" l="1"/>
  <c r="J423" i="3"/>
  <c r="B425" i="3"/>
  <c r="F424" i="3"/>
  <c r="H424" i="3"/>
  <c r="D424" i="3"/>
  <c r="J424" i="3" s="1"/>
  <c r="C424" i="3"/>
  <c r="E424" i="3"/>
  <c r="G424" i="3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B426" i="3" l="1"/>
  <c r="F425" i="3"/>
  <c r="H425" i="3"/>
  <c r="D425" i="3"/>
  <c r="E425" i="3"/>
  <c r="C425" i="3"/>
  <c r="G425" i="3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J425" i="3" l="1"/>
  <c r="T424" i="3"/>
  <c r="I425" i="3"/>
  <c r="K425" i="3" s="1"/>
  <c r="B427" i="3"/>
  <c r="F426" i="3"/>
  <c r="H426" i="3"/>
  <c r="D426" i="3"/>
  <c r="G426" i="3"/>
  <c r="C426" i="3"/>
  <c r="E426" i="3"/>
  <c r="J411" i="2"/>
  <c r="M410" i="2"/>
  <c r="U410" i="2"/>
  <c r="G412" i="2"/>
  <c r="N412" i="2" s="1"/>
  <c r="O412" i="2" s="1"/>
  <c r="P412" i="2" s="1"/>
  <c r="H412" i="2"/>
  <c r="F412" i="2"/>
  <c r="Q411" i="2"/>
  <c r="R411" i="2" s="1"/>
  <c r="S411" i="2" s="1"/>
  <c r="I411" i="2"/>
  <c r="K411" i="2" s="1"/>
  <c r="T410" i="2"/>
  <c r="B413" i="2"/>
  <c r="C412" i="2"/>
  <c r="E412" i="2"/>
  <c r="D412" i="2"/>
  <c r="M425" i="3" l="1"/>
  <c r="B428" i="3"/>
  <c r="H427" i="3"/>
  <c r="F427" i="3"/>
  <c r="D427" i="3"/>
  <c r="J427" i="3" s="1"/>
  <c r="C427" i="3"/>
  <c r="G427" i="3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T411" i="2"/>
  <c r="B414" i="2"/>
  <c r="E413" i="2"/>
  <c r="C413" i="2"/>
  <c r="D413" i="2"/>
  <c r="M426" i="3" l="1"/>
  <c r="I427" i="3"/>
  <c r="K427" i="3" s="1"/>
  <c r="M427" i="3" s="1"/>
  <c r="B429" i="3"/>
  <c r="F428" i="3"/>
  <c r="H428" i="3"/>
  <c r="D428" i="3"/>
  <c r="G428" i="3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B415" i="2"/>
  <c r="E414" i="2"/>
  <c r="C414" i="2"/>
  <c r="D414" i="2"/>
  <c r="I428" i="3" l="1"/>
  <c r="K428" i="3" s="1"/>
  <c r="J428" i="3"/>
  <c r="B430" i="3"/>
  <c r="F429" i="3"/>
  <c r="H429" i="3"/>
  <c r="D429" i="3"/>
  <c r="J429" i="3" s="1"/>
  <c r="C429" i="3"/>
  <c r="G429" i="3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M413" i="2"/>
  <c r="B416" i="2"/>
  <c r="C415" i="2"/>
  <c r="E415" i="2"/>
  <c r="D415" i="2"/>
  <c r="I429" i="3" l="1"/>
  <c r="K429" i="3" s="1"/>
  <c r="M429" i="3" s="1"/>
  <c r="T428" i="3"/>
  <c r="B431" i="3"/>
  <c r="F430" i="3"/>
  <c r="H430" i="3"/>
  <c r="D430" i="3"/>
  <c r="J430" i="3" s="1"/>
  <c r="G430" i="3"/>
  <c r="C430" i="3"/>
  <c r="E430" i="3"/>
  <c r="M428" i="3"/>
  <c r="U414" i="2"/>
  <c r="J415" i="2"/>
  <c r="G416" i="2"/>
  <c r="N416" i="2" s="1"/>
  <c r="O416" i="2" s="1"/>
  <c r="P416" i="2" s="1"/>
  <c r="H416" i="2"/>
  <c r="F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I430" i="3" l="1"/>
  <c r="K430" i="3" s="1"/>
  <c r="M430" i="3" s="1"/>
  <c r="T429" i="3"/>
  <c r="B432" i="3"/>
  <c r="H431" i="3"/>
  <c r="F431" i="3"/>
  <c r="D431" i="3"/>
  <c r="J431" i="3" s="1"/>
  <c r="C431" i="3"/>
  <c r="G431" i="3"/>
  <c r="E431" i="3"/>
  <c r="U415" i="2"/>
  <c r="H417" i="2"/>
  <c r="G417" i="2"/>
  <c r="N417" i="2" s="1"/>
  <c r="O417" i="2" s="1"/>
  <c r="P417" i="2" s="1"/>
  <c r="F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T430" i="3" l="1"/>
  <c r="I431" i="3"/>
  <c r="K431" i="3" s="1"/>
  <c r="M431" i="3" s="1"/>
  <c r="B433" i="3"/>
  <c r="F432" i="3"/>
  <c r="H432" i="3"/>
  <c r="D432" i="3"/>
  <c r="C432" i="3"/>
  <c r="G432" i="3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J417" i="2"/>
  <c r="M416" i="2"/>
  <c r="T416" i="2"/>
  <c r="B419" i="2"/>
  <c r="E418" i="2"/>
  <c r="C418" i="2"/>
  <c r="D418" i="2"/>
  <c r="B434" i="3" l="1"/>
  <c r="F433" i="3"/>
  <c r="H433" i="3"/>
  <c r="D433" i="3"/>
  <c r="J433" i="3" s="1"/>
  <c r="C433" i="3"/>
  <c r="G433" i="3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M432" i="3" l="1"/>
  <c r="B435" i="3"/>
  <c r="F434" i="3"/>
  <c r="H434" i="3"/>
  <c r="D434" i="3"/>
  <c r="G434" i="3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J434" i="3" l="1"/>
  <c r="B436" i="3"/>
  <c r="H435" i="3"/>
  <c r="F435" i="3"/>
  <c r="D435" i="3"/>
  <c r="J435" i="3" s="1"/>
  <c r="C435" i="3"/>
  <c r="G435" i="3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Q420" i="2"/>
  <c r="R420" i="2" s="1"/>
  <c r="S420" i="2" s="1"/>
  <c r="I420" i="2"/>
  <c r="K420" i="2" s="1"/>
  <c r="M420" i="2" s="1"/>
  <c r="B422" i="2"/>
  <c r="E421" i="2"/>
  <c r="C421" i="2"/>
  <c r="D421" i="2"/>
  <c r="I435" i="3" l="1"/>
  <c r="K435" i="3" s="1"/>
  <c r="M435" i="3" s="1"/>
  <c r="B437" i="3"/>
  <c r="F436" i="3"/>
  <c r="H436" i="3"/>
  <c r="D436" i="3"/>
  <c r="C436" i="3"/>
  <c r="G436" i="3"/>
  <c r="E436" i="3"/>
  <c r="T434" i="3"/>
  <c r="J421" i="2"/>
  <c r="U420" i="2"/>
  <c r="H422" i="2"/>
  <c r="G422" i="2"/>
  <c r="N422" i="2" s="1"/>
  <c r="O422" i="2" s="1"/>
  <c r="P422" i="2" s="1"/>
  <c r="F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J436" i="3" l="1"/>
  <c r="I436" i="3"/>
  <c r="K436" i="3" s="1"/>
  <c r="M436" i="3" s="1"/>
  <c r="B438" i="3"/>
  <c r="F437" i="3"/>
  <c r="H437" i="3"/>
  <c r="D437" i="3"/>
  <c r="J437" i="3" s="1"/>
  <c r="C437" i="3"/>
  <c r="G437" i="3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T421" i="2"/>
  <c r="B424" i="2"/>
  <c r="C423" i="2"/>
  <c r="E423" i="2"/>
  <c r="D423" i="2"/>
  <c r="I437" i="3" l="1"/>
  <c r="K437" i="3" s="1"/>
  <c r="M437" i="3" s="1"/>
  <c r="T436" i="3"/>
  <c r="B439" i="3"/>
  <c r="F438" i="3"/>
  <c r="H438" i="3"/>
  <c r="D438" i="3"/>
  <c r="C438" i="3"/>
  <c r="G438" i="3"/>
  <c r="E438" i="3"/>
  <c r="U422" i="2"/>
  <c r="G424" i="2"/>
  <c r="N424" i="2" s="1"/>
  <c r="O424" i="2" s="1"/>
  <c r="P424" i="2" s="1"/>
  <c r="H424" i="2"/>
  <c r="F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J438" i="3" l="1"/>
  <c r="I438" i="3"/>
  <c r="K438" i="3" s="1"/>
  <c r="M438" i="3" s="1"/>
  <c r="T437" i="3"/>
  <c r="B440" i="3"/>
  <c r="H439" i="3"/>
  <c r="F439" i="3"/>
  <c r="D439" i="3"/>
  <c r="J439" i="3" s="1"/>
  <c r="C439" i="3"/>
  <c r="G439" i="3"/>
  <c r="E439" i="3"/>
  <c r="J424" i="2"/>
  <c r="U423" i="2"/>
  <c r="T423" i="2"/>
  <c r="H425" i="2"/>
  <c r="G425" i="2"/>
  <c r="N425" i="2" s="1"/>
  <c r="O425" i="2" s="1"/>
  <c r="P425" i="2" s="1"/>
  <c r="F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T438" i="3" l="1"/>
  <c r="I439" i="3"/>
  <c r="K439" i="3" s="1"/>
  <c r="M439" i="3" s="1"/>
  <c r="B441" i="3"/>
  <c r="F440" i="3"/>
  <c r="H440" i="3"/>
  <c r="D440" i="3"/>
  <c r="C440" i="3"/>
  <c r="E440" i="3"/>
  <c r="G440" i="3"/>
  <c r="U424" i="2"/>
  <c r="H426" i="2"/>
  <c r="G426" i="2"/>
  <c r="N426" i="2" s="1"/>
  <c r="O426" i="2" s="1"/>
  <c r="P426" i="2" s="1"/>
  <c r="F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B442" i="3" l="1"/>
  <c r="F441" i="3"/>
  <c r="H441" i="3"/>
  <c r="D441" i="3"/>
  <c r="C441" i="3"/>
  <c r="G441" i="3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M440" i="3" l="1"/>
  <c r="J441" i="3"/>
  <c r="B443" i="3"/>
  <c r="F442" i="3"/>
  <c r="H442" i="3"/>
  <c r="D442" i="3"/>
  <c r="J442" i="3" s="1"/>
  <c r="G442" i="3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Q427" i="2"/>
  <c r="R427" i="2" s="1"/>
  <c r="S427" i="2" s="1"/>
  <c r="I427" i="2"/>
  <c r="K427" i="2" s="1"/>
  <c r="T426" i="2"/>
  <c r="B429" i="2"/>
  <c r="C428" i="2"/>
  <c r="E428" i="2"/>
  <c r="D428" i="2"/>
  <c r="B444" i="3" l="1"/>
  <c r="H443" i="3"/>
  <c r="F443" i="3"/>
  <c r="D443" i="3"/>
  <c r="J443" i="3" s="1"/>
  <c r="C443" i="3"/>
  <c r="G443" i="3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T427" i="2"/>
  <c r="B430" i="2"/>
  <c r="E429" i="2"/>
  <c r="C429" i="2"/>
  <c r="D429" i="2"/>
  <c r="I443" i="3" l="1"/>
  <c r="K443" i="3" s="1"/>
  <c r="M443" i="3" s="1"/>
  <c r="B445" i="3"/>
  <c r="F444" i="3"/>
  <c r="H444" i="3"/>
  <c r="D444" i="3"/>
  <c r="G444" i="3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B431" i="2"/>
  <c r="E430" i="2"/>
  <c r="C430" i="2"/>
  <c r="D430" i="2"/>
  <c r="J444" i="3" l="1"/>
  <c r="I444" i="3"/>
  <c r="K444" i="3" s="1"/>
  <c r="M444" i="3" s="1"/>
  <c r="B446" i="3"/>
  <c r="F445" i="3"/>
  <c r="H445" i="3"/>
  <c r="D445" i="3"/>
  <c r="J445" i="3" s="1"/>
  <c r="C445" i="3"/>
  <c r="E445" i="3"/>
  <c r="G445" i="3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M429" i="2"/>
  <c r="B432" i="2"/>
  <c r="C431" i="2"/>
  <c r="E431" i="2"/>
  <c r="D431" i="2"/>
  <c r="I445" i="3" l="1"/>
  <c r="K445" i="3" s="1"/>
  <c r="M445" i="3" s="1"/>
  <c r="T444" i="3"/>
  <c r="B447" i="3"/>
  <c r="F446" i="3"/>
  <c r="H446" i="3"/>
  <c r="D446" i="3"/>
  <c r="G446" i="3"/>
  <c r="C446" i="3"/>
  <c r="E446" i="3"/>
  <c r="M430" i="2"/>
  <c r="U430" i="2"/>
  <c r="J431" i="2"/>
  <c r="G432" i="2"/>
  <c r="N432" i="2" s="1"/>
  <c r="O432" i="2" s="1"/>
  <c r="P432" i="2" s="1"/>
  <c r="H432" i="2"/>
  <c r="F432" i="2"/>
  <c r="Q431" i="2"/>
  <c r="R431" i="2" s="1"/>
  <c r="S431" i="2" s="1"/>
  <c r="I431" i="2"/>
  <c r="K431" i="2" s="1"/>
  <c r="T430" i="2"/>
  <c r="B433" i="2"/>
  <c r="C432" i="2"/>
  <c r="E432" i="2"/>
  <c r="D432" i="2"/>
  <c r="I446" i="3" l="1"/>
  <c r="K446" i="3" s="1"/>
  <c r="B448" i="3"/>
  <c r="H447" i="3"/>
  <c r="F447" i="3"/>
  <c r="D447" i="3"/>
  <c r="J447" i="3" s="1"/>
  <c r="C447" i="3"/>
  <c r="G447" i="3"/>
  <c r="E447" i="3"/>
  <c r="J446" i="3"/>
  <c r="T445" i="3"/>
  <c r="M431" i="2"/>
  <c r="U431" i="2"/>
  <c r="H433" i="2"/>
  <c r="G433" i="2"/>
  <c r="N433" i="2" s="1"/>
  <c r="O433" i="2" s="1"/>
  <c r="P433" i="2" s="1"/>
  <c r="F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B449" i="3" l="1"/>
  <c r="F448" i="3"/>
  <c r="H448" i="3"/>
  <c r="D448" i="3"/>
  <c r="C448" i="3"/>
  <c r="G448" i="3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J433" i="2"/>
  <c r="M432" i="2"/>
  <c r="T432" i="2"/>
  <c r="B435" i="2"/>
  <c r="E434" i="2"/>
  <c r="C434" i="2"/>
  <c r="D434" i="2"/>
  <c r="J434" i="2" l="1"/>
  <c r="J448" i="3"/>
  <c r="I448" i="3"/>
  <c r="K448" i="3" s="1"/>
  <c r="T447" i="3"/>
  <c r="B450" i="3"/>
  <c r="F449" i="3"/>
  <c r="H449" i="3"/>
  <c r="D449" i="3"/>
  <c r="G449" i="3"/>
  <c r="C449" i="3"/>
  <c r="E449" i="3"/>
  <c r="U433" i="2"/>
  <c r="G435" i="2"/>
  <c r="N435" i="2" s="1"/>
  <c r="O435" i="2" s="1"/>
  <c r="P435" i="2" s="1"/>
  <c r="H435" i="2"/>
  <c r="F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M448" i="3" l="1"/>
  <c r="J449" i="3"/>
  <c r="I449" i="3"/>
  <c r="K449" i="3" s="1"/>
  <c r="T448" i="3"/>
  <c r="B451" i="3"/>
  <c r="F450" i="3"/>
  <c r="H450" i="3"/>
  <c r="D450" i="3"/>
  <c r="G450" i="3"/>
  <c r="E450" i="3"/>
  <c r="C450" i="3"/>
  <c r="J435" i="2"/>
  <c r="U434" i="2"/>
  <c r="T434" i="2"/>
  <c r="G436" i="2"/>
  <c r="N436" i="2" s="1"/>
  <c r="O436" i="2" s="1"/>
  <c r="P436" i="2" s="1"/>
  <c r="H436" i="2"/>
  <c r="F436" i="2"/>
  <c r="Q435" i="2"/>
  <c r="R435" i="2" s="1"/>
  <c r="S435" i="2" s="1"/>
  <c r="I435" i="2"/>
  <c r="K435" i="2" s="1"/>
  <c r="B437" i="2"/>
  <c r="E436" i="2"/>
  <c r="C436" i="2"/>
  <c r="D436" i="2"/>
  <c r="M449" i="3" l="1"/>
  <c r="J450" i="3"/>
  <c r="I450" i="3"/>
  <c r="K450" i="3" s="1"/>
  <c r="T449" i="3"/>
  <c r="B452" i="3"/>
  <c r="H451" i="3"/>
  <c r="F451" i="3"/>
  <c r="D451" i="3"/>
  <c r="J451" i="3" s="1"/>
  <c r="G451" i="3"/>
  <c r="C451" i="3"/>
  <c r="E451" i="3"/>
  <c r="M435" i="2"/>
  <c r="U435" i="2"/>
  <c r="H437" i="2"/>
  <c r="G437" i="2"/>
  <c r="N437" i="2" s="1"/>
  <c r="O437" i="2" s="1"/>
  <c r="P437" i="2" s="1"/>
  <c r="F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M450" i="3" l="1"/>
  <c r="T450" i="3"/>
  <c r="I451" i="3"/>
  <c r="K451" i="3" s="1"/>
  <c r="M451" i="3" s="1"/>
  <c r="B453" i="3"/>
  <c r="F452" i="3"/>
  <c r="H452" i="3"/>
  <c r="D452" i="3"/>
  <c r="J452" i="3" s="1"/>
  <c r="C452" i="3"/>
  <c r="G452" i="3"/>
  <c r="E452" i="3"/>
  <c r="J437" i="2"/>
  <c r="M436" i="2"/>
  <c r="U436" i="2"/>
  <c r="T436" i="2"/>
  <c r="H438" i="2"/>
  <c r="G438" i="2"/>
  <c r="N438" i="2" s="1"/>
  <c r="O438" i="2" s="1"/>
  <c r="P438" i="2" s="1"/>
  <c r="F438" i="2"/>
  <c r="Q437" i="2"/>
  <c r="R437" i="2" s="1"/>
  <c r="S437" i="2" s="1"/>
  <c r="I437" i="2"/>
  <c r="K437" i="2" s="1"/>
  <c r="M437" i="2" s="1"/>
  <c r="B439" i="2"/>
  <c r="E438" i="2"/>
  <c r="C438" i="2"/>
  <c r="D438" i="2"/>
  <c r="B454" i="3" l="1"/>
  <c r="F453" i="3"/>
  <c r="H453" i="3"/>
  <c r="D453" i="3"/>
  <c r="C453" i="3"/>
  <c r="G453" i="3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Q438" i="2"/>
  <c r="R438" i="2" s="1"/>
  <c r="S438" i="2" s="1"/>
  <c r="I438" i="2"/>
  <c r="K438" i="2" s="1"/>
  <c r="T437" i="2"/>
  <c r="B440" i="2"/>
  <c r="C439" i="2"/>
  <c r="E439" i="2"/>
  <c r="D439" i="2"/>
  <c r="J439" i="2" l="1"/>
  <c r="J453" i="3"/>
  <c r="T452" i="3"/>
  <c r="I453" i="3"/>
  <c r="K453" i="3" s="1"/>
  <c r="B455" i="3"/>
  <c r="F454" i="3"/>
  <c r="H454" i="3"/>
  <c r="D454" i="3"/>
  <c r="J454" i="3" s="1"/>
  <c r="C454" i="3"/>
  <c r="G454" i="3"/>
  <c r="E454" i="3"/>
  <c r="M438" i="2"/>
  <c r="U438" i="2"/>
  <c r="T438" i="2"/>
  <c r="G440" i="2"/>
  <c r="N440" i="2" s="1"/>
  <c r="O440" i="2" s="1"/>
  <c r="P440" i="2" s="1"/>
  <c r="H440" i="2"/>
  <c r="F440" i="2"/>
  <c r="Q439" i="2"/>
  <c r="R439" i="2" s="1"/>
  <c r="S439" i="2" s="1"/>
  <c r="I439" i="2"/>
  <c r="K439" i="2" s="1"/>
  <c r="M439" i="2" s="1"/>
  <c r="B441" i="2"/>
  <c r="E440" i="2"/>
  <c r="C440" i="2"/>
  <c r="D440" i="2"/>
  <c r="M453" i="3" l="1"/>
  <c r="B456" i="3"/>
  <c r="H455" i="3"/>
  <c r="F455" i="3"/>
  <c r="D455" i="3"/>
  <c r="J455" i="3" s="1"/>
  <c r="C455" i="3"/>
  <c r="G455" i="3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Q440" i="2"/>
  <c r="R440" i="2" s="1"/>
  <c r="S440" i="2" s="1"/>
  <c r="I440" i="2"/>
  <c r="K440" i="2" s="1"/>
  <c r="B442" i="2"/>
  <c r="E441" i="2"/>
  <c r="C441" i="2"/>
  <c r="D441" i="2"/>
  <c r="M440" i="2" l="1"/>
  <c r="I455" i="3"/>
  <c r="K455" i="3" s="1"/>
  <c r="M455" i="3" s="1"/>
  <c r="B457" i="3"/>
  <c r="F456" i="3"/>
  <c r="H456" i="3"/>
  <c r="D456" i="3"/>
  <c r="C456" i="3"/>
  <c r="G456" i="3"/>
  <c r="E456" i="3"/>
  <c r="T454" i="3"/>
  <c r="U440" i="2"/>
  <c r="H442" i="2"/>
  <c r="G442" i="2"/>
  <c r="N442" i="2" s="1"/>
  <c r="O442" i="2" s="1"/>
  <c r="P442" i="2" s="1"/>
  <c r="F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J442" i="2" l="1"/>
  <c r="J456" i="3"/>
  <c r="I456" i="3"/>
  <c r="K456" i="3" s="1"/>
  <c r="M456" i="3" s="1"/>
  <c r="B458" i="3"/>
  <c r="F457" i="3"/>
  <c r="H457" i="3"/>
  <c r="D457" i="3"/>
  <c r="J457" i="3" s="1"/>
  <c r="C457" i="3"/>
  <c r="E457" i="3"/>
  <c r="G457" i="3"/>
  <c r="T455" i="3"/>
  <c r="M441" i="2"/>
  <c r="U441" i="2"/>
  <c r="T441" i="2"/>
  <c r="H443" i="2"/>
  <c r="G443" i="2"/>
  <c r="N443" i="2" s="1"/>
  <c r="O443" i="2" s="1"/>
  <c r="P443" i="2" s="1"/>
  <c r="F443" i="2"/>
  <c r="Q442" i="2"/>
  <c r="R442" i="2" s="1"/>
  <c r="S442" i="2" s="1"/>
  <c r="I442" i="2"/>
  <c r="K442" i="2" s="1"/>
  <c r="B444" i="2"/>
  <c r="C443" i="2"/>
  <c r="E443" i="2"/>
  <c r="D443" i="2"/>
  <c r="M442" i="2" l="1"/>
  <c r="I457" i="3"/>
  <c r="K457" i="3" s="1"/>
  <c r="M457" i="3" s="1"/>
  <c r="T456" i="3"/>
  <c r="B459" i="3"/>
  <c r="F458" i="3"/>
  <c r="H458" i="3"/>
  <c r="D458" i="3"/>
  <c r="G458" i="3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T442" i="2"/>
  <c r="B445" i="2"/>
  <c r="C444" i="2"/>
  <c r="E444" i="2"/>
  <c r="D444" i="2"/>
  <c r="I458" i="3" l="1"/>
  <c r="K458" i="3" s="1"/>
  <c r="B460" i="3"/>
  <c r="H459" i="3"/>
  <c r="F459" i="3"/>
  <c r="D459" i="3"/>
  <c r="J459" i="3" s="1"/>
  <c r="G459" i="3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J444" i="2"/>
  <c r="B446" i="2"/>
  <c r="E445" i="2"/>
  <c r="C445" i="2"/>
  <c r="D445" i="2"/>
  <c r="B461" i="3" l="1"/>
  <c r="F460" i="3"/>
  <c r="H460" i="3"/>
  <c r="D460" i="3"/>
  <c r="G460" i="3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J460" i="3" l="1"/>
  <c r="I460" i="3"/>
  <c r="K460" i="3" s="1"/>
  <c r="T459" i="3"/>
  <c r="B462" i="3"/>
  <c r="F461" i="3"/>
  <c r="H461" i="3"/>
  <c r="D461" i="3"/>
  <c r="J461" i="3" s="1"/>
  <c r="C461" i="3"/>
  <c r="G461" i="3"/>
  <c r="E461" i="3"/>
  <c r="J446" i="2"/>
  <c r="U445" i="2"/>
  <c r="G447" i="2"/>
  <c r="N447" i="2" s="1"/>
  <c r="O447" i="2" s="1"/>
  <c r="P447" i="2" s="1"/>
  <c r="H447" i="2"/>
  <c r="F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M446" i="2" l="1"/>
  <c r="M460" i="3"/>
  <c r="B463" i="3"/>
  <c r="F462" i="3"/>
  <c r="H462" i="3"/>
  <c r="D462" i="3"/>
  <c r="J462" i="3" s="1"/>
  <c r="G462" i="3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J447" i="2"/>
  <c r="T446" i="2"/>
  <c r="B449" i="2"/>
  <c r="C448" i="2"/>
  <c r="E448" i="2"/>
  <c r="D448" i="2"/>
  <c r="B464" i="3" l="1"/>
  <c r="H463" i="3"/>
  <c r="F463" i="3"/>
  <c r="D463" i="3"/>
  <c r="J463" i="3" s="1"/>
  <c r="C463" i="3"/>
  <c r="G463" i="3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Q448" i="2"/>
  <c r="R448" i="2" s="1"/>
  <c r="S448" i="2" s="1"/>
  <c r="I448" i="2"/>
  <c r="K448" i="2" s="1"/>
  <c r="M447" i="2"/>
  <c r="B450" i="2"/>
  <c r="C449" i="2"/>
  <c r="E449" i="2"/>
  <c r="D449" i="2"/>
  <c r="M448" i="2" l="1"/>
  <c r="I463" i="3"/>
  <c r="K463" i="3" s="1"/>
  <c r="M463" i="3" s="1"/>
  <c r="B465" i="3"/>
  <c r="F464" i="3"/>
  <c r="H464" i="3"/>
  <c r="D464" i="3"/>
  <c r="C464" i="3"/>
  <c r="G464" i="3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T448" i="2"/>
  <c r="B451" i="2"/>
  <c r="E450" i="2"/>
  <c r="C450" i="2"/>
  <c r="D450" i="2"/>
  <c r="M449" i="2" l="1"/>
  <c r="J464" i="3"/>
  <c r="I464" i="3"/>
  <c r="K464" i="3" s="1"/>
  <c r="B466" i="3"/>
  <c r="F465" i="3"/>
  <c r="H465" i="3"/>
  <c r="D465" i="3"/>
  <c r="C465" i="3"/>
  <c r="G465" i="3"/>
  <c r="E465" i="3"/>
  <c r="T463" i="3"/>
  <c r="J450" i="2"/>
  <c r="H451" i="2"/>
  <c r="G451" i="2"/>
  <c r="N451" i="2" s="1"/>
  <c r="O451" i="2" s="1"/>
  <c r="P451" i="2" s="1"/>
  <c r="F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M450" i="2" l="1"/>
  <c r="M464" i="3"/>
  <c r="J465" i="3"/>
  <c r="I465" i="3"/>
  <c r="K465" i="3" s="1"/>
  <c r="T464" i="3"/>
  <c r="B467" i="3"/>
  <c r="F466" i="3"/>
  <c r="H466" i="3"/>
  <c r="D466" i="3"/>
  <c r="J466" i="3" s="1"/>
  <c r="G466" i="3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J451" i="2"/>
  <c r="T450" i="2"/>
  <c r="B453" i="2"/>
  <c r="E452" i="2"/>
  <c r="C452" i="2"/>
  <c r="D452" i="2"/>
  <c r="M465" i="3" l="1"/>
  <c r="I466" i="3"/>
  <c r="K466" i="3" s="1"/>
  <c r="M466" i="3" s="1"/>
  <c r="T465" i="3"/>
  <c r="B468" i="3"/>
  <c r="H467" i="3"/>
  <c r="F467" i="3"/>
  <c r="D467" i="3"/>
  <c r="J467" i="3" s="1"/>
  <c r="G467" i="3"/>
  <c r="C467" i="3"/>
  <c r="E467" i="3"/>
  <c r="J452" i="2"/>
  <c r="U451" i="2"/>
  <c r="M451" i="2"/>
  <c r="H453" i="2"/>
  <c r="G453" i="2"/>
  <c r="N453" i="2" s="1"/>
  <c r="O453" i="2" s="1"/>
  <c r="P453" i="2" s="1"/>
  <c r="F453" i="2"/>
  <c r="Q452" i="2"/>
  <c r="R452" i="2" s="1"/>
  <c r="S452" i="2" s="1"/>
  <c r="I452" i="2"/>
  <c r="K452" i="2" s="1"/>
  <c r="T451" i="2"/>
  <c r="B454" i="2"/>
  <c r="E453" i="2"/>
  <c r="C453" i="2"/>
  <c r="D453" i="2"/>
  <c r="J453" i="2" l="1"/>
  <c r="M452" i="2"/>
  <c r="T466" i="3"/>
  <c r="I467" i="3"/>
  <c r="K467" i="3" s="1"/>
  <c r="M467" i="3" s="1"/>
  <c r="B469" i="3"/>
  <c r="F468" i="3"/>
  <c r="H468" i="3"/>
  <c r="D468" i="3"/>
  <c r="J468" i="3" s="1"/>
  <c r="C468" i="3"/>
  <c r="G468" i="3"/>
  <c r="E468" i="3"/>
  <c r="U452" i="2"/>
  <c r="T452" i="2"/>
  <c r="H454" i="2"/>
  <c r="G454" i="2"/>
  <c r="N454" i="2" s="1"/>
  <c r="O454" i="2" s="1"/>
  <c r="P454" i="2" s="1"/>
  <c r="F454" i="2"/>
  <c r="Q453" i="2"/>
  <c r="R453" i="2" s="1"/>
  <c r="S453" i="2" s="1"/>
  <c r="I453" i="2"/>
  <c r="K453" i="2" s="1"/>
  <c r="B455" i="2"/>
  <c r="E454" i="2"/>
  <c r="C454" i="2"/>
  <c r="D454" i="2"/>
  <c r="M453" i="2" l="1"/>
  <c r="I468" i="3"/>
  <c r="K468" i="3" s="1"/>
  <c r="M468" i="3" s="1"/>
  <c r="T467" i="3"/>
  <c r="B470" i="3"/>
  <c r="F469" i="3"/>
  <c r="H469" i="3"/>
  <c r="D469" i="3"/>
  <c r="J469" i="3" s="1"/>
  <c r="C469" i="3"/>
  <c r="E469" i="3"/>
  <c r="G469" i="3"/>
  <c r="U453" i="2"/>
  <c r="H455" i="2"/>
  <c r="G455" i="2"/>
  <c r="N455" i="2" s="1"/>
  <c r="O455" i="2" s="1"/>
  <c r="P455" i="2" s="1"/>
  <c r="F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I469" i="3" l="1"/>
  <c r="K469" i="3" s="1"/>
  <c r="M469" i="3" s="1"/>
  <c r="T468" i="3"/>
  <c r="B471" i="3"/>
  <c r="F470" i="3"/>
  <c r="H470" i="3"/>
  <c r="D470" i="3"/>
  <c r="C470" i="3"/>
  <c r="E470" i="3"/>
  <c r="G470" i="3"/>
  <c r="M454" i="2"/>
  <c r="J455" i="2"/>
  <c r="U454" i="2"/>
  <c r="T454" i="2"/>
  <c r="G456" i="2"/>
  <c r="N456" i="2" s="1"/>
  <c r="O456" i="2" s="1"/>
  <c r="P456" i="2" s="1"/>
  <c r="H456" i="2"/>
  <c r="F456" i="2"/>
  <c r="Q455" i="2"/>
  <c r="R455" i="2" s="1"/>
  <c r="S455" i="2" s="1"/>
  <c r="I455" i="2"/>
  <c r="K455" i="2" s="1"/>
  <c r="B457" i="2"/>
  <c r="E456" i="2"/>
  <c r="C456" i="2"/>
  <c r="D456" i="2"/>
  <c r="M455" i="2" l="1"/>
  <c r="I470" i="3"/>
  <c r="K470" i="3" s="1"/>
  <c r="B472" i="3"/>
  <c r="H471" i="3"/>
  <c r="F471" i="3"/>
  <c r="D471" i="3"/>
  <c r="G471" i="3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T455" i="2"/>
  <c r="B458" i="2"/>
  <c r="E457" i="2"/>
  <c r="C457" i="2"/>
  <c r="D457" i="2"/>
  <c r="J471" i="3" l="1"/>
  <c r="M470" i="3"/>
  <c r="I471" i="3"/>
  <c r="K471" i="3" s="1"/>
  <c r="M471" i="3" s="1"/>
  <c r="B473" i="3"/>
  <c r="F472" i="3"/>
  <c r="H472" i="3"/>
  <c r="D472" i="3"/>
  <c r="J472" i="3" s="1"/>
  <c r="C472" i="3"/>
  <c r="G472" i="3"/>
  <c r="E472" i="3"/>
  <c r="T470" i="3"/>
  <c r="U456" i="2"/>
  <c r="H458" i="2"/>
  <c r="G458" i="2"/>
  <c r="N458" i="2" s="1"/>
  <c r="O458" i="2" s="1"/>
  <c r="P458" i="2" s="1"/>
  <c r="F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B474" i="3" l="1"/>
  <c r="F473" i="3"/>
  <c r="H473" i="3"/>
  <c r="D473" i="3"/>
  <c r="J473" i="3" s="1"/>
  <c r="G473" i="3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B475" i="3" l="1"/>
  <c r="F474" i="3"/>
  <c r="H474" i="3"/>
  <c r="D474" i="3"/>
  <c r="J474" i="3" s="1"/>
  <c r="G474" i="3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B476" i="3" l="1"/>
  <c r="H475" i="3"/>
  <c r="F475" i="3"/>
  <c r="D475" i="3"/>
  <c r="J475" i="3" s="1"/>
  <c r="C475" i="3"/>
  <c r="G475" i="3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J460" i="2"/>
  <c r="M459" i="2"/>
  <c r="T459" i="2"/>
  <c r="B462" i="2"/>
  <c r="E461" i="2"/>
  <c r="C461" i="2"/>
  <c r="D461" i="2"/>
  <c r="I475" i="3" l="1"/>
  <c r="K475" i="3" s="1"/>
  <c r="M475" i="3" s="1"/>
  <c r="B477" i="3"/>
  <c r="F476" i="3"/>
  <c r="H476" i="3"/>
  <c r="D476" i="3"/>
  <c r="G476" i="3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T460" i="2"/>
  <c r="M460" i="2"/>
  <c r="B463" i="2"/>
  <c r="E462" i="2"/>
  <c r="C462" i="2"/>
  <c r="D462" i="2"/>
  <c r="M461" i="2" l="1"/>
  <c r="J476" i="3"/>
  <c r="I476" i="3"/>
  <c r="K476" i="3" s="1"/>
  <c r="B478" i="3"/>
  <c r="F477" i="3"/>
  <c r="H477" i="3"/>
  <c r="D477" i="3"/>
  <c r="J477" i="3" s="1"/>
  <c r="C477" i="3"/>
  <c r="G477" i="3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U461" i="2"/>
  <c r="B464" i="2"/>
  <c r="C463" i="2"/>
  <c r="E463" i="2"/>
  <c r="D463" i="2"/>
  <c r="M462" i="2" l="1"/>
  <c r="M476" i="3"/>
  <c r="I477" i="3"/>
  <c r="K477" i="3" s="1"/>
  <c r="M477" i="3" s="1"/>
  <c r="T476" i="3"/>
  <c r="B479" i="3"/>
  <c r="F478" i="3"/>
  <c r="H478" i="3"/>
  <c r="D478" i="3"/>
  <c r="J478" i="3" s="1"/>
  <c r="G478" i="3"/>
  <c r="C478" i="3"/>
  <c r="E478" i="3"/>
  <c r="U462" i="2"/>
  <c r="G464" i="2"/>
  <c r="N464" i="2" s="1"/>
  <c r="O464" i="2" s="1"/>
  <c r="P464" i="2" s="1"/>
  <c r="H464" i="2"/>
  <c r="F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I478" i="3" l="1"/>
  <c r="K478" i="3" s="1"/>
  <c r="M478" i="3" s="1"/>
  <c r="T477" i="3"/>
  <c r="B480" i="3"/>
  <c r="H479" i="3"/>
  <c r="F479" i="3"/>
  <c r="D479" i="3"/>
  <c r="J479" i="3" s="1"/>
  <c r="C479" i="3"/>
  <c r="G479" i="3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J464" i="2"/>
  <c r="T463" i="2"/>
  <c r="B466" i="2"/>
  <c r="C465" i="2"/>
  <c r="E465" i="2"/>
  <c r="D465" i="2"/>
  <c r="T478" i="3" l="1"/>
  <c r="I479" i="3"/>
  <c r="K479" i="3" s="1"/>
  <c r="M479" i="3" s="1"/>
  <c r="B481" i="3"/>
  <c r="F480" i="3"/>
  <c r="H480" i="3"/>
  <c r="D480" i="3"/>
  <c r="C480" i="3"/>
  <c r="G480" i="3"/>
  <c r="E480" i="3"/>
  <c r="J465" i="2"/>
  <c r="U464" i="2"/>
  <c r="H466" i="2"/>
  <c r="G466" i="2"/>
  <c r="N466" i="2" s="1"/>
  <c r="O466" i="2" s="1"/>
  <c r="P466" i="2" s="1"/>
  <c r="F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I480" i="3" l="1"/>
  <c r="K480" i="3" s="1"/>
  <c r="B482" i="3"/>
  <c r="F481" i="3"/>
  <c r="H481" i="3"/>
  <c r="D481" i="3"/>
  <c r="C481" i="3"/>
  <c r="G481" i="3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J466" i="2"/>
  <c r="Q466" i="2"/>
  <c r="R466" i="2" s="1"/>
  <c r="S466" i="2" s="1"/>
  <c r="I466" i="2"/>
  <c r="K466" i="2" s="1"/>
  <c r="B468" i="2"/>
  <c r="E467" i="2"/>
  <c r="C467" i="2"/>
  <c r="D467" i="2"/>
  <c r="T480" i="3" l="1"/>
  <c r="I481" i="3"/>
  <c r="K481" i="3" s="1"/>
  <c r="B483" i="3"/>
  <c r="F482" i="3"/>
  <c r="H482" i="3"/>
  <c r="D482" i="3"/>
  <c r="G482" i="3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T466" i="2"/>
  <c r="B469" i="2"/>
  <c r="E468" i="2"/>
  <c r="C468" i="2"/>
  <c r="D468" i="2"/>
  <c r="I482" i="3" l="1"/>
  <c r="K482" i="3" s="1"/>
  <c r="J482" i="3"/>
  <c r="M481" i="3"/>
  <c r="B484" i="3"/>
  <c r="H483" i="3"/>
  <c r="F483" i="3"/>
  <c r="D483" i="3"/>
  <c r="G483" i="3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T467" i="2"/>
  <c r="B470" i="2"/>
  <c r="E469" i="2"/>
  <c r="C469" i="2"/>
  <c r="D469" i="2"/>
  <c r="T482" i="3" l="1"/>
  <c r="J483" i="3"/>
  <c r="I483" i="3"/>
  <c r="K483" i="3" s="1"/>
  <c r="M483" i="3" s="1"/>
  <c r="B485" i="3"/>
  <c r="F484" i="3"/>
  <c r="H484" i="3"/>
  <c r="D484" i="3"/>
  <c r="C484" i="3"/>
  <c r="G484" i="3"/>
  <c r="E484" i="3"/>
  <c r="M482" i="3"/>
  <c r="M468" i="2"/>
  <c r="U468" i="2"/>
  <c r="H470" i="2"/>
  <c r="G470" i="2"/>
  <c r="N470" i="2" s="1"/>
  <c r="O470" i="2" s="1"/>
  <c r="P470" i="2" s="1"/>
  <c r="F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J484" i="3" l="1"/>
  <c r="B486" i="3"/>
  <c r="F485" i="3"/>
  <c r="H485" i="3"/>
  <c r="D485" i="3"/>
  <c r="C485" i="3"/>
  <c r="E485" i="3"/>
  <c r="G485" i="3"/>
  <c r="I484" i="3"/>
  <c r="K484" i="3" s="1"/>
  <c r="T483" i="3"/>
  <c r="J470" i="2"/>
  <c r="U469" i="2"/>
  <c r="H471" i="2"/>
  <c r="G471" i="2"/>
  <c r="N471" i="2" s="1"/>
  <c r="O471" i="2" s="1"/>
  <c r="P471" i="2" s="1"/>
  <c r="F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M484" i="3" l="1"/>
  <c r="J485" i="3"/>
  <c r="I485" i="3"/>
  <c r="K485" i="3" s="1"/>
  <c r="T484" i="3"/>
  <c r="B487" i="3"/>
  <c r="F486" i="3"/>
  <c r="H486" i="3"/>
  <c r="D486" i="3"/>
  <c r="C486" i="3"/>
  <c r="G486" i="3"/>
  <c r="E486" i="3"/>
  <c r="U470" i="2"/>
  <c r="G472" i="2"/>
  <c r="N472" i="2" s="1"/>
  <c r="O472" i="2" s="1"/>
  <c r="P472" i="2" s="1"/>
  <c r="H472" i="2"/>
  <c r="F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M485" i="3" l="1"/>
  <c r="I486" i="3"/>
  <c r="K486" i="3" s="1"/>
  <c r="B488" i="3"/>
  <c r="H487" i="3"/>
  <c r="F487" i="3"/>
  <c r="D487" i="3"/>
  <c r="J487" i="3" s="1"/>
  <c r="G487" i="3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Q472" i="2"/>
  <c r="R472" i="2" s="1"/>
  <c r="S472" i="2" s="1"/>
  <c r="I472" i="2"/>
  <c r="K472" i="2" s="1"/>
  <c r="M472" i="2" s="1"/>
  <c r="B474" i="2"/>
  <c r="E473" i="2"/>
  <c r="C473" i="2"/>
  <c r="D473" i="2"/>
  <c r="B489" i="3" l="1"/>
  <c r="F488" i="3"/>
  <c r="H488" i="3"/>
  <c r="D488" i="3"/>
  <c r="C488" i="3"/>
  <c r="G488" i="3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U472" i="2"/>
  <c r="B475" i="2"/>
  <c r="E474" i="2"/>
  <c r="C474" i="2"/>
  <c r="D474" i="2"/>
  <c r="J488" i="3" l="1"/>
  <c r="I488" i="3"/>
  <c r="K488" i="3" s="1"/>
  <c r="T487" i="3"/>
  <c r="B490" i="3"/>
  <c r="F489" i="3"/>
  <c r="H489" i="3"/>
  <c r="D489" i="3"/>
  <c r="C489" i="3"/>
  <c r="G489" i="3"/>
  <c r="E489" i="3"/>
  <c r="M473" i="2"/>
  <c r="U473" i="2"/>
  <c r="G475" i="2"/>
  <c r="N475" i="2" s="1"/>
  <c r="O475" i="2" s="1"/>
  <c r="P475" i="2" s="1"/>
  <c r="H475" i="2"/>
  <c r="F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M488" i="3" l="1"/>
  <c r="J489" i="3"/>
  <c r="T488" i="3"/>
  <c r="I489" i="3"/>
  <c r="K489" i="3" s="1"/>
  <c r="B491" i="3"/>
  <c r="F490" i="3"/>
  <c r="H490" i="3"/>
  <c r="D490" i="3"/>
  <c r="G490" i="3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J475" i="2"/>
  <c r="T474" i="2"/>
  <c r="B477" i="2"/>
  <c r="C476" i="2"/>
  <c r="E476" i="2"/>
  <c r="D476" i="2"/>
  <c r="J476" i="2" s="1"/>
  <c r="M489" i="3" l="1"/>
  <c r="I490" i="3"/>
  <c r="K490" i="3" s="1"/>
  <c r="B492" i="3"/>
  <c r="H491" i="3"/>
  <c r="F491" i="3"/>
  <c r="D491" i="3"/>
  <c r="J491" i="3" s="1"/>
  <c r="C491" i="3"/>
  <c r="G491" i="3"/>
  <c r="E491" i="3"/>
  <c r="J490" i="3"/>
  <c r="T489" i="3"/>
  <c r="M475" i="2"/>
  <c r="U475" i="2"/>
  <c r="H477" i="2"/>
  <c r="G477" i="2"/>
  <c r="N477" i="2" s="1"/>
  <c r="O477" i="2" s="1"/>
  <c r="P477" i="2" s="1"/>
  <c r="F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B493" i="3" l="1"/>
  <c r="F492" i="3"/>
  <c r="H492" i="3"/>
  <c r="D492" i="3"/>
  <c r="J492" i="3" s="1"/>
  <c r="G492" i="3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Q477" i="2"/>
  <c r="R477" i="2" s="1"/>
  <c r="S477" i="2" s="1"/>
  <c r="I477" i="2"/>
  <c r="K477" i="2" s="1"/>
  <c r="B479" i="2"/>
  <c r="E478" i="2"/>
  <c r="C478" i="2"/>
  <c r="D478" i="2"/>
  <c r="M477" i="2" l="1"/>
  <c r="I492" i="3"/>
  <c r="K492" i="3" s="1"/>
  <c r="M492" i="3" s="1"/>
  <c r="T491" i="3"/>
  <c r="B494" i="3"/>
  <c r="F493" i="3"/>
  <c r="H493" i="3"/>
  <c r="D493" i="3"/>
  <c r="J493" i="3" s="1"/>
  <c r="C493" i="3"/>
  <c r="G493" i="3"/>
  <c r="E493" i="3"/>
  <c r="U477" i="2"/>
  <c r="H479" i="2"/>
  <c r="G479" i="2"/>
  <c r="N479" i="2" s="1"/>
  <c r="O479" i="2" s="1"/>
  <c r="P479" i="2" s="1"/>
  <c r="F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I493" i="3" l="1"/>
  <c r="K493" i="3" s="1"/>
  <c r="M493" i="3" s="1"/>
  <c r="T492" i="3"/>
  <c r="B495" i="3"/>
  <c r="F494" i="3"/>
  <c r="H494" i="3"/>
  <c r="D494" i="3"/>
  <c r="J494" i="3" s="1"/>
  <c r="G494" i="3"/>
  <c r="C494" i="3"/>
  <c r="E494" i="3"/>
  <c r="J479" i="2"/>
  <c r="U478" i="2"/>
  <c r="G480" i="2"/>
  <c r="N480" i="2" s="1"/>
  <c r="O480" i="2" s="1"/>
  <c r="P480" i="2" s="1"/>
  <c r="H480" i="2"/>
  <c r="F480" i="2"/>
  <c r="T478" i="2"/>
  <c r="Q479" i="2"/>
  <c r="R479" i="2" s="1"/>
  <c r="S479" i="2" s="1"/>
  <c r="I479" i="2"/>
  <c r="K479" i="2" s="1"/>
  <c r="B481" i="2"/>
  <c r="C480" i="2"/>
  <c r="E480" i="2"/>
  <c r="D480" i="2"/>
  <c r="I494" i="3" l="1"/>
  <c r="K494" i="3" s="1"/>
  <c r="M494" i="3" s="1"/>
  <c r="T493" i="3"/>
  <c r="B496" i="3"/>
  <c r="H495" i="3"/>
  <c r="F495" i="3"/>
  <c r="D495" i="3"/>
  <c r="J495" i="3" s="1"/>
  <c r="C495" i="3"/>
  <c r="E495" i="3"/>
  <c r="G495" i="3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B482" i="2"/>
  <c r="C481" i="2"/>
  <c r="E481" i="2"/>
  <c r="D481" i="2"/>
  <c r="T494" i="3" l="1"/>
  <c r="I495" i="3"/>
  <c r="K495" i="3" s="1"/>
  <c r="M495" i="3" s="1"/>
  <c r="B497" i="3"/>
  <c r="F496" i="3"/>
  <c r="H496" i="3"/>
  <c r="D496" i="3"/>
  <c r="C496" i="3"/>
  <c r="G496" i="3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T480" i="2"/>
  <c r="B483" i="2"/>
  <c r="E482" i="2"/>
  <c r="C482" i="2"/>
  <c r="D482" i="2"/>
  <c r="M481" i="2" l="1"/>
  <c r="I496" i="3"/>
  <c r="K496" i="3" s="1"/>
  <c r="B498" i="3"/>
  <c r="F497" i="3"/>
  <c r="H497" i="3"/>
  <c r="D497" i="3"/>
  <c r="C497" i="3"/>
  <c r="E497" i="3"/>
  <c r="G497" i="3"/>
  <c r="J496" i="3"/>
  <c r="T495" i="3"/>
  <c r="U481" i="2"/>
  <c r="J482" i="2"/>
  <c r="H483" i="2"/>
  <c r="G483" i="2"/>
  <c r="N483" i="2" s="1"/>
  <c r="O483" i="2" s="1"/>
  <c r="P483" i="2" s="1"/>
  <c r="F483" i="2"/>
  <c r="Q482" i="2"/>
  <c r="R482" i="2" s="1"/>
  <c r="S482" i="2" s="1"/>
  <c r="I482" i="2"/>
  <c r="K482" i="2" s="1"/>
  <c r="T481" i="2"/>
  <c r="B484" i="2"/>
  <c r="E483" i="2"/>
  <c r="C483" i="2"/>
  <c r="D483" i="2"/>
  <c r="M482" i="2" l="1"/>
  <c r="J497" i="3"/>
  <c r="M496" i="3"/>
  <c r="I497" i="3"/>
  <c r="K497" i="3" s="1"/>
  <c r="B499" i="3"/>
  <c r="F498" i="3"/>
  <c r="H498" i="3"/>
  <c r="D498" i="3"/>
  <c r="G498" i="3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T482" i="2"/>
  <c r="B485" i="2"/>
  <c r="E484" i="2"/>
  <c r="C484" i="2"/>
  <c r="D484" i="2"/>
  <c r="J484" i="2" s="1"/>
  <c r="M497" i="3" l="1"/>
  <c r="B500" i="3"/>
  <c r="H499" i="3"/>
  <c r="F499" i="3"/>
  <c r="D499" i="3"/>
  <c r="C499" i="3"/>
  <c r="G499" i="3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Q484" i="2"/>
  <c r="R484" i="2" s="1"/>
  <c r="S484" i="2" s="1"/>
  <c r="I484" i="2"/>
  <c r="K484" i="2" s="1"/>
  <c r="M484" i="2" s="1"/>
  <c r="B486" i="2"/>
  <c r="E485" i="2"/>
  <c r="C485" i="2"/>
  <c r="D485" i="2"/>
  <c r="M498" i="3" l="1"/>
  <c r="J499" i="3"/>
  <c r="I499" i="3"/>
  <c r="K499" i="3" s="1"/>
  <c r="B501" i="3"/>
  <c r="F500" i="3"/>
  <c r="H500" i="3"/>
  <c r="D500" i="3"/>
  <c r="C500" i="3"/>
  <c r="G500" i="3"/>
  <c r="E500" i="3"/>
  <c r="T498" i="3"/>
  <c r="J485" i="2"/>
  <c r="U484" i="2"/>
  <c r="H486" i="2"/>
  <c r="G486" i="2"/>
  <c r="N486" i="2" s="1"/>
  <c r="O486" i="2" s="1"/>
  <c r="P486" i="2" s="1"/>
  <c r="F486" i="2"/>
  <c r="Q485" i="2"/>
  <c r="R485" i="2" s="1"/>
  <c r="S485" i="2" s="1"/>
  <c r="I485" i="2"/>
  <c r="K485" i="2" s="1"/>
  <c r="T484" i="2"/>
  <c r="B487" i="2"/>
  <c r="E486" i="2"/>
  <c r="C486" i="2"/>
  <c r="D486" i="2"/>
  <c r="M499" i="3" l="1"/>
  <c r="J500" i="3"/>
  <c r="I500" i="3"/>
  <c r="K500" i="3" s="1"/>
  <c r="B502" i="3"/>
  <c r="F501" i="3"/>
  <c r="H501" i="3"/>
  <c r="D501" i="3"/>
  <c r="J501" i="3" s="1"/>
  <c r="C501" i="3"/>
  <c r="G501" i="3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T485" i="2"/>
  <c r="B488" i="2"/>
  <c r="C487" i="2"/>
  <c r="E487" i="2"/>
  <c r="D487" i="2"/>
  <c r="M500" i="3" l="1"/>
  <c r="B503" i="3"/>
  <c r="F502" i="3"/>
  <c r="H502" i="3"/>
  <c r="D502" i="3"/>
  <c r="C502" i="3"/>
  <c r="G502" i="3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J487" i="2"/>
  <c r="M486" i="2"/>
  <c r="T486" i="2"/>
  <c r="B489" i="2"/>
  <c r="E488" i="2"/>
  <c r="C488" i="2"/>
  <c r="D488" i="2"/>
  <c r="J502" i="3" l="1"/>
  <c r="I502" i="3"/>
  <c r="K502" i="3" s="1"/>
  <c r="M502" i="3" s="1"/>
  <c r="T501" i="3"/>
  <c r="B504" i="3"/>
  <c r="H503" i="3"/>
  <c r="F503" i="3"/>
  <c r="D503" i="3"/>
  <c r="G503" i="3"/>
  <c r="E503" i="3"/>
  <c r="C503" i="3"/>
  <c r="J488" i="2"/>
  <c r="H489" i="2"/>
  <c r="G489" i="2"/>
  <c r="N489" i="2" s="1"/>
  <c r="O489" i="2" s="1"/>
  <c r="P489" i="2" s="1"/>
  <c r="F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J503" i="3" l="1"/>
  <c r="I503" i="3"/>
  <c r="K503" i="3" s="1"/>
  <c r="T502" i="3"/>
  <c r="B505" i="3"/>
  <c r="F504" i="3"/>
  <c r="H504" i="3"/>
  <c r="D504" i="3"/>
  <c r="J504" i="3" s="1"/>
  <c r="C504" i="3"/>
  <c r="G504" i="3"/>
  <c r="E504" i="3"/>
  <c r="M488" i="2"/>
  <c r="U488" i="2"/>
  <c r="H490" i="2"/>
  <c r="G490" i="2"/>
  <c r="N490" i="2" s="1"/>
  <c r="O490" i="2" s="1"/>
  <c r="P490" i="2" s="1"/>
  <c r="F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M503" i="3" l="1"/>
  <c r="I504" i="3"/>
  <c r="K504" i="3" s="1"/>
  <c r="M504" i="3" s="1"/>
  <c r="T503" i="3"/>
  <c r="B506" i="3"/>
  <c r="F505" i="3"/>
  <c r="D505" i="3"/>
  <c r="H505" i="3"/>
  <c r="E505" i="3"/>
  <c r="C505" i="3"/>
  <c r="G505" i="3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M489" i="2"/>
  <c r="T489" i="2"/>
  <c r="C491" i="2"/>
  <c r="C492" i="2" s="1"/>
  <c r="E491" i="2"/>
  <c r="E492" i="2" s="1"/>
  <c r="D491" i="2"/>
  <c r="B18" i="2" l="1" a="1"/>
  <c r="B18" i="2" s="1"/>
  <c r="B19" i="2" s="1"/>
  <c r="J505" i="3"/>
  <c r="I505" i="3"/>
  <c r="K505" i="3" s="1"/>
  <c r="T504" i="3"/>
  <c r="B507" i="3"/>
  <c r="F506" i="3"/>
  <c r="H506" i="3"/>
  <c r="D506" i="3"/>
  <c r="J506" i="3" s="1"/>
  <c r="G506" i="3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M505" i="3" l="1"/>
  <c r="I506" i="3"/>
  <c r="K506" i="3" s="1"/>
  <c r="M506" i="3" s="1"/>
  <c r="T505" i="3"/>
  <c r="B508" i="3"/>
  <c r="F507" i="3"/>
  <c r="H507" i="3"/>
  <c r="D507" i="3"/>
  <c r="J507" i="3" s="1"/>
  <c r="C507" i="3"/>
  <c r="G507" i="3"/>
  <c r="E507" i="3"/>
  <c r="I492" i="2"/>
  <c r="K492" i="2" s="1"/>
  <c r="M491" i="2"/>
  <c r="U491" i="2"/>
  <c r="T491" i="2"/>
  <c r="B22" i="2" s="1"/>
  <c r="B16" i="2" l="1"/>
  <c r="B17" i="2" s="1"/>
  <c r="I507" i="3"/>
  <c r="K507" i="3" s="1"/>
  <c r="M507" i="3" s="1"/>
  <c r="T506" i="3"/>
  <c r="B509" i="3"/>
  <c r="F508" i="3"/>
  <c r="D508" i="3"/>
  <c r="H508" i="3"/>
  <c r="G508" i="3"/>
  <c r="C508" i="3"/>
  <c r="E508" i="3"/>
  <c r="B20" i="2"/>
  <c r="B21" i="2" s="1"/>
  <c r="B25" i="2"/>
  <c r="B26" i="2" s="1"/>
  <c r="B23" i="2"/>
  <c r="J508" i="3" l="1"/>
  <c r="T507" i="3"/>
  <c r="I508" i="3"/>
  <c r="K508" i="3" s="1"/>
  <c r="B510" i="3"/>
  <c r="F509" i="3"/>
  <c r="D509" i="3"/>
  <c r="H509" i="3"/>
  <c r="C509" i="3"/>
  <c r="E509" i="3"/>
  <c r="G509" i="3"/>
  <c r="M508" i="3" l="1"/>
  <c r="I509" i="3"/>
  <c r="K509" i="3" s="1"/>
  <c r="B511" i="3"/>
  <c r="F510" i="3"/>
  <c r="H510" i="3"/>
  <c r="D510" i="3"/>
  <c r="G510" i="3"/>
  <c r="C510" i="3"/>
  <c r="E510" i="3"/>
  <c r="J509" i="3"/>
  <c r="T508" i="3"/>
  <c r="T509" i="3" l="1"/>
  <c r="I510" i="3"/>
  <c r="K510" i="3" s="1"/>
  <c r="B512" i="3"/>
  <c r="F511" i="3"/>
  <c r="H511" i="3"/>
  <c r="D511" i="3"/>
  <c r="J511" i="3" s="1"/>
  <c r="C511" i="3"/>
  <c r="G511" i="3"/>
  <c r="E511" i="3"/>
  <c r="J510" i="3"/>
  <c r="M509" i="3"/>
  <c r="I511" i="3" l="1"/>
  <c r="K511" i="3" s="1"/>
  <c r="M511" i="3" s="1"/>
  <c r="T510" i="3"/>
  <c r="M510" i="3"/>
  <c r="B513" i="3"/>
  <c r="F512" i="3"/>
  <c r="D512" i="3"/>
  <c r="C512" i="3"/>
  <c r="G512" i="3"/>
  <c r="H512" i="3"/>
  <c r="E512" i="3"/>
  <c r="J512" i="3" l="1"/>
  <c r="B514" i="3"/>
  <c r="F513" i="3"/>
  <c r="H513" i="3"/>
  <c r="D513" i="3"/>
  <c r="J513" i="3" s="1"/>
  <c r="C513" i="3"/>
  <c r="E513" i="3"/>
  <c r="G513" i="3"/>
  <c r="I512" i="3"/>
  <c r="K512" i="3" s="1"/>
  <c r="T511" i="3"/>
  <c r="M512" i="3" l="1"/>
  <c r="B515" i="3"/>
  <c r="F514" i="3"/>
  <c r="H514" i="3"/>
  <c r="D514" i="3"/>
  <c r="G514" i="3"/>
  <c r="E514" i="3"/>
  <c r="C514" i="3"/>
  <c r="I513" i="3"/>
  <c r="K513" i="3" s="1"/>
  <c r="M513" i="3" s="1"/>
  <c r="T512" i="3"/>
  <c r="J514" i="3" l="1"/>
  <c r="T513" i="3"/>
  <c r="I514" i="3"/>
  <c r="K514" i="3" s="1"/>
  <c r="B516" i="3"/>
  <c r="F515" i="3"/>
  <c r="H515" i="3"/>
  <c r="D515" i="3"/>
  <c r="G515" i="3"/>
  <c r="C515" i="3"/>
  <c r="E515" i="3"/>
  <c r="M514" i="3" l="1"/>
  <c r="T514" i="3"/>
  <c r="I515" i="3"/>
  <c r="K515" i="3" s="1"/>
  <c r="B517" i="3"/>
  <c r="F516" i="3"/>
  <c r="H516" i="3"/>
  <c r="D516" i="3"/>
  <c r="J516" i="3" s="1"/>
  <c r="C516" i="3"/>
  <c r="G516" i="3"/>
  <c r="E516" i="3"/>
  <c r="J515" i="3"/>
  <c r="I516" i="3" l="1"/>
  <c r="K516" i="3" s="1"/>
  <c r="M516" i="3" s="1"/>
  <c r="T515" i="3"/>
  <c r="M515" i="3"/>
  <c r="B518" i="3"/>
  <c r="F517" i="3"/>
  <c r="H517" i="3"/>
  <c r="D517" i="3"/>
  <c r="C517" i="3"/>
  <c r="E517" i="3"/>
  <c r="G517" i="3"/>
  <c r="T516" i="3" l="1"/>
  <c r="B519" i="3"/>
  <c r="F518" i="3"/>
  <c r="H518" i="3"/>
  <c r="D518" i="3"/>
  <c r="C518" i="3"/>
  <c r="G518" i="3"/>
  <c r="E518" i="3"/>
  <c r="I517" i="3"/>
  <c r="K517" i="3" s="1"/>
  <c r="J517" i="3"/>
  <c r="J518" i="3" l="1"/>
  <c r="T517" i="3"/>
  <c r="M517" i="3"/>
  <c r="I518" i="3"/>
  <c r="K518" i="3" s="1"/>
  <c r="B520" i="3"/>
  <c r="F519" i="3"/>
  <c r="H519" i="3"/>
  <c r="D519" i="3"/>
  <c r="C519" i="3"/>
  <c r="E519" i="3"/>
  <c r="G519" i="3"/>
  <c r="M518" i="3" l="1"/>
  <c r="J519" i="3"/>
  <c r="B521" i="3"/>
  <c r="F520" i="3"/>
  <c r="H520" i="3"/>
  <c r="D520" i="3"/>
  <c r="C520" i="3"/>
  <c r="G520" i="3"/>
  <c r="E520" i="3"/>
  <c r="I519" i="3"/>
  <c r="K519" i="3" s="1"/>
  <c r="T518" i="3"/>
  <c r="M519" i="3" l="1"/>
  <c r="I520" i="3"/>
  <c r="K520" i="3" s="1"/>
  <c r="B522" i="3"/>
  <c r="F521" i="3"/>
  <c r="H521" i="3"/>
  <c r="D521" i="3"/>
  <c r="G521" i="3"/>
  <c r="C521" i="3"/>
  <c r="E521" i="3"/>
  <c r="T519" i="3"/>
  <c r="J520" i="3"/>
  <c r="J521" i="3" l="1"/>
  <c r="M520" i="3"/>
  <c r="I521" i="3"/>
  <c r="K521" i="3" s="1"/>
  <c r="B523" i="3"/>
  <c r="F522" i="3"/>
  <c r="H522" i="3"/>
  <c r="D522" i="3"/>
  <c r="J522" i="3" s="1"/>
  <c r="G522" i="3"/>
  <c r="C522" i="3"/>
  <c r="E522" i="3"/>
  <c r="T520" i="3"/>
  <c r="M521" i="3" l="1"/>
  <c r="I522" i="3"/>
  <c r="K522" i="3" s="1"/>
  <c r="M522" i="3" s="1"/>
  <c r="T521" i="3"/>
  <c r="B524" i="3"/>
  <c r="F523" i="3"/>
  <c r="H523" i="3"/>
  <c r="D523" i="3"/>
  <c r="J523" i="3" s="1"/>
  <c r="C523" i="3"/>
  <c r="G523" i="3"/>
  <c r="E523" i="3"/>
  <c r="T522" i="3" l="1"/>
  <c r="I523" i="3"/>
  <c r="K523" i="3" s="1"/>
  <c r="M523" i="3" s="1"/>
  <c r="B525" i="3"/>
  <c r="F524" i="3"/>
  <c r="H524" i="3"/>
  <c r="D524" i="3"/>
  <c r="G524" i="3"/>
  <c r="C524" i="3"/>
  <c r="E524" i="3"/>
  <c r="J524" i="3" l="1"/>
  <c r="I524" i="3"/>
  <c r="K524" i="3" s="1"/>
  <c r="B526" i="3"/>
  <c r="F525" i="3"/>
  <c r="D525" i="3"/>
  <c r="H525" i="3"/>
  <c r="C525" i="3"/>
  <c r="E525" i="3"/>
  <c r="G525" i="3"/>
  <c r="T523" i="3"/>
  <c r="M524" i="3" l="1"/>
  <c r="I525" i="3"/>
  <c r="K525" i="3" s="1"/>
  <c r="J525" i="3"/>
  <c r="T524" i="3"/>
  <c r="B527" i="3"/>
  <c r="F526" i="3"/>
  <c r="H526" i="3"/>
  <c r="D526" i="3"/>
  <c r="G526" i="3"/>
  <c r="C526" i="3"/>
  <c r="E526" i="3"/>
  <c r="B528" i="3" l="1"/>
  <c r="F527" i="3"/>
  <c r="H527" i="3"/>
  <c r="D527" i="3"/>
  <c r="J527" i="3" s="1"/>
  <c r="C527" i="3"/>
  <c r="G527" i="3"/>
  <c r="E527" i="3"/>
  <c r="T525" i="3"/>
  <c r="J526" i="3"/>
  <c r="M525" i="3"/>
  <c r="I526" i="3"/>
  <c r="K526" i="3" s="1"/>
  <c r="M526" i="3" l="1"/>
  <c r="B529" i="3"/>
  <c r="F528" i="3"/>
  <c r="H528" i="3"/>
  <c r="D528" i="3"/>
  <c r="J528" i="3" s="1"/>
  <c r="C528" i="3"/>
  <c r="G528" i="3"/>
  <c r="E528" i="3"/>
  <c r="I527" i="3"/>
  <c r="K527" i="3" s="1"/>
  <c r="M527" i="3" s="1"/>
  <c r="T526" i="3"/>
  <c r="B530" i="3" l="1"/>
  <c r="F529" i="3"/>
  <c r="D529" i="3"/>
  <c r="H529" i="3"/>
  <c r="C529" i="3"/>
  <c r="E529" i="3"/>
  <c r="G529" i="3"/>
  <c r="I528" i="3"/>
  <c r="K528" i="3" s="1"/>
  <c r="M528" i="3" s="1"/>
  <c r="T527" i="3"/>
  <c r="B531" i="3" l="1"/>
  <c r="F530" i="3"/>
  <c r="H530" i="3"/>
  <c r="D530" i="3"/>
  <c r="J530" i="3" s="1"/>
  <c r="G530" i="3"/>
  <c r="C530" i="3"/>
  <c r="E530" i="3"/>
  <c r="I529" i="3"/>
  <c r="K529" i="3" s="1"/>
  <c r="J529" i="3"/>
  <c r="T528" i="3"/>
  <c r="I530" i="3" l="1"/>
  <c r="K530" i="3" s="1"/>
  <c r="M530" i="3" s="1"/>
  <c r="T529" i="3"/>
  <c r="M529" i="3"/>
  <c r="B532" i="3"/>
  <c r="F531" i="3"/>
  <c r="H531" i="3"/>
  <c r="D531" i="3"/>
  <c r="C531" i="3"/>
  <c r="G531" i="3"/>
  <c r="E531" i="3"/>
  <c r="T530" i="3" l="1"/>
  <c r="B533" i="3"/>
  <c r="F532" i="3"/>
  <c r="H532" i="3"/>
  <c r="D532" i="3"/>
  <c r="J532" i="3" s="1"/>
  <c r="C532" i="3"/>
  <c r="G532" i="3"/>
  <c r="E532" i="3"/>
  <c r="J531" i="3"/>
  <c r="I531" i="3"/>
  <c r="K531" i="3" s="1"/>
  <c r="M531" i="3" l="1"/>
  <c r="B534" i="3"/>
  <c r="F533" i="3"/>
  <c r="H533" i="3"/>
  <c r="D533" i="3"/>
  <c r="J533" i="3" s="1"/>
  <c r="C533" i="3"/>
  <c r="G533" i="3"/>
  <c r="E533" i="3"/>
  <c r="I532" i="3"/>
  <c r="K532" i="3" s="1"/>
  <c r="M532" i="3" s="1"/>
  <c r="T531" i="3"/>
  <c r="B535" i="3" l="1"/>
  <c r="F534" i="3"/>
  <c r="H534" i="3"/>
  <c r="D534" i="3"/>
  <c r="C534" i="3"/>
  <c r="E534" i="3"/>
  <c r="G534" i="3"/>
  <c r="I533" i="3"/>
  <c r="K533" i="3" s="1"/>
  <c r="M533" i="3" s="1"/>
  <c r="T532" i="3"/>
  <c r="T533" i="3" l="1"/>
  <c r="J534" i="3"/>
  <c r="I534" i="3"/>
  <c r="K534" i="3" s="1"/>
  <c r="B536" i="3"/>
  <c r="F535" i="3"/>
  <c r="H535" i="3"/>
  <c r="D535" i="3"/>
  <c r="C535" i="3"/>
  <c r="G535" i="3"/>
  <c r="E535" i="3"/>
  <c r="J535" i="3" l="1"/>
  <c r="M534" i="3"/>
  <c r="I535" i="3"/>
  <c r="K535" i="3" s="1"/>
  <c r="B537" i="3"/>
  <c r="F536" i="3"/>
  <c r="H536" i="3"/>
  <c r="D536" i="3"/>
  <c r="J536" i="3" s="1"/>
  <c r="C536" i="3"/>
  <c r="G536" i="3"/>
  <c r="E536" i="3"/>
  <c r="T534" i="3"/>
  <c r="M535" i="3" l="1"/>
  <c r="I536" i="3"/>
  <c r="K536" i="3" s="1"/>
  <c r="M536" i="3" s="1"/>
  <c r="T535" i="3"/>
  <c r="B538" i="3"/>
  <c r="F537" i="3"/>
  <c r="H537" i="3"/>
  <c r="D537" i="3"/>
  <c r="G537" i="3"/>
  <c r="C537" i="3"/>
  <c r="E537" i="3"/>
  <c r="B539" i="3" l="1"/>
  <c r="F538" i="3"/>
  <c r="H538" i="3"/>
  <c r="D538" i="3"/>
  <c r="J538" i="3" s="1"/>
  <c r="G538" i="3"/>
  <c r="C538" i="3"/>
  <c r="E538" i="3"/>
  <c r="J537" i="3"/>
  <c r="T536" i="3"/>
  <c r="I537" i="3"/>
  <c r="K537" i="3" s="1"/>
  <c r="B540" i="3" l="1"/>
  <c r="F539" i="3"/>
  <c r="H539" i="3"/>
  <c r="D539" i="3"/>
  <c r="C539" i="3"/>
  <c r="E539" i="3"/>
  <c r="G539" i="3"/>
  <c r="M537" i="3"/>
  <c r="I538" i="3"/>
  <c r="K538" i="3" s="1"/>
  <c r="M538" i="3" s="1"/>
  <c r="T537" i="3"/>
  <c r="J539" i="3" l="1"/>
  <c r="I539" i="3"/>
  <c r="K539" i="3" s="1"/>
  <c r="T538" i="3"/>
  <c r="B541" i="3"/>
  <c r="F540" i="3"/>
  <c r="D540" i="3"/>
  <c r="H540" i="3"/>
  <c r="G540" i="3"/>
  <c r="C540" i="3"/>
  <c r="E540" i="3"/>
  <c r="M539" i="3" l="1"/>
  <c r="J540" i="3"/>
  <c r="B542" i="3"/>
  <c r="F541" i="3"/>
  <c r="H541" i="3"/>
  <c r="D541" i="3"/>
  <c r="J541" i="3" s="1"/>
  <c r="C541" i="3"/>
  <c r="G541" i="3"/>
  <c r="E541" i="3"/>
  <c r="I540" i="3"/>
  <c r="K540" i="3" s="1"/>
  <c r="M540" i="3" s="1"/>
  <c r="T539" i="3"/>
  <c r="B543" i="3" l="1"/>
  <c r="F542" i="3"/>
  <c r="H542" i="3"/>
  <c r="D542" i="3"/>
  <c r="J542" i="3" s="1"/>
  <c r="G542" i="3"/>
  <c r="C542" i="3"/>
  <c r="E542" i="3"/>
  <c r="I541" i="3"/>
  <c r="K541" i="3" s="1"/>
  <c r="M541" i="3" s="1"/>
  <c r="T540" i="3"/>
  <c r="T541" i="3" l="1"/>
  <c r="I542" i="3"/>
  <c r="K542" i="3" s="1"/>
  <c r="M542" i="3" s="1"/>
  <c r="B544" i="3"/>
  <c r="F543" i="3"/>
  <c r="H543" i="3"/>
  <c r="D543" i="3"/>
  <c r="E543" i="3"/>
  <c r="C543" i="3"/>
  <c r="G543" i="3"/>
  <c r="T542" i="3" l="1"/>
  <c r="I543" i="3"/>
  <c r="K543" i="3" s="1"/>
  <c r="B545" i="3"/>
  <c r="F544" i="3"/>
  <c r="D544" i="3"/>
  <c r="H544" i="3"/>
  <c r="C544" i="3"/>
  <c r="G544" i="3"/>
  <c r="E544" i="3"/>
  <c r="J543" i="3"/>
  <c r="M543" i="3" l="1"/>
  <c r="J544" i="3"/>
  <c r="I544" i="3"/>
  <c r="K544" i="3" s="1"/>
  <c r="B546" i="3"/>
  <c r="F545" i="3"/>
  <c r="D545" i="3"/>
  <c r="H545" i="3"/>
  <c r="C545" i="3"/>
  <c r="E545" i="3"/>
  <c r="G545" i="3"/>
  <c r="T543" i="3"/>
  <c r="M544" i="3" l="1"/>
  <c r="I545" i="3"/>
  <c r="K545" i="3" s="1"/>
  <c r="B547" i="3"/>
  <c r="F546" i="3"/>
  <c r="H546" i="3"/>
  <c r="D546" i="3"/>
  <c r="G546" i="3"/>
  <c r="C546" i="3"/>
  <c r="E546" i="3"/>
  <c r="J545" i="3"/>
  <c r="T544" i="3"/>
  <c r="B548" i="3" l="1"/>
  <c r="F547" i="3"/>
  <c r="H547" i="3"/>
  <c r="D547" i="3"/>
  <c r="C547" i="3"/>
  <c r="E547" i="3"/>
  <c r="G547" i="3"/>
  <c r="T545" i="3"/>
  <c r="J546" i="3"/>
  <c r="M545" i="3"/>
  <c r="I546" i="3"/>
  <c r="K546" i="3" s="1"/>
  <c r="B549" i="3" l="1"/>
  <c r="F548" i="3"/>
  <c r="H548" i="3"/>
  <c r="D548" i="3"/>
  <c r="C548" i="3"/>
  <c r="G548" i="3"/>
  <c r="E548" i="3"/>
  <c r="M546" i="3"/>
  <c r="J547" i="3"/>
  <c r="I547" i="3"/>
  <c r="K547" i="3" s="1"/>
  <c r="T546" i="3"/>
  <c r="M547" i="3" l="1"/>
  <c r="J548" i="3"/>
  <c r="I548" i="3"/>
  <c r="K548" i="3" s="1"/>
  <c r="T547" i="3"/>
  <c r="B550" i="3"/>
  <c r="F549" i="3"/>
  <c r="H549" i="3"/>
  <c r="D549" i="3"/>
  <c r="C549" i="3"/>
  <c r="G549" i="3"/>
  <c r="E549" i="3"/>
  <c r="M548" i="3" l="1"/>
  <c r="T548" i="3"/>
  <c r="I549" i="3"/>
  <c r="K549" i="3" s="1"/>
  <c r="B551" i="3"/>
  <c r="F550" i="3"/>
  <c r="H550" i="3"/>
  <c r="D550" i="3"/>
  <c r="C550" i="3"/>
  <c r="G550" i="3"/>
  <c r="E550" i="3"/>
  <c r="J549" i="3"/>
  <c r="I550" i="3" l="1"/>
  <c r="K550" i="3" s="1"/>
  <c r="B552" i="3"/>
  <c r="F551" i="3"/>
  <c r="H551" i="3"/>
  <c r="D551" i="3"/>
  <c r="C551" i="3"/>
  <c r="G551" i="3"/>
  <c r="E551" i="3"/>
  <c r="J550" i="3"/>
  <c r="M549" i="3"/>
  <c r="T549" i="3"/>
  <c r="I551" i="3" l="1"/>
  <c r="K551" i="3" s="1"/>
  <c r="J551" i="3"/>
  <c r="M550" i="3"/>
  <c r="B553" i="3"/>
  <c r="F552" i="3"/>
  <c r="H552" i="3"/>
  <c r="D552" i="3"/>
  <c r="J552" i="3" s="1"/>
  <c r="C552" i="3"/>
  <c r="E552" i="3"/>
  <c r="G552" i="3"/>
  <c r="T550" i="3"/>
  <c r="T551" i="3" l="1"/>
  <c r="I552" i="3"/>
  <c r="K552" i="3" s="1"/>
  <c r="M552" i="3" s="1"/>
  <c r="B554" i="3"/>
  <c r="F553" i="3"/>
  <c r="H553" i="3"/>
  <c r="D553" i="3"/>
  <c r="J553" i="3" s="1"/>
  <c r="G553" i="3"/>
  <c r="E553" i="3"/>
  <c r="C553" i="3"/>
  <c r="M551" i="3"/>
  <c r="B555" i="3" l="1"/>
  <c r="F554" i="3"/>
  <c r="H554" i="3"/>
  <c r="D554" i="3"/>
  <c r="J554" i="3" s="1"/>
  <c r="G554" i="3"/>
  <c r="C554" i="3"/>
  <c r="E554" i="3"/>
  <c r="I553" i="3"/>
  <c r="K553" i="3" s="1"/>
  <c r="M553" i="3" s="1"/>
  <c r="T552" i="3"/>
  <c r="B556" i="3" l="1"/>
  <c r="F555" i="3"/>
  <c r="D555" i="3"/>
  <c r="H555" i="3"/>
  <c r="C555" i="3"/>
  <c r="E555" i="3"/>
  <c r="G555" i="3"/>
  <c r="I554" i="3"/>
  <c r="K554" i="3" s="1"/>
  <c r="M554" i="3" s="1"/>
  <c r="T553" i="3"/>
  <c r="I555" i="3" l="1"/>
  <c r="K555" i="3" s="1"/>
  <c r="B557" i="3"/>
  <c r="F556" i="3"/>
  <c r="D556" i="3"/>
  <c r="J556" i="3" s="1"/>
  <c r="H556" i="3"/>
  <c r="G556" i="3"/>
  <c r="E556" i="3"/>
  <c r="C556" i="3"/>
  <c r="J555" i="3"/>
  <c r="T554" i="3"/>
  <c r="B558" i="3" l="1"/>
  <c r="F557" i="3"/>
  <c r="H557" i="3"/>
  <c r="D557" i="3"/>
  <c r="C557" i="3"/>
  <c r="G557" i="3"/>
  <c r="E557" i="3"/>
  <c r="T555" i="3"/>
  <c r="I556" i="3"/>
  <c r="K556" i="3" s="1"/>
  <c r="M556" i="3" s="1"/>
  <c r="M555" i="3"/>
  <c r="J557" i="3" l="1"/>
  <c r="B559" i="3"/>
  <c r="F558" i="3"/>
  <c r="H558" i="3"/>
  <c r="D558" i="3"/>
  <c r="G558" i="3"/>
  <c r="C558" i="3"/>
  <c r="E558" i="3"/>
  <c r="I557" i="3"/>
  <c r="K557" i="3" s="1"/>
  <c r="T556" i="3"/>
  <c r="M557" i="3" l="1"/>
  <c r="J558" i="3"/>
  <c r="B560" i="3"/>
  <c r="F559" i="3"/>
  <c r="H559" i="3"/>
  <c r="D559" i="3"/>
  <c r="J559" i="3" s="1"/>
  <c r="C559" i="3"/>
  <c r="G559" i="3"/>
  <c r="E559" i="3"/>
  <c r="I558" i="3"/>
  <c r="K558" i="3" s="1"/>
  <c r="T557" i="3"/>
  <c r="M558" i="3" l="1"/>
  <c r="B561" i="3"/>
  <c r="F560" i="3"/>
  <c r="H560" i="3"/>
  <c r="D560" i="3"/>
  <c r="J560" i="3" s="1"/>
  <c r="C560" i="3"/>
  <c r="G560" i="3"/>
  <c r="E560" i="3"/>
  <c r="I559" i="3"/>
  <c r="K559" i="3" s="1"/>
  <c r="M559" i="3" s="1"/>
  <c r="T558" i="3"/>
  <c r="B562" i="3" l="1"/>
  <c r="F561" i="3"/>
  <c r="D561" i="3"/>
  <c r="H561" i="3"/>
  <c r="C561" i="3"/>
  <c r="G561" i="3"/>
  <c r="E561" i="3"/>
  <c r="I560" i="3"/>
  <c r="K560" i="3" s="1"/>
  <c r="M560" i="3" s="1"/>
  <c r="T559" i="3"/>
  <c r="B563" i="3" l="1"/>
  <c r="F562" i="3"/>
  <c r="H562" i="3"/>
  <c r="D562" i="3"/>
  <c r="J562" i="3" s="1"/>
  <c r="G562" i="3"/>
  <c r="C562" i="3"/>
  <c r="E562" i="3"/>
  <c r="I561" i="3"/>
  <c r="K561" i="3" s="1"/>
  <c r="J561" i="3"/>
  <c r="T560" i="3"/>
  <c r="M561" i="3" l="1"/>
  <c r="B564" i="3"/>
  <c r="F563" i="3"/>
  <c r="H563" i="3"/>
  <c r="D563" i="3"/>
  <c r="J563" i="3" s="1"/>
  <c r="C563" i="3"/>
  <c r="G563" i="3"/>
  <c r="E563" i="3"/>
  <c r="I562" i="3"/>
  <c r="K562" i="3" s="1"/>
  <c r="M562" i="3" s="1"/>
  <c r="T561" i="3"/>
  <c r="B565" i="3" l="1"/>
  <c r="F564" i="3"/>
  <c r="D564" i="3"/>
  <c r="H564" i="3"/>
  <c r="C564" i="3"/>
  <c r="G564" i="3"/>
  <c r="E564" i="3"/>
  <c r="I563" i="3"/>
  <c r="K563" i="3" s="1"/>
  <c r="M563" i="3" s="1"/>
  <c r="T562" i="3"/>
  <c r="B566" i="3" l="1"/>
  <c r="F565" i="3"/>
  <c r="H565" i="3"/>
  <c r="D565" i="3"/>
  <c r="J565" i="3" s="1"/>
  <c r="C565" i="3"/>
  <c r="E565" i="3"/>
  <c r="G565" i="3"/>
  <c r="I564" i="3"/>
  <c r="K564" i="3" s="1"/>
  <c r="J564" i="3"/>
  <c r="T563" i="3"/>
  <c r="M564" i="3" l="1"/>
  <c r="B567" i="3"/>
  <c r="F566" i="3"/>
  <c r="H566" i="3"/>
  <c r="D566" i="3"/>
  <c r="C566" i="3"/>
  <c r="G566" i="3"/>
  <c r="E566" i="3"/>
  <c r="I565" i="3"/>
  <c r="K565" i="3" s="1"/>
  <c r="M565" i="3" s="1"/>
  <c r="T564" i="3"/>
  <c r="T565" i="3" l="1"/>
  <c r="J566" i="3"/>
  <c r="I566" i="3"/>
  <c r="K566" i="3" s="1"/>
  <c r="M566" i="3" s="1"/>
  <c r="B568" i="3"/>
  <c r="F567" i="3"/>
  <c r="D567" i="3"/>
  <c r="H567" i="3"/>
  <c r="C567" i="3"/>
  <c r="E567" i="3"/>
  <c r="G567" i="3"/>
  <c r="B569" i="3" l="1"/>
  <c r="F568" i="3"/>
  <c r="H568" i="3"/>
  <c r="D568" i="3"/>
  <c r="C568" i="3"/>
  <c r="G568" i="3"/>
  <c r="E568" i="3"/>
  <c r="I567" i="3"/>
  <c r="K567" i="3" s="1"/>
  <c r="J567" i="3"/>
  <c r="T566" i="3"/>
  <c r="J568" i="3" l="1"/>
  <c r="I568" i="3"/>
  <c r="K568" i="3" s="1"/>
  <c r="T567" i="3"/>
  <c r="M567" i="3"/>
  <c r="B570" i="3"/>
  <c r="F569" i="3"/>
  <c r="H569" i="3"/>
  <c r="D569" i="3"/>
  <c r="G569" i="3"/>
  <c r="C569" i="3"/>
  <c r="E569" i="3"/>
  <c r="M568" i="3" l="1"/>
  <c r="B571" i="3"/>
  <c r="F570" i="3"/>
  <c r="H570" i="3"/>
  <c r="D570" i="3"/>
  <c r="J570" i="3" s="1"/>
  <c r="G570" i="3"/>
  <c r="C570" i="3"/>
  <c r="E570" i="3"/>
  <c r="T568" i="3"/>
  <c r="I569" i="3"/>
  <c r="K569" i="3" s="1"/>
  <c r="J569" i="3"/>
  <c r="M569" i="3" l="1"/>
  <c r="B572" i="3"/>
  <c r="F571" i="3"/>
  <c r="D571" i="3"/>
  <c r="H571" i="3"/>
  <c r="C571" i="3"/>
  <c r="G571" i="3"/>
  <c r="E571" i="3"/>
  <c r="I570" i="3"/>
  <c r="K570" i="3" s="1"/>
  <c r="M570" i="3" s="1"/>
  <c r="T569" i="3"/>
  <c r="B573" i="3" l="1"/>
  <c r="F572" i="3"/>
  <c r="D572" i="3"/>
  <c r="H572" i="3"/>
  <c r="G572" i="3"/>
  <c r="E572" i="3"/>
  <c r="C572" i="3"/>
  <c r="I571" i="3"/>
  <c r="K571" i="3" s="1"/>
  <c r="J571" i="3"/>
  <c r="T570" i="3"/>
  <c r="B574" i="3" l="1"/>
  <c r="F573" i="3"/>
  <c r="H573" i="3"/>
  <c r="D573" i="3"/>
  <c r="J573" i="3" s="1"/>
  <c r="C573" i="3"/>
  <c r="G573" i="3"/>
  <c r="E573" i="3"/>
  <c r="M571" i="3"/>
  <c r="I572" i="3"/>
  <c r="K572" i="3" s="1"/>
  <c r="J572" i="3"/>
  <c r="T571" i="3"/>
  <c r="M572" i="3" l="1"/>
  <c r="B575" i="3"/>
  <c r="F574" i="3"/>
  <c r="H574" i="3"/>
  <c r="D574" i="3"/>
  <c r="J574" i="3" s="1"/>
  <c r="C574" i="3"/>
  <c r="G574" i="3"/>
  <c r="E574" i="3"/>
  <c r="I573" i="3"/>
  <c r="K573" i="3" s="1"/>
  <c r="M573" i="3" s="1"/>
  <c r="T572" i="3"/>
  <c r="T573" i="3" l="1"/>
  <c r="I574" i="3"/>
  <c r="K574" i="3" s="1"/>
  <c r="M574" i="3" s="1"/>
  <c r="B576" i="3"/>
  <c r="F575" i="3"/>
  <c r="H575" i="3"/>
  <c r="D575" i="3"/>
  <c r="J575" i="3" s="1"/>
  <c r="C575" i="3"/>
  <c r="E575" i="3"/>
  <c r="G575" i="3"/>
  <c r="I575" i="3" l="1"/>
  <c r="K575" i="3" s="1"/>
  <c r="M575" i="3" s="1"/>
  <c r="T574" i="3"/>
  <c r="B577" i="3"/>
  <c r="F576" i="3"/>
  <c r="D576" i="3"/>
  <c r="H576" i="3"/>
  <c r="G576" i="3"/>
  <c r="C576" i="3"/>
  <c r="E576" i="3"/>
  <c r="J576" i="3" l="1"/>
  <c r="B578" i="3"/>
  <c r="F577" i="3"/>
  <c r="D577" i="3"/>
  <c r="H577" i="3"/>
  <c r="C577" i="3"/>
  <c r="G577" i="3"/>
  <c r="E577" i="3"/>
  <c r="I576" i="3"/>
  <c r="K576" i="3" s="1"/>
  <c r="M576" i="3" s="1"/>
  <c r="T575" i="3"/>
  <c r="B579" i="3" l="1"/>
  <c r="F578" i="3"/>
  <c r="H578" i="3"/>
  <c r="D578" i="3"/>
  <c r="C578" i="3"/>
  <c r="G578" i="3"/>
  <c r="E578" i="3"/>
  <c r="I577" i="3"/>
  <c r="K577" i="3" s="1"/>
  <c r="J577" i="3"/>
  <c r="T576" i="3"/>
  <c r="J578" i="3" l="1"/>
  <c r="T577" i="3"/>
  <c r="I578" i="3"/>
  <c r="K578" i="3" s="1"/>
  <c r="M577" i="3"/>
  <c r="B580" i="3"/>
  <c r="F579" i="3"/>
  <c r="D579" i="3"/>
  <c r="J579" i="3" s="1"/>
  <c r="H579" i="3"/>
  <c r="C579" i="3"/>
  <c r="E579" i="3"/>
  <c r="G579" i="3"/>
  <c r="M578" i="3" l="1"/>
  <c r="B581" i="3"/>
  <c r="F580" i="3"/>
  <c r="H580" i="3"/>
  <c r="D580" i="3"/>
  <c r="J580" i="3" s="1"/>
  <c r="C580" i="3"/>
  <c r="G580" i="3"/>
  <c r="E580" i="3"/>
  <c r="I579" i="3"/>
  <c r="K579" i="3" s="1"/>
  <c r="M579" i="3" s="1"/>
  <c r="T578" i="3"/>
  <c r="B582" i="3" l="1"/>
  <c r="F581" i="3"/>
  <c r="H581" i="3"/>
  <c r="D581" i="3"/>
  <c r="J581" i="3" s="1"/>
  <c r="C581" i="3"/>
  <c r="G581" i="3"/>
  <c r="E581" i="3"/>
  <c r="I580" i="3"/>
  <c r="K580" i="3" s="1"/>
  <c r="M580" i="3" s="1"/>
  <c r="T579" i="3"/>
  <c r="B583" i="3" l="1"/>
  <c r="F582" i="3"/>
  <c r="H582" i="3"/>
  <c r="D582" i="3"/>
  <c r="J582" i="3" s="1"/>
  <c r="C582" i="3"/>
  <c r="G582" i="3"/>
  <c r="E582" i="3"/>
  <c r="I581" i="3"/>
  <c r="K581" i="3" s="1"/>
  <c r="M581" i="3" s="1"/>
  <c r="T580" i="3"/>
  <c r="B584" i="3" l="1"/>
  <c r="F583" i="3"/>
  <c r="H583" i="3"/>
  <c r="D583" i="3"/>
  <c r="J583" i="3" s="1"/>
  <c r="C583" i="3"/>
  <c r="E583" i="3"/>
  <c r="G583" i="3"/>
  <c r="I582" i="3"/>
  <c r="K582" i="3" s="1"/>
  <c r="M582" i="3" s="1"/>
  <c r="T581" i="3"/>
  <c r="B585" i="3" l="1"/>
  <c r="F584" i="3"/>
  <c r="H584" i="3"/>
  <c r="D584" i="3"/>
  <c r="C584" i="3"/>
  <c r="G584" i="3"/>
  <c r="E584" i="3"/>
  <c r="I583" i="3"/>
  <c r="K583" i="3" s="1"/>
  <c r="M583" i="3" s="1"/>
  <c r="T582" i="3"/>
  <c r="T583" i="3" l="1"/>
  <c r="J584" i="3"/>
  <c r="I584" i="3"/>
  <c r="K584" i="3" s="1"/>
  <c r="B586" i="3"/>
  <c r="F585" i="3"/>
  <c r="H585" i="3"/>
  <c r="D585" i="3"/>
  <c r="J585" i="3" s="1"/>
  <c r="C585" i="3"/>
  <c r="G585" i="3"/>
  <c r="E585" i="3"/>
  <c r="M584" i="3" l="1"/>
  <c r="B587" i="3"/>
  <c r="F586" i="3"/>
  <c r="H586" i="3"/>
  <c r="D586" i="3"/>
  <c r="J586" i="3" s="1"/>
  <c r="C586" i="3"/>
  <c r="G586" i="3"/>
  <c r="E586" i="3"/>
  <c r="I585" i="3"/>
  <c r="K585" i="3" s="1"/>
  <c r="M585" i="3" s="1"/>
  <c r="T584" i="3"/>
  <c r="T585" i="3" l="1"/>
  <c r="I586" i="3"/>
  <c r="K586" i="3" s="1"/>
  <c r="M586" i="3" s="1"/>
  <c r="B588" i="3"/>
  <c r="F587" i="3"/>
  <c r="H587" i="3"/>
  <c r="D587" i="3"/>
  <c r="J587" i="3" s="1"/>
  <c r="C587" i="3"/>
  <c r="G587" i="3"/>
  <c r="E587" i="3"/>
  <c r="I587" i="3" l="1"/>
  <c r="K587" i="3" s="1"/>
  <c r="M587" i="3" s="1"/>
  <c r="B589" i="3"/>
  <c r="F588" i="3"/>
  <c r="H588" i="3"/>
  <c r="D588" i="3"/>
  <c r="J588" i="3" s="1"/>
  <c r="G588" i="3"/>
  <c r="C588" i="3"/>
  <c r="E588" i="3"/>
  <c r="T586" i="3"/>
  <c r="I588" i="3" l="1"/>
  <c r="K588" i="3" s="1"/>
  <c r="M588" i="3" s="1"/>
  <c r="T587" i="3"/>
  <c r="B590" i="3"/>
  <c r="F589" i="3"/>
  <c r="D589" i="3"/>
  <c r="H589" i="3"/>
  <c r="C589" i="3"/>
  <c r="G589" i="3"/>
  <c r="E589" i="3"/>
  <c r="T588" i="3" l="1"/>
  <c r="I589" i="3"/>
  <c r="K589" i="3" s="1"/>
  <c r="J589" i="3"/>
  <c r="B591" i="3"/>
  <c r="F590" i="3"/>
  <c r="H590" i="3"/>
  <c r="D590" i="3"/>
  <c r="J590" i="3" s="1"/>
  <c r="C590" i="3"/>
  <c r="G590" i="3"/>
  <c r="E590" i="3"/>
  <c r="I590" i="3" l="1"/>
  <c r="K590" i="3" s="1"/>
  <c r="M590" i="3" s="1"/>
  <c r="T589" i="3"/>
  <c r="B592" i="3"/>
  <c r="F591" i="3"/>
  <c r="H591" i="3"/>
  <c r="D591" i="3"/>
  <c r="G591" i="3"/>
  <c r="C591" i="3"/>
  <c r="E591" i="3"/>
  <c r="M589" i="3"/>
  <c r="J591" i="3" l="1"/>
  <c r="I591" i="3"/>
  <c r="K591" i="3" s="1"/>
  <c r="M591" i="3" s="1"/>
  <c r="T590" i="3"/>
  <c r="B593" i="3"/>
  <c r="F592" i="3"/>
  <c r="H592" i="3"/>
  <c r="D592" i="3"/>
  <c r="G592" i="3"/>
  <c r="C592" i="3"/>
  <c r="E592" i="3"/>
  <c r="J592" i="3" l="1"/>
  <c r="I592" i="3"/>
  <c r="K592" i="3" s="1"/>
  <c r="M592" i="3" s="1"/>
  <c r="T591" i="3"/>
  <c r="B594" i="3"/>
  <c r="F593" i="3"/>
  <c r="D593" i="3"/>
  <c r="H593" i="3"/>
  <c r="C593" i="3"/>
  <c r="G593" i="3"/>
  <c r="E593" i="3"/>
  <c r="I593" i="3" l="1"/>
  <c r="K593" i="3" s="1"/>
  <c r="J593" i="3"/>
  <c r="T592" i="3"/>
  <c r="B595" i="3"/>
  <c r="F594" i="3"/>
  <c r="H594" i="3"/>
  <c r="D594" i="3"/>
  <c r="C594" i="3"/>
  <c r="G594" i="3"/>
  <c r="E594" i="3"/>
  <c r="B596" i="3" l="1"/>
  <c r="F595" i="3"/>
  <c r="H595" i="3"/>
  <c r="D595" i="3"/>
  <c r="J595" i="3" s="1"/>
  <c r="C595" i="3"/>
  <c r="G595" i="3"/>
  <c r="E595" i="3"/>
  <c r="I594" i="3"/>
  <c r="K594" i="3" s="1"/>
  <c r="T593" i="3"/>
  <c r="J594" i="3"/>
  <c r="M593" i="3"/>
  <c r="M594" i="3" l="1"/>
  <c r="B597" i="3"/>
  <c r="F596" i="3"/>
  <c r="H596" i="3"/>
  <c r="D596" i="3"/>
  <c r="J596" i="3" s="1"/>
  <c r="C596" i="3"/>
  <c r="G596" i="3"/>
  <c r="E596" i="3"/>
  <c r="I595" i="3"/>
  <c r="K595" i="3" s="1"/>
  <c r="M595" i="3" s="1"/>
  <c r="T594" i="3"/>
  <c r="B598" i="3" l="1"/>
  <c r="F597" i="3"/>
  <c r="H597" i="3"/>
  <c r="D597" i="3"/>
  <c r="J597" i="3" s="1"/>
  <c r="E597" i="3"/>
  <c r="C597" i="3"/>
  <c r="G597" i="3"/>
  <c r="I596" i="3"/>
  <c r="K596" i="3" s="1"/>
  <c r="M596" i="3" s="1"/>
  <c r="T595" i="3"/>
  <c r="B599" i="3" l="1"/>
  <c r="F598" i="3"/>
  <c r="H598" i="3"/>
  <c r="D598" i="3"/>
  <c r="C598" i="3"/>
  <c r="G598" i="3"/>
  <c r="E598" i="3"/>
  <c r="I597" i="3"/>
  <c r="K597" i="3" s="1"/>
  <c r="M597" i="3" s="1"/>
  <c r="T596" i="3"/>
  <c r="T597" i="3" l="1"/>
  <c r="J598" i="3"/>
  <c r="I598" i="3"/>
  <c r="K598" i="3" s="1"/>
  <c r="B600" i="3"/>
  <c r="F599" i="3"/>
  <c r="H599" i="3"/>
  <c r="D599" i="3"/>
  <c r="J599" i="3" s="1"/>
  <c r="C599" i="3"/>
  <c r="G599" i="3"/>
  <c r="E599" i="3"/>
  <c r="M598" i="3" l="1"/>
  <c r="B601" i="3"/>
  <c r="F600" i="3"/>
  <c r="H600" i="3"/>
  <c r="D600" i="3"/>
  <c r="J600" i="3" s="1"/>
  <c r="C600" i="3"/>
  <c r="E600" i="3"/>
  <c r="G600" i="3"/>
  <c r="I599" i="3"/>
  <c r="K599" i="3" s="1"/>
  <c r="M599" i="3" s="1"/>
  <c r="T598" i="3"/>
  <c r="B602" i="3" l="1"/>
  <c r="F601" i="3"/>
  <c r="H601" i="3"/>
  <c r="D601" i="3"/>
  <c r="C601" i="3"/>
  <c r="G601" i="3"/>
  <c r="E601" i="3"/>
  <c r="I600" i="3"/>
  <c r="K600" i="3" s="1"/>
  <c r="M600" i="3" s="1"/>
  <c r="T599" i="3"/>
  <c r="T600" i="3" l="1"/>
  <c r="J601" i="3"/>
  <c r="I601" i="3"/>
  <c r="K601" i="3" s="1"/>
  <c r="B603" i="3"/>
  <c r="F602" i="3"/>
  <c r="H602" i="3"/>
  <c r="D602" i="3"/>
  <c r="C602" i="3"/>
  <c r="G602" i="3"/>
  <c r="E602" i="3"/>
  <c r="M601" i="3" l="1"/>
  <c r="I602" i="3"/>
  <c r="K602" i="3" s="1"/>
  <c r="B604" i="3"/>
  <c r="F603" i="3"/>
  <c r="D603" i="3"/>
  <c r="J603" i="3" s="1"/>
  <c r="H603" i="3"/>
  <c r="C603" i="3"/>
  <c r="E603" i="3"/>
  <c r="G603" i="3"/>
  <c r="T601" i="3"/>
  <c r="J602" i="3"/>
  <c r="I603" i="3" l="1"/>
  <c r="K603" i="3" s="1"/>
  <c r="M603" i="3" s="1"/>
  <c r="T602" i="3"/>
  <c r="B605" i="3"/>
  <c r="F604" i="3"/>
  <c r="H604" i="3"/>
  <c r="D604" i="3"/>
  <c r="G604" i="3"/>
  <c r="C604" i="3"/>
  <c r="E604" i="3"/>
  <c r="M602" i="3"/>
  <c r="B606" i="3" l="1"/>
  <c r="F605" i="3"/>
  <c r="H605" i="3"/>
  <c r="D605" i="3"/>
  <c r="J605" i="3" s="1"/>
  <c r="C605" i="3"/>
  <c r="G605" i="3"/>
  <c r="E605" i="3"/>
  <c r="T603" i="3"/>
  <c r="J604" i="3"/>
  <c r="I604" i="3"/>
  <c r="K604" i="3" s="1"/>
  <c r="M604" i="3" l="1"/>
  <c r="B607" i="3"/>
  <c r="F606" i="3"/>
  <c r="H606" i="3"/>
  <c r="D606" i="3"/>
  <c r="J606" i="3" s="1"/>
  <c r="C606" i="3"/>
  <c r="G606" i="3"/>
  <c r="E606" i="3"/>
  <c r="I605" i="3"/>
  <c r="K605" i="3" s="1"/>
  <c r="M605" i="3" s="1"/>
  <c r="T604" i="3"/>
  <c r="B608" i="3" l="1"/>
  <c r="F607" i="3"/>
  <c r="H607" i="3"/>
  <c r="D607" i="3"/>
  <c r="C607" i="3"/>
  <c r="G607" i="3"/>
  <c r="E607" i="3"/>
  <c r="I606" i="3"/>
  <c r="K606" i="3" s="1"/>
  <c r="M606" i="3" s="1"/>
  <c r="T605" i="3"/>
  <c r="J607" i="3" l="1"/>
  <c r="B609" i="3"/>
  <c r="F608" i="3"/>
  <c r="H608" i="3"/>
  <c r="D608" i="3"/>
  <c r="G608" i="3"/>
  <c r="E608" i="3"/>
  <c r="C608" i="3"/>
  <c r="I607" i="3"/>
  <c r="K607" i="3" s="1"/>
  <c r="M607" i="3" s="1"/>
  <c r="T606" i="3"/>
  <c r="J608" i="3" l="1"/>
  <c r="B610" i="3"/>
  <c r="F609" i="3"/>
  <c r="D609" i="3"/>
  <c r="H609" i="3"/>
  <c r="C609" i="3"/>
  <c r="E609" i="3"/>
  <c r="G609" i="3"/>
  <c r="I608" i="3"/>
  <c r="K608" i="3" s="1"/>
  <c r="M608" i="3" s="1"/>
  <c r="T607" i="3"/>
  <c r="B611" i="3" l="1"/>
  <c r="F610" i="3"/>
  <c r="H610" i="3"/>
  <c r="D610" i="3"/>
  <c r="J610" i="3" s="1"/>
  <c r="C610" i="3"/>
  <c r="G610" i="3"/>
  <c r="E610" i="3"/>
  <c r="I609" i="3"/>
  <c r="K609" i="3" s="1"/>
  <c r="J609" i="3"/>
  <c r="T608" i="3"/>
  <c r="I610" i="3" l="1"/>
  <c r="K610" i="3" s="1"/>
  <c r="M610" i="3" s="1"/>
  <c r="T609" i="3"/>
  <c r="M609" i="3"/>
  <c r="B612" i="3"/>
  <c r="F611" i="3"/>
  <c r="H611" i="3"/>
  <c r="D611" i="3"/>
  <c r="C611" i="3"/>
  <c r="E611" i="3"/>
  <c r="G611" i="3"/>
  <c r="T610" i="3" l="1"/>
  <c r="B613" i="3"/>
  <c r="F612" i="3"/>
  <c r="H612" i="3"/>
  <c r="D612" i="3"/>
  <c r="J612" i="3" s="1"/>
  <c r="C612" i="3"/>
  <c r="G612" i="3"/>
  <c r="E612" i="3"/>
  <c r="I611" i="3"/>
  <c r="K611" i="3" s="1"/>
  <c r="J611" i="3"/>
  <c r="M611" i="3" l="1"/>
  <c r="B614" i="3"/>
  <c r="F613" i="3"/>
  <c r="H613" i="3"/>
  <c r="D613" i="3"/>
  <c r="C613" i="3"/>
  <c r="G613" i="3"/>
  <c r="E613" i="3"/>
  <c r="I612" i="3"/>
  <c r="K612" i="3" s="1"/>
  <c r="M612" i="3" s="1"/>
  <c r="T611" i="3"/>
  <c r="T612" i="3" l="1"/>
  <c r="I613" i="3"/>
  <c r="K613" i="3" s="1"/>
  <c r="B615" i="3"/>
  <c r="F614" i="3"/>
  <c r="H614" i="3"/>
  <c r="D614" i="3"/>
  <c r="C614" i="3"/>
  <c r="G614" i="3"/>
  <c r="E614" i="3"/>
  <c r="J613" i="3"/>
  <c r="J614" i="3" l="1"/>
  <c r="I614" i="3"/>
  <c r="K614" i="3" s="1"/>
  <c r="M614" i="3" s="1"/>
  <c r="T613" i="3"/>
  <c r="M613" i="3"/>
  <c r="B616" i="3"/>
  <c r="F615" i="3"/>
  <c r="D615" i="3"/>
  <c r="H615" i="3"/>
  <c r="C615" i="3"/>
  <c r="G615" i="3"/>
  <c r="E615" i="3"/>
  <c r="T614" i="3" l="1"/>
  <c r="B617" i="3"/>
  <c r="F616" i="3"/>
  <c r="H616" i="3"/>
  <c r="D616" i="3"/>
  <c r="C616" i="3"/>
  <c r="E616" i="3"/>
  <c r="G616" i="3"/>
  <c r="I615" i="3"/>
  <c r="K615" i="3" s="1"/>
  <c r="J615" i="3"/>
  <c r="M615" i="3" l="1"/>
  <c r="J616" i="3"/>
  <c r="B618" i="3"/>
  <c r="F617" i="3"/>
  <c r="H617" i="3"/>
  <c r="D617" i="3"/>
  <c r="C617" i="3"/>
  <c r="G617" i="3"/>
  <c r="E617" i="3"/>
  <c r="I616" i="3"/>
  <c r="K616" i="3" s="1"/>
  <c r="T615" i="3"/>
  <c r="M616" i="3" l="1"/>
  <c r="I617" i="3"/>
  <c r="K617" i="3" s="1"/>
  <c r="B619" i="3"/>
  <c r="F618" i="3"/>
  <c r="H618" i="3"/>
  <c r="D618" i="3"/>
  <c r="J618" i="3" s="1"/>
  <c r="C618" i="3"/>
  <c r="E618" i="3"/>
  <c r="G618" i="3"/>
  <c r="T616" i="3"/>
  <c r="J617" i="3"/>
  <c r="M617" i="3" l="1"/>
  <c r="I618" i="3"/>
  <c r="K618" i="3" s="1"/>
  <c r="M618" i="3" s="1"/>
  <c r="B620" i="3"/>
  <c r="F619" i="3"/>
  <c r="D619" i="3"/>
  <c r="H619" i="3"/>
  <c r="C619" i="3"/>
  <c r="G619" i="3"/>
  <c r="E619" i="3"/>
  <c r="T617" i="3"/>
  <c r="J619" i="3" l="1"/>
  <c r="I619" i="3"/>
  <c r="K619" i="3" s="1"/>
  <c r="B621" i="3"/>
  <c r="F620" i="3"/>
  <c r="D620" i="3"/>
  <c r="H620" i="3"/>
  <c r="G620" i="3"/>
  <c r="C620" i="3"/>
  <c r="E620" i="3"/>
  <c r="T618" i="3"/>
  <c r="J620" i="3" l="1"/>
  <c r="M619" i="3"/>
  <c r="T619" i="3"/>
  <c r="B622" i="3"/>
  <c r="F621" i="3"/>
  <c r="H621" i="3"/>
  <c r="D621" i="3"/>
  <c r="C621" i="3"/>
  <c r="G621" i="3"/>
  <c r="E621" i="3"/>
  <c r="I620" i="3"/>
  <c r="K620" i="3" s="1"/>
  <c r="M620" i="3" s="1"/>
  <c r="I621" i="3" l="1"/>
  <c r="K621" i="3" s="1"/>
  <c r="B623" i="3"/>
  <c r="F622" i="3"/>
  <c r="H622" i="3"/>
  <c r="D622" i="3"/>
  <c r="C622" i="3"/>
  <c r="G622" i="3"/>
  <c r="E622" i="3"/>
  <c r="J621" i="3"/>
  <c r="T620" i="3"/>
  <c r="T621" i="3" l="1"/>
  <c r="I622" i="3"/>
  <c r="K622" i="3" s="1"/>
  <c r="B624" i="3"/>
  <c r="F623" i="3"/>
  <c r="H623" i="3"/>
  <c r="D623" i="3"/>
  <c r="C623" i="3"/>
  <c r="G623" i="3"/>
  <c r="E623" i="3"/>
  <c r="J622" i="3"/>
  <c r="M621" i="3"/>
  <c r="J623" i="3" l="1"/>
  <c r="I623" i="3"/>
  <c r="K623" i="3" s="1"/>
  <c r="M622" i="3"/>
  <c r="B625" i="3"/>
  <c r="F624" i="3"/>
  <c r="D624" i="3"/>
  <c r="J624" i="3" s="1"/>
  <c r="H624" i="3"/>
  <c r="C624" i="3"/>
  <c r="E624" i="3"/>
  <c r="G624" i="3"/>
  <c r="T622" i="3"/>
  <c r="M623" i="3" l="1"/>
  <c r="T623" i="3"/>
  <c r="B626" i="3"/>
  <c r="F625" i="3"/>
  <c r="D625" i="3"/>
  <c r="H625" i="3"/>
  <c r="C625" i="3"/>
  <c r="G625" i="3"/>
  <c r="E625" i="3"/>
  <c r="I624" i="3"/>
  <c r="K624" i="3" s="1"/>
  <c r="M624" i="3" s="1"/>
  <c r="I625" i="3" l="1"/>
  <c r="K625" i="3" s="1"/>
  <c r="B627" i="3"/>
  <c r="F626" i="3"/>
  <c r="H626" i="3"/>
  <c r="D626" i="3"/>
  <c r="G626" i="3"/>
  <c r="C626" i="3"/>
  <c r="E626" i="3"/>
  <c r="J625" i="3"/>
  <c r="T624" i="3"/>
  <c r="B628" i="3" l="1"/>
  <c r="F627" i="3"/>
  <c r="H627" i="3"/>
  <c r="D627" i="3"/>
  <c r="J627" i="3" s="1"/>
  <c r="C627" i="3"/>
  <c r="E627" i="3"/>
  <c r="G627" i="3"/>
  <c r="I626" i="3"/>
  <c r="K626" i="3" s="1"/>
  <c r="T625" i="3"/>
  <c r="J626" i="3"/>
  <c r="M625" i="3"/>
  <c r="M626" i="3" l="1"/>
  <c r="B629" i="3"/>
  <c r="F628" i="3"/>
  <c r="D628" i="3"/>
  <c r="H628" i="3"/>
  <c r="C628" i="3"/>
  <c r="G628" i="3"/>
  <c r="E628" i="3"/>
  <c r="I627" i="3"/>
  <c r="K627" i="3" s="1"/>
  <c r="M627" i="3" s="1"/>
  <c r="T626" i="3"/>
  <c r="T627" i="3" l="1"/>
  <c r="I628" i="3"/>
  <c r="K628" i="3" s="1"/>
  <c r="J628" i="3"/>
  <c r="B630" i="3"/>
  <c r="F629" i="3"/>
  <c r="H629" i="3"/>
  <c r="D629" i="3"/>
  <c r="J629" i="3" s="1"/>
  <c r="G629" i="3"/>
  <c r="C629" i="3"/>
  <c r="E629" i="3"/>
  <c r="M628" i="3" l="1"/>
  <c r="B631" i="3"/>
  <c r="F630" i="3"/>
  <c r="H630" i="3"/>
  <c r="D630" i="3"/>
  <c r="C630" i="3"/>
  <c r="E630" i="3"/>
  <c r="G630" i="3"/>
  <c r="I629" i="3"/>
  <c r="K629" i="3" s="1"/>
  <c r="M629" i="3" s="1"/>
  <c r="T628" i="3"/>
  <c r="J630" i="3" l="1"/>
  <c r="I630" i="3"/>
  <c r="K630" i="3" s="1"/>
  <c r="T629" i="3"/>
  <c r="B632" i="3"/>
  <c r="F631" i="3"/>
  <c r="D631" i="3"/>
  <c r="H631" i="3"/>
  <c r="C631" i="3"/>
  <c r="G631" i="3"/>
  <c r="E631" i="3"/>
  <c r="M630" i="3" l="1"/>
  <c r="T630" i="3"/>
  <c r="J631" i="3"/>
  <c r="B633" i="3"/>
  <c r="F632" i="3"/>
  <c r="H632" i="3"/>
  <c r="D632" i="3"/>
  <c r="J632" i="3" s="1"/>
  <c r="C632" i="3"/>
  <c r="G632" i="3"/>
  <c r="E632" i="3"/>
  <c r="I631" i="3"/>
  <c r="K631" i="3" s="1"/>
  <c r="M631" i="3" l="1"/>
  <c r="B634" i="3"/>
  <c r="F633" i="3"/>
  <c r="H633" i="3"/>
  <c r="D633" i="3"/>
  <c r="J633" i="3" s="1"/>
  <c r="C633" i="3"/>
  <c r="G633" i="3"/>
  <c r="E633" i="3"/>
  <c r="I632" i="3"/>
  <c r="K632" i="3" s="1"/>
  <c r="M632" i="3" s="1"/>
  <c r="T631" i="3"/>
  <c r="T632" i="3" l="1"/>
  <c r="I633" i="3"/>
  <c r="K633" i="3" s="1"/>
  <c r="M633" i="3" s="1"/>
  <c r="B635" i="3"/>
  <c r="F634" i="3"/>
  <c r="H634" i="3"/>
  <c r="D634" i="3"/>
  <c r="C634" i="3"/>
  <c r="G634" i="3"/>
  <c r="E634" i="3"/>
  <c r="I634" i="3" l="1"/>
  <c r="K634" i="3" s="1"/>
  <c r="B636" i="3"/>
  <c r="F635" i="3"/>
  <c r="D635" i="3"/>
  <c r="H635" i="3"/>
  <c r="C635" i="3"/>
  <c r="G635" i="3"/>
  <c r="E635" i="3"/>
  <c r="J634" i="3"/>
  <c r="T633" i="3"/>
  <c r="T634" i="3" l="1"/>
  <c r="I635" i="3"/>
  <c r="K635" i="3" s="1"/>
  <c r="J635" i="3"/>
  <c r="M634" i="3"/>
  <c r="B637" i="3"/>
  <c r="F636" i="3"/>
  <c r="D636" i="3"/>
  <c r="H636" i="3"/>
  <c r="G636" i="3"/>
  <c r="C636" i="3"/>
  <c r="E636" i="3"/>
  <c r="M635" i="3" l="1"/>
  <c r="T635" i="3"/>
  <c r="J636" i="3"/>
  <c r="B638" i="3"/>
  <c r="F637" i="3"/>
  <c r="H637" i="3"/>
  <c r="D637" i="3"/>
  <c r="C637" i="3"/>
  <c r="G637" i="3"/>
  <c r="E637" i="3"/>
  <c r="I636" i="3"/>
  <c r="K636" i="3" s="1"/>
  <c r="M636" i="3" l="1"/>
  <c r="J637" i="3"/>
  <c r="B639" i="3"/>
  <c r="F638" i="3"/>
  <c r="D638" i="3"/>
  <c r="J638" i="3" s="1"/>
  <c r="H638" i="3"/>
  <c r="C638" i="3"/>
  <c r="E638" i="3"/>
  <c r="G638" i="3"/>
  <c r="I637" i="3"/>
  <c r="K637" i="3" s="1"/>
  <c r="T636" i="3"/>
  <c r="M637" i="3" l="1"/>
  <c r="I638" i="3"/>
  <c r="K638" i="3" s="1"/>
  <c r="M638" i="3" s="1"/>
  <c r="T637" i="3"/>
  <c r="B640" i="3"/>
  <c r="F639" i="3"/>
  <c r="H639" i="3"/>
  <c r="D639" i="3"/>
  <c r="C639" i="3"/>
  <c r="E639" i="3"/>
  <c r="G639" i="3"/>
  <c r="J639" i="3" l="1"/>
  <c r="I639" i="3"/>
  <c r="K639" i="3" s="1"/>
  <c r="M639" i="3" s="1"/>
  <c r="T638" i="3"/>
  <c r="B641" i="3"/>
  <c r="F640" i="3"/>
  <c r="D640" i="3"/>
  <c r="H640" i="3"/>
  <c r="C640" i="3"/>
  <c r="G640" i="3"/>
  <c r="E640" i="3"/>
  <c r="J640" i="3" l="1"/>
  <c r="B642" i="3"/>
  <c r="F641" i="3"/>
  <c r="D641" i="3"/>
  <c r="J641" i="3" s="1"/>
  <c r="H641" i="3"/>
  <c r="C641" i="3"/>
  <c r="E641" i="3"/>
  <c r="G641" i="3"/>
  <c r="I640" i="3"/>
  <c r="K640" i="3" s="1"/>
  <c r="M640" i="3" s="1"/>
  <c r="T639" i="3"/>
  <c r="B643" i="3" l="1"/>
  <c r="F642" i="3"/>
  <c r="H642" i="3"/>
  <c r="D642" i="3"/>
  <c r="C642" i="3"/>
  <c r="G642" i="3"/>
  <c r="E642" i="3"/>
  <c r="I641" i="3"/>
  <c r="K641" i="3" s="1"/>
  <c r="M641" i="3" s="1"/>
  <c r="T640" i="3"/>
  <c r="J642" i="3" l="1"/>
  <c r="I642" i="3"/>
  <c r="K642" i="3" s="1"/>
  <c r="M642" i="3" s="1"/>
  <c r="T641" i="3"/>
  <c r="B644" i="3"/>
  <c r="F643" i="3"/>
  <c r="H643" i="3"/>
  <c r="D643" i="3"/>
  <c r="C643" i="3"/>
  <c r="G643" i="3"/>
  <c r="E643" i="3"/>
  <c r="J643" i="3" l="1"/>
  <c r="T642" i="3"/>
  <c r="I643" i="3"/>
  <c r="K643" i="3" s="1"/>
  <c r="M643" i="3" s="1"/>
  <c r="B645" i="3"/>
  <c r="F644" i="3"/>
  <c r="H644" i="3"/>
  <c r="D644" i="3"/>
  <c r="C644" i="3"/>
  <c r="G644" i="3"/>
  <c r="E644" i="3"/>
  <c r="I644" i="3" l="1"/>
  <c r="K644" i="3" s="1"/>
  <c r="B646" i="3"/>
  <c r="F645" i="3"/>
  <c r="H645" i="3"/>
  <c r="D645" i="3"/>
  <c r="E645" i="3"/>
  <c r="C645" i="3"/>
  <c r="G645" i="3"/>
  <c r="J644" i="3"/>
  <c r="T643" i="3"/>
  <c r="B647" i="3" l="1"/>
  <c r="F646" i="3"/>
  <c r="D646" i="3"/>
  <c r="H646" i="3"/>
  <c r="G646" i="3"/>
  <c r="C646" i="3"/>
  <c r="E646" i="3"/>
  <c r="J645" i="3"/>
  <c r="I645" i="3"/>
  <c r="K645" i="3" s="1"/>
  <c r="T644" i="3"/>
  <c r="M644" i="3"/>
  <c r="M645" i="3" l="1"/>
  <c r="T645" i="3"/>
  <c r="J646" i="3"/>
  <c r="I646" i="3"/>
  <c r="K646" i="3" s="1"/>
  <c r="B648" i="3"/>
  <c r="F647" i="3"/>
  <c r="H647" i="3"/>
  <c r="D647" i="3"/>
  <c r="J647" i="3" s="1"/>
  <c r="G647" i="3"/>
  <c r="C647" i="3"/>
  <c r="E647" i="3"/>
  <c r="M646" i="3" l="1"/>
  <c r="B649" i="3"/>
  <c r="F648" i="3"/>
  <c r="H648" i="3"/>
  <c r="D648" i="3"/>
  <c r="J648" i="3" s="1"/>
  <c r="C648" i="3"/>
  <c r="G648" i="3"/>
  <c r="E648" i="3"/>
  <c r="I647" i="3"/>
  <c r="K647" i="3" s="1"/>
  <c r="M647" i="3" s="1"/>
  <c r="T646" i="3"/>
  <c r="B650" i="3" l="1"/>
  <c r="F649" i="3"/>
  <c r="H649" i="3"/>
  <c r="D649" i="3"/>
  <c r="C649" i="3"/>
  <c r="G649" i="3"/>
  <c r="E649" i="3"/>
  <c r="I648" i="3"/>
  <c r="K648" i="3" s="1"/>
  <c r="M648" i="3" s="1"/>
  <c r="T647" i="3"/>
  <c r="J649" i="3" l="1"/>
  <c r="B651" i="3"/>
  <c r="F650" i="3"/>
  <c r="D650" i="3"/>
  <c r="H650" i="3"/>
  <c r="C650" i="3"/>
  <c r="G650" i="3"/>
  <c r="E650" i="3"/>
  <c r="I649" i="3"/>
  <c r="K649" i="3" s="1"/>
  <c r="T648" i="3"/>
  <c r="M649" i="3" l="1"/>
  <c r="B652" i="3"/>
  <c r="F651" i="3"/>
  <c r="H651" i="3"/>
  <c r="D651" i="3"/>
  <c r="J651" i="3" s="1"/>
  <c r="C651" i="3"/>
  <c r="G651" i="3"/>
  <c r="E651" i="3"/>
  <c r="I650" i="3"/>
  <c r="K650" i="3" s="1"/>
  <c r="J650" i="3"/>
  <c r="T649" i="3"/>
  <c r="M650" i="3" l="1"/>
  <c r="B653" i="3"/>
  <c r="F652" i="3"/>
  <c r="H652" i="3"/>
  <c r="D652" i="3"/>
  <c r="G652" i="3"/>
  <c r="C652" i="3"/>
  <c r="E652" i="3"/>
  <c r="I651" i="3"/>
  <c r="K651" i="3" s="1"/>
  <c r="M651" i="3" s="1"/>
  <c r="T650" i="3"/>
  <c r="J652" i="3" l="1"/>
  <c r="B654" i="3"/>
  <c r="F653" i="3"/>
  <c r="H653" i="3"/>
  <c r="D653" i="3"/>
  <c r="J653" i="3" s="1"/>
  <c r="C653" i="3"/>
  <c r="E653" i="3"/>
  <c r="G653" i="3"/>
  <c r="I652" i="3"/>
  <c r="K652" i="3" s="1"/>
  <c r="M652" i="3" s="1"/>
  <c r="T651" i="3"/>
  <c r="B655" i="3" l="1"/>
  <c r="F654" i="3"/>
  <c r="D654" i="3"/>
  <c r="H654" i="3"/>
  <c r="C654" i="3"/>
  <c r="E654" i="3"/>
  <c r="G654" i="3"/>
  <c r="I653" i="3"/>
  <c r="K653" i="3" s="1"/>
  <c r="M653" i="3" s="1"/>
  <c r="T652" i="3"/>
  <c r="T653" i="3" l="1"/>
  <c r="I654" i="3"/>
  <c r="K654" i="3" s="1"/>
  <c r="J654" i="3"/>
  <c r="B656" i="3"/>
  <c r="F655" i="3"/>
  <c r="H655" i="3"/>
  <c r="D655" i="3"/>
  <c r="C655" i="3"/>
  <c r="G655" i="3"/>
  <c r="E655" i="3"/>
  <c r="J655" i="3" l="1"/>
  <c r="T654" i="3"/>
  <c r="B657" i="3"/>
  <c r="F656" i="3"/>
  <c r="D656" i="3"/>
  <c r="H656" i="3"/>
  <c r="C656" i="3"/>
  <c r="G656" i="3"/>
  <c r="E656" i="3"/>
  <c r="M654" i="3"/>
  <c r="I655" i="3"/>
  <c r="K655" i="3" s="1"/>
  <c r="M655" i="3" s="1"/>
  <c r="J656" i="3" l="1"/>
  <c r="B658" i="3"/>
  <c r="F657" i="3"/>
  <c r="D657" i="3"/>
  <c r="H657" i="3"/>
  <c r="C657" i="3"/>
  <c r="G657" i="3"/>
  <c r="E657" i="3"/>
  <c r="I656" i="3"/>
  <c r="K656" i="3" s="1"/>
  <c r="M656" i="3" s="1"/>
  <c r="T655" i="3"/>
  <c r="I657" i="3" l="1"/>
  <c r="K657" i="3" s="1"/>
  <c r="J657" i="3"/>
  <c r="T656" i="3"/>
  <c r="B659" i="3"/>
  <c r="F658" i="3"/>
  <c r="H658" i="3"/>
  <c r="D658" i="3"/>
  <c r="C658" i="3"/>
  <c r="G658" i="3"/>
  <c r="E658" i="3"/>
  <c r="T657" i="3" l="1"/>
  <c r="I658" i="3"/>
  <c r="K658" i="3" s="1"/>
  <c r="B660" i="3"/>
  <c r="F659" i="3"/>
  <c r="H659" i="3"/>
  <c r="D659" i="3"/>
  <c r="C659" i="3"/>
  <c r="E659" i="3"/>
  <c r="G659" i="3"/>
  <c r="J658" i="3"/>
  <c r="M657" i="3"/>
  <c r="I659" i="3" l="1"/>
  <c r="K659" i="3" s="1"/>
  <c r="B661" i="3"/>
  <c r="F660" i="3"/>
  <c r="H660" i="3"/>
  <c r="D660" i="3"/>
  <c r="C660" i="3"/>
  <c r="G660" i="3"/>
  <c r="E660" i="3"/>
  <c r="J659" i="3"/>
  <c r="M658" i="3"/>
  <c r="T658" i="3"/>
  <c r="J660" i="3" l="1"/>
  <c r="M659" i="3"/>
  <c r="I660" i="3"/>
  <c r="K660" i="3" s="1"/>
  <c r="M660" i="3" s="1"/>
  <c r="B662" i="3"/>
  <c r="F661" i="3"/>
  <c r="H661" i="3"/>
  <c r="D661" i="3"/>
  <c r="E661" i="3"/>
  <c r="C661" i="3"/>
  <c r="G661" i="3"/>
  <c r="T659" i="3"/>
  <c r="I661" i="3" l="1"/>
  <c r="K661" i="3" s="1"/>
  <c r="T660" i="3"/>
  <c r="B663" i="3"/>
  <c r="F662" i="3"/>
  <c r="H662" i="3"/>
  <c r="D662" i="3"/>
  <c r="J662" i="3" s="1"/>
  <c r="C662" i="3"/>
  <c r="G662" i="3"/>
  <c r="E662" i="3"/>
  <c r="J661" i="3"/>
  <c r="I662" i="3" l="1"/>
  <c r="K662" i="3" s="1"/>
  <c r="M662" i="3" s="1"/>
  <c r="T661" i="3"/>
  <c r="B664" i="3"/>
  <c r="F663" i="3"/>
  <c r="D663" i="3"/>
  <c r="H663" i="3"/>
  <c r="C663" i="3"/>
  <c r="G663" i="3"/>
  <c r="E663" i="3"/>
  <c r="M661" i="3"/>
  <c r="I663" i="3" l="1"/>
  <c r="K663" i="3" s="1"/>
  <c r="J663" i="3"/>
  <c r="T662" i="3"/>
  <c r="B665" i="3"/>
  <c r="F664" i="3"/>
  <c r="H664" i="3"/>
  <c r="D664" i="3"/>
  <c r="J664" i="3" s="1"/>
  <c r="C664" i="3"/>
  <c r="G664" i="3"/>
  <c r="E664" i="3"/>
  <c r="I664" i="3" l="1"/>
  <c r="K664" i="3" s="1"/>
  <c r="M664" i="3" s="1"/>
  <c r="T663" i="3"/>
  <c r="B666" i="3"/>
  <c r="F665" i="3"/>
  <c r="H665" i="3"/>
  <c r="D665" i="3"/>
  <c r="G665" i="3"/>
  <c r="C665" i="3"/>
  <c r="E665" i="3"/>
  <c r="M663" i="3"/>
  <c r="I665" i="3" l="1"/>
  <c r="K665" i="3" s="1"/>
  <c r="B667" i="3"/>
  <c r="F666" i="3"/>
  <c r="D666" i="3"/>
  <c r="J666" i="3" s="1"/>
  <c r="H666" i="3"/>
  <c r="C666" i="3"/>
  <c r="E666" i="3"/>
  <c r="G666" i="3"/>
  <c r="J665" i="3"/>
  <c r="T664" i="3"/>
  <c r="T665" i="3" l="1"/>
  <c r="B668" i="3"/>
  <c r="F667" i="3"/>
  <c r="D667" i="3"/>
  <c r="J667" i="3" s="1"/>
  <c r="H667" i="3"/>
  <c r="C667" i="3"/>
  <c r="E667" i="3"/>
  <c r="G667" i="3"/>
  <c r="M665" i="3"/>
  <c r="I666" i="3"/>
  <c r="K666" i="3" s="1"/>
  <c r="M666" i="3" s="1"/>
  <c r="B669" i="3" l="1"/>
  <c r="F668" i="3"/>
  <c r="D668" i="3"/>
  <c r="H668" i="3"/>
  <c r="G668" i="3"/>
  <c r="C668" i="3"/>
  <c r="E668" i="3"/>
  <c r="I667" i="3"/>
  <c r="K667" i="3" s="1"/>
  <c r="M667" i="3" s="1"/>
  <c r="T666" i="3"/>
  <c r="J668" i="3" l="1"/>
  <c r="I668" i="3"/>
  <c r="K668" i="3" s="1"/>
  <c r="M668" i="3" s="1"/>
  <c r="T667" i="3"/>
  <c r="B670" i="3"/>
  <c r="F669" i="3"/>
  <c r="D669" i="3"/>
  <c r="H669" i="3"/>
  <c r="C669" i="3"/>
  <c r="G669" i="3"/>
  <c r="E669" i="3"/>
  <c r="I669" i="3" l="1"/>
  <c r="K669" i="3" s="1"/>
  <c r="J669" i="3"/>
  <c r="T668" i="3"/>
  <c r="B671" i="3"/>
  <c r="F670" i="3"/>
  <c r="D670" i="3"/>
  <c r="H670" i="3"/>
  <c r="C670" i="3"/>
  <c r="G670" i="3"/>
  <c r="E670" i="3"/>
  <c r="I670" i="3" l="1"/>
  <c r="K670" i="3" s="1"/>
  <c r="J670" i="3"/>
  <c r="T669" i="3"/>
  <c r="B672" i="3"/>
  <c r="F671" i="3"/>
  <c r="H671" i="3"/>
  <c r="D671" i="3"/>
  <c r="J671" i="3" s="1"/>
  <c r="C671" i="3"/>
  <c r="G671" i="3"/>
  <c r="E671" i="3"/>
  <c r="M669" i="3"/>
  <c r="M670" i="3" l="1"/>
  <c r="B673" i="3"/>
  <c r="F672" i="3"/>
  <c r="H672" i="3"/>
  <c r="D672" i="3"/>
  <c r="J672" i="3" s="1"/>
  <c r="E672" i="3"/>
  <c r="C672" i="3"/>
  <c r="G672" i="3"/>
  <c r="I671" i="3"/>
  <c r="K671" i="3" s="1"/>
  <c r="M671" i="3" s="1"/>
  <c r="T670" i="3"/>
  <c r="B674" i="3" l="1"/>
  <c r="F673" i="3"/>
  <c r="D673" i="3"/>
  <c r="H673" i="3"/>
  <c r="C673" i="3"/>
  <c r="G673" i="3"/>
  <c r="E673" i="3"/>
  <c r="I672" i="3"/>
  <c r="K672" i="3" s="1"/>
  <c r="M672" i="3" s="1"/>
  <c r="T671" i="3"/>
  <c r="T672" i="3" l="1"/>
  <c r="I673" i="3"/>
  <c r="K673" i="3" s="1"/>
  <c r="J673" i="3"/>
  <c r="B675" i="3"/>
  <c r="F674" i="3"/>
  <c r="H674" i="3"/>
  <c r="D674" i="3"/>
  <c r="J674" i="3" s="1"/>
  <c r="C674" i="3"/>
  <c r="E674" i="3"/>
  <c r="G674" i="3"/>
  <c r="B676" i="3" l="1"/>
  <c r="F675" i="3"/>
  <c r="H675" i="3"/>
  <c r="D675" i="3"/>
  <c r="C675" i="3"/>
  <c r="G675" i="3"/>
  <c r="E675" i="3"/>
  <c r="M673" i="3"/>
  <c r="I674" i="3"/>
  <c r="K674" i="3" s="1"/>
  <c r="M674" i="3" s="1"/>
  <c r="T673" i="3"/>
  <c r="J675" i="3" l="1"/>
  <c r="I675" i="3"/>
  <c r="K675" i="3" s="1"/>
  <c r="T674" i="3"/>
  <c r="B677" i="3"/>
  <c r="F676" i="3"/>
  <c r="H676" i="3"/>
  <c r="D676" i="3"/>
  <c r="C676" i="3"/>
  <c r="G676" i="3"/>
  <c r="E676" i="3"/>
  <c r="M675" i="3" l="1"/>
  <c r="I676" i="3"/>
  <c r="K676" i="3" s="1"/>
  <c r="B678" i="3"/>
  <c r="F677" i="3"/>
  <c r="H677" i="3"/>
  <c r="D677" i="3"/>
  <c r="J677" i="3" s="1"/>
  <c r="C677" i="3"/>
  <c r="G677" i="3"/>
  <c r="E677" i="3"/>
  <c r="J676" i="3"/>
  <c r="T675" i="3"/>
  <c r="B679" i="3" l="1"/>
  <c r="F678" i="3"/>
  <c r="H678" i="3"/>
  <c r="D678" i="3"/>
  <c r="J678" i="3" s="1"/>
  <c r="E678" i="3"/>
  <c r="C678" i="3"/>
  <c r="G678" i="3"/>
  <c r="I677" i="3"/>
  <c r="K677" i="3" s="1"/>
  <c r="M677" i="3" s="1"/>
  <c r="T676" i="3"/>
  <c r="M676" i="3"/>
  <c r="I678" i="3" l="1"/>
  <c r="K678" i="3" s="1"/>
  <c r="M678" i="3" s="1"/>
  <c r="T677" i="3"/>
  <c r="B680" i="3"/>
  <c r="F679" i="3"/>
  <c r="H679" i="3"/>
  <c r="D679" i="3"/>
  <c r="C679" i="3"/>
  <c r="G679" i="3"/>
  <c r="E679" i="3"/>
  <c r="B681" i="3" l="1"/>
  <c r="F680" i="3"/>
  <c r="D680" i="3"/>
  <c r="H680" i="3"/>
  <c r="C680" i="3"/>
  <c r="G680" i="3"/>
  <c r="E680" i="3"/>
  <c r="I679" i="3"/>
  <c r="K679" i="3" s="1"/>
  <c r="J679" i="3"/>
  <c r="T678" i="3"/>
  <c r="M679" i="3" l="1"/>
  <c r="B682" i="3"/>
  <c r="F681" i="3"/>
  <c r="H681" i="3"/>
  <c r="D681" i="3"/>
  <c r="C681" i="3"/>
  <c r="E681" i="3"/>
  <c r="G681" i="3"/>
  <c r="I680" i="3"/>
  <c r="K680" i="3" s="1"/>
  <c r="J680" i="3"/>
  <c r="T679" i="3"/>
  <c r="M680" i="3" l="1"/>
  <c r="J681" i="3"/>
  <c r="B683" i="3"/>
  <c r="F682" i="3"/>
  <c r="D682" i="3"/>
  <c r="H682" i="3"/>
  <c r="C682" i="3"/>
  <c r="E682" i="3"/>
  <c r="G682" i="3"/>
  <c r="I681" i="3"/>
  <c r="K681" i="3" s="1"/>
  <c r="T680" i="3"/>
  <c r="M681" i="3" l="1"/>
  <c r="T681" i="3"/>
  <c r="J682" i="3"/>
  <c r="I682" i="3"/>
  <c r="K682" i="3" s="1"/>
  <c r="B684" i="3"/>
  <c r="F683" i="3"/>
  <c r="D683" i="3"/>
  <c r="H683" i="3"/>
  <c r="C683" i="3"/>
  <c r="G683" i="3"/>
  <c r="E683" i="3"/>
  <c r="J683" i="3" l="1"/>
  <c r="M682" i="3"/>
  <c r="I683" i="3"/>
  <c r="K683" i="3" s="1"/>
  <c r="M683" i="3" s="1"/>
  <c r="F684" i="3"/>
  <c r="H684" i="3"/>
  <c r="D684" i="3"/>
  <c r="G684" i="3"/>
  <c r="C684" i="3"/>
  <c r="C685" i="3" s="1"/>
  <c r="E684" i="3"/>
  <c r="E685" i="3" s="1"/>
  <c r="T682" i="3"/>
  <c r="G685" i="3" l="1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<sst xmlns="http://schemas.openxmlformats.org/spreadsheetml/2006/main" count="996" uniqueCount="444">
  <si>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</si>
  <si>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</si>
  <si>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</si>
  <si>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</si>
  <si>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</si>
  <si>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</si>
  <si>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</si>
  <si>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</si>
  <si>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</si>
  <si>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</si>
  <si>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</si>
  <si>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</si>
  <si>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</si>
  <si>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</si>
  <si>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</si>
  <si>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</si>
  <si>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</si>
  <si>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</si>
  <si>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</si>
  <si>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</si>
  <si>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</si>
  <si>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</si>
  <si>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</si>
  <si>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</si>
  <si>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</si>
  <si>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</si>
  <si>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</si>
  <si>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</si>
  <si>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</si>
  <si>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</si>
  <si>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</si>
  <si>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</si>
  <si>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</si>
  <si>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</si>
  <si>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</si>
  <si>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</si>
  <si>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</si>
  <si>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</si>
  <si>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</si>
  <si>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</si>
  <si>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</si>
  <si>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</si>
  <si>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</si>
  <si>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</si>
  <si>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</si>
  <si>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</si>
  <si>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</si>
  <si>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</si>
  <si>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</si>
  <si>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</si>
  <si>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</si>
  <si>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</si>
  <si>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</si>
  <si>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</si>
  <si>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</si>
  <si>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</si>
  <si>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</si>
  <si>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</si>
  <si>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</si>
  <si>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</si>
  <si>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</si>
  <si>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</si>
  <si>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</si>
  <si>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</si>
  <si>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</si>
  <si>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</si>
  <si>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</si>
  <si>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</si>
  <si>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</si>
  <si>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</si>
  <si>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</si>
  <si>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</si>
  <si>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</si>
  <si>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</si>
  <si>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</si>
  <si>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</si>
  <si>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</si>
  <si>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</si>
  <si>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</si>
  <si>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</si>
  <si>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</si>
  <si>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</si>
  <si>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</si>
  <si>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</si>
  <si>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</si>
  <si>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</si>
  <si>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</si>
  <si>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</si>
  <si>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</si>
  <si>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</si>
  <si>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</si>
  <si>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</si>
  <si>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</si>
  <si>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</si>
  <si>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</si>
  <si>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</si>
  <si>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</si>
  <si>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</si>
  <si>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</si>
  <si>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</si>
  <si>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</si>
  <si>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</si>
  <si>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</si>
  <si>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</si>
  <si>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</si>
  <si>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</si>
  <si>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</si>
  <si>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</si>
  <si>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</si>
  <si>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</si>
  <si>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</si>
  <si>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</si>
  <si>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</si>
  <si>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</si>
  <si>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</si>
  <si>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</si>
  <si>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</si>
  <si>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</si>
  <si>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</si>
  <si>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</si>
  <si>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</si>
  <si>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</si>
  <si>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</si>
  <si>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</si>
  <si>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</si>
  <si>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</si>
  <si>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</si>
  <si>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</si>
  <si>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</si>
  <si>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</si>
  <si>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</si>
  <si>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</si>
  <si>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</si>
  <si>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</si>
  <si>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</si>
  <si>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</si>
  <si>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</si>
  <si>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</si>
  <si>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</si>
  <si>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</si>
  <si>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</si>
  <si>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</si>
  <si>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</si>
  <si>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</si>
  <si>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</si>
  <si>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</si>
  <si>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</si>
  <si>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</si>
  <si>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</si>
  <si>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</si>
  <si>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</si>
  <si>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</si>
  <si>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</si>
  <si>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</si>
  <si>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</si>
  <si>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</si>
  <si>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</si>
  <si>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</si>
  <si>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</si>
  <si>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</si>
  <si>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</si>
  <si>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</si>
  <si>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</si>
  <si>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</si>
  <si>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</si>
  <si>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</si>
  <si>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</si>
  <si>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</si>
  <si>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</si>
  <si>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</si>
  <si>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</si>
  <si>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</si>
  <si>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</si>
  <si>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</si>
  <si>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</si>
  <si>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</si>
  <si>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</si>
  <si>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</si>
  <si>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</si>
  <si>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</si>
  <si>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</si>
  <si>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</si>
  <si>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</si>
  <si>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</si>
  <si>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</si>
  <si>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</si>
  <si>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</si>
  <si>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</si>
  <si>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</si>
  <si>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</si>
  <si>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</si>
  <si>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</si>
  <si>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</si>
  <si>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</si>
  <si>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</si>
  <si>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</si>
  <si>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</si>
  <si>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</si>
  <si>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</si>
  <si>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</si>
  <si>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</si>
  <si>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</si>
  <si>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</si>
  <si>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</si>
  <si>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</si>
  <si>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</si>
  <si>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</si>
  <si>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</si>
  <si>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</si>
  <si>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</si>
  <si>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</si>
  <si>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</si>
  <si>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</si>
  <si>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</si>
  <si>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</si>
  <si>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</si>
  <si>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</si>
  <si>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</si>
  <si>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</si>
  <si>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</si>
  <si>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</si>
  <si>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</si>
  <si>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</si>
  <si>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</si>
  <si>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</si>
  <si>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</si>
  <si>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</si>
  <si>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</si>
  <si>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</si>
  <si>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</si>
  <si>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</si>
  <si>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</si>
  <si>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</si>
  <si>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</si>
  <si>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</si>
  <si>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</si>
  <si>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</si>
  <si>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</si>
  <si>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</si>
  <si>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</si>
  <si>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</si>
  <si>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</si>
  <si>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</si>
  <si>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</si>
  <si>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</si>
  <si>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</si>
  <si>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</si>
  <si>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</si>
  <si>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</si>
  <si>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</si>
  <si>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</si>
  <si>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</si>
  <si>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</si>
  <si>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</si>
  <si>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</si>
  <si>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</si>
  <si>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</si>
  <si>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</si>
  <si>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</si>
  <si>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</si>
  <si>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</si>
  <si>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</si>
  <si>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</si>
  <si>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</si>
  <si>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</si>
  <si>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</si>
  <si>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</si>
  <si>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</si>
  <si>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</si>
  <si>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</si>
  <si>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</si>
  <si>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</si>
  <si>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</si>
  <si>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</si>
  <si>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</si>
  <si>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</si>
  <si>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</si>
  <si>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</si>
  <si>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</si>
  <si>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</si>
  <si>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</si>
  <si>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</si>
  <si>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</si>
  <si>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</si>
  <si>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</si>
  <si>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</si>
  <si>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</si>
  <si>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</si>
  <si>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</si>
  <si>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</si>
  <si>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</si>
  <si>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</si>
  <si>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</si>
  <si>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</si>
  <si>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</si>
  <si>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</si>
  <si>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</si>
  <si>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</si>
  <si>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</si>
  <si>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</si>
  <si>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</si>
  <si>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</si>
  <si>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</si>
  <si>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</si>
  <si>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</si>
  <si>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</si>
  <si>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</si>
  <si>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</si>
  <si>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Roulement A | Roulement à billes à contact oblique |  7203 BEP (SKF)</t>
  </si>
  <si>
    <t>Roulement B | Roulement rigide à billes | 6203 (SKF)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</si>
  <si>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</si>
  <si>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</si>
  <si>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</si>
  <si>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</si>
  <si>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</si>
  <si>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</si>
  <si>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</si>
  <si>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</si>
  <si>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</si>
  <si>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</si>
  <si>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</si>
  <si>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</si>
  <si>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</si>
  <si>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</si>
  <si>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</si>
  <si>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</si>
  <si>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</si>
  <si>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</si>
  <si>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</si>
  <si>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</si>
  <si>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</si>
  <si>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</si>
  <si>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</si>
  <si>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</si>
  <si>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</si>
  <si>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</si>
  <si>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</si>
  <si>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</si>
  <si>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</si>
  <si>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A | Roulement à billes à contact oblique |  3204 A (SKF)</t>
  </si>
  <si>
    <t>Roulement B | Roulement rigide à billes | 6405 (SKF)</t>
  </si>
  <si>
    <t>Roulement 6A</t>
  </si>
  <si>
    <t>Roulement 6B</t>
  </si>
  <si>
    <t>Roulement 7A</t>
  </si>
  <si>
    <t>Roulement 7B</t>
  </si>
  <si>
    <t>Référence</t>
  </si>
  <si>
    <t>d</t>
  </si>
  <si>
    <t>url</t>
  </si>
  <si>
    <t>7203 BEP</t>
  </si>
  <si>
    <t>https://www.skf.com/fr/products/rolling-bearings/ball-bearings/angular-contact-ball-bearings/single-row-angular-contact-ball-bearings/productid-7203%20BEP</t>
  </si>
  <si>
    <t xml:space="preserve">dm </t>
  </si>
  <si>
    <t>n</t>
  </si>
  <si>
    <t>v1</t>
  </si>
  <si>
    <t>3204 A</t>
  </si>
  <si>
    <t>https://www.skf.com/fr/products/rolling-bearings/ball-bearings/deep-groove-ball-bearings/productid-6203</t>
  </si>
  <si>
    <t>https://www.skf.com/fr/products/rolling-bearings/ball-bearings/angular-contact-ball-bearings/double-row-angular-contact-ball-bearings/productid-3204%20A</t>
  </si>
  <si>
    <t>https://www.skf.com/fr/products/rolling-bearings/ball-bearings/deep-groove-ball-bearings/productid-6405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</si>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</sst>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73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2" fillId="4" borderId="54" xfId="1" applyFont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12" fillId="4" borderId="54" xfId="1" applyNumberFormat="1" applyFont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12" fillId="4" borderId="26" xfId="1" applyFont="1" applyBorder="1" applyAlignment="1">
      <alignment horizontal="left"/>
    </xf>
    <xf numFmtId="0" fontId="12" fillId="4" borderId="42" xfId="1" applyFont="1" applyBorder="1" applyAlignment="1">
      <alignment horizontal="left"/>
    </xf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0" xfId="10" applyBorder="1" applyAlignment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3.3100000000000001E-6</c:v>
                </c:pt>
                <c:pt idx="1">
                  <c:v>3.3098467635049608E-6</c:v>
                </c:pt>
                <c:pt idx="2">
                  <c:v>3.3095402905148818E-6</c:v>
                </c:pt>
                <c:pt idx="3">
                  <c:v>3.3090805810297634E-6</c:v>
                </c:pt>
                <c:pt idx="4">
                  <c:v>3.3084676350496054E-6</c:v>
                </c:pt>
                <c:pt idx="5">
                  <c:v>3.3077014525744085E-6</c:v>
                </c:pt>
                <c:pt idx="6">
                  <c:v>3.3067820336041714E-6</c:v>
                </c:pt>
                <c:pt idx="7">
                  <c:v>3.3057093781388955E-6</c:v>
                </c:pt>
                <c:pt idx="8">
                  <c:v>3.3044834861785799E-6</c:v>
                </c:pt>
                <c:pt idx="9">
                  <c:v>3.3031043577232249E-6</c:v>
                </c:pt>
                <c:pt idx="10">
                  <c:v>3.3015719927728302E-6</c:v>
                </c:pt>
                <c:pt idx="11">
                  <c:v>3.2998863913273963E-6</c:v>
                </c:pt>
                <c:pt idx="12">
                  <c:v>3.298047553386923E-6</c:v>
                </c:pt>
                <c:pt idx="13">
                  <c:v>3.29605547895141E-6</c:v>
                </c:pt>
                <c:pt idx="14">
                  <c:v>3.2939101680208577E-6</c:v>
                </c:pt>
                <c:pt idx="15">
                  <c:v>3.2916116205952657E-6</c:v>
                </c:pt>
                <c:pt idx="16">
                  <c:v>3.2891598366746348E-6</c:v>
                </c:pt>
                <c:pt idx="17">
                  <c:v>3.2865548162589638E-6</c:v>
                </c:pt>
                <c:pt idx="18">
                  <c:v>3.2837965593482539E-6</c:v>
                </c:pt>
                <c:pt idx="19">
                  <c:v>3.2808850659425043E-6</c:v>
                </c:pt>
                <c:pt idx="20">
                  <c:v>3.2778203360417154E-6</c:v>
                </c:pt>
                <c:pt idx="21">
                  <c:v>3.2746023696458867E-6</c:v>
                </c:pt>
                <c:pt idx="22">
                  <c:v>3.2712311667550188E-6</c:v>
                </c:pt>
                <c:pt idx="23">
                  <c:v>3.2677067273691116E-6</c:v>
                </c:pt>
                <c:pt idx="24">
                  <c:v>3.2640290514881646E-6</c:v>
                </c:pt>
                <c:pt idx="25">
                  <c:v>3.2601981391121784E-6</c:v>
                </c:pt>
                <c:pt idx="26">
                  <c:v>3.2562139902411524E-6</c:v>
                </c:pt>
                <c:pt idx="27">
                  <c:v>3.2520766048750875E-6</c:v>
                </c:pt>
                <c:pt idx="28">
                  <c:v>3.2477859830139825E-6</c:v>
                </c:pt>
                <c:pt idx="29">
                  <c:v>3.2433421246578387E-6</c:v>
                </c:pt>
                <c:pt idx="30">
                  <c:v>3.2387450298066551E-6</c:v>
                </c:pt>
                <c:pt idx="31">
                  <c:v>3.2339946984604322E-6</c:v>
                </c:pt>
                <c:pt idx="32">
                  <c:v>3.2290911306191696E-6</c:v>
                </c:pt>
                <c:pt idx="33">
                  <c:v>3.2240343262828677E-6</c:v>
                </c:pt>
                <c:pt idx="34">
                  <c:v>3.2188242854515265E-6</c:v>
                </c:pt>
                <c:pt idx="35">
                  <c:v>3.2134610081251456E-6</c:v>
                </c:pt>
                <c:pt idx="36">
                  <c:v>3.2079444943037253E-6</c:v>
                </c:pt>
                <c:pt idx="37">
                  <c:v>3.2022747439872654E-6</c:v>
                </c:pt>
                <c:pt idx="38">
                  <c:v>3.1964517571757666E-6</c:v>
                </c:pt>
                <c:pt idx="39">
                  <c:v>3.1904755338692276E-6</c:v>
                </c:pt>
                <c:pt idx="40">
                  <c:v>3.1843460740676498E-6</c:v>
                </c:pt>
                <c:pt idx="41">
                  <c:v>3.1780633777710322E-6</c:v>
                </c:pt>
                <c:pt idx="42">
                  <c:v>3.1716274449793754E-6</c:v>
                </c:pt>
                <c:pt idx="43">
                  <c:v>3.1650382756926788E-6</c:v>
                </c:pt>
                <c:pt idx="44">
                  <c:v>3.1582958699109429E-6</c:v>
                </c:pt>
                <c:pt idx="45">
                  <c:v>3.1514002276341677E-6</c:v>
                </c:pt>
                <c:pt idx="46">
                  <c:v>3.1443513488623528E-6</c:v>
                </c:pt>
                <c:pt idx="47">
                  <c:v>3.1371492335954987E-6</c:v>
                </c:pt>
                <c:pt idx="48">
                  <c:v>3.1297938818336052E-6</c:v>
                </c:pt>
                <c:pt idx="49">
                  <c:v>3.122285293576672E-6</c:v>
                </c:pt>
                <c:pt idx="50">
                  <c:v>3.1146234688246994E-6</c:v>
                </c:pt>
                <c:pt idx="51">
                  <c:v>3.1068084075776872E-6</c:v>
                </c:pt>
                <c:pt idx="52">
                  <c:v>3.0988401098356357E-6</c:v>
                </c:pt>
                <c:pt idx="53">
                  <c:v>3.0907185755985449E-6</c:v>
                </c:pt>
                <c:pt idx="54">
                  <c:v>3.0824438048664143E-6</c:v>
                </c:pt>
                <c:pt idx="55">
                  <c:v>3.0740157976392445E-6</c:v>
                </c:pt>
                <c:pt idx="56">
                  <c:v>3.0654345539170353E-6</c:v>
                </c:pt>
                <c:pt idx="57">
                  <c:v>3.0567000736997865E-6</c:v>
                </c:pt>
                <c:pt idx="58">
                  <c:v>3.0478123569874983E-6</c:v>
                </c:pt>
                <c:pt idx="59">
                  <c:v>3.0387714037801709E-6</c:v>
                </c:pt>
                <c:pt idx="60">
                  <c:v>3.0295772140778037E-6</c:v>
                </c:pt>
                <c:pt idx="61">
                  <c:v>3.0202297878803972E-6</c:v>
                </c:pt>
                <c:pt idx="62">
                  <c:v>3.010729125187951E-6</c:v>
                </c:pt>
                <c:pt idx="63">
                  <c:v>3.0010752260004655E-6</c:v>
                </c:pt>
                <c:pt idx="64">
                  <c:v>2.9912680903179407E-6</c:v>
                </c:pt>
                <c:pt idx="65">
                  <c:v>2.9813077181403766E-6</c:v>
                </c:pt>
                <c:pt idx="66">
                  <c:v>2.9711941094677728E-6</c:v>
                </c:pt>
                <c:pt idx="67">
                  <c:v>2.9609272643001297E-6</c:v>
                </c:pt>
                <c:pt idx="68">
                  <c:v>2.9505071826374469E-6</c:v>
                </c:pt>
                <c:pt idx="69">
                  <c:v>2.9399338644797248E-6</c:v>
                </c:pt>
                <c:pt idx="70">
                  <c:v>2.9292073098269629E-6</c:v>
                </c:pt>
                <c:pt idx="71">
                  <c:v>2.9183275186791618E-6</c:v>
                </c:pt>
                <c:pt idx="72">
                  <c:v>2.9072944910363213E-6</c:v>
                </c:pt>
                <c:pt idx="73">
                  <c:v>2.8961082268984416E-6</c:v>
                </c:pt>
                <c:pt idx="74">
                  <c:v>2.8847687262655221E-6</c:v>
                </c:pt>
                <c:pt idx="75">
                  <c:v>2.8732759891375634E-6</c:v>
                </c:pt>
                <c:pt idx="76">
                  <c:v>2.8616300155145649E-6</c:v>
                </c:pt>
                <c:pt idx="77">
                  <c:v>2.8498308053965271E-6</c:v>
                </c:pt>
                <c:pt idx="78">
                  <c:v>2.83787835878345E-6</c:v>
                </c:pt>
                <c:pt idx="79">
                  <c:v>2.8257726756753332E-6</c:v>
                </c:pt>
                <c:pt idx="80">
                  <c:v>2.8135137560721771E-6</c:v>
                </c:pt>
                <c:pt idx="81">
                  <c:v>2.8011015999739817E-6</c:v>
                </c:pt>
                <c:pt idx="82">
                  <c:v>2.7885362073807466E-6</c:v>
                </c:pt>
                <c:pt idx="83">
                  <c:v>2.7758175782924722E-6</c:v>
                </c:pt>
                <c:pt idx="84">
                  <c:v>2.7629457127091581E-6</c:v>
                </c:pt>
                <c:pt idx="85">
                  <c:v>2.7499206106308051E-6</c:v>
                </c:pt>
                <c:pt idx="86">
                  <c:v>2.7367422720574123E-6</c:v>
                </c:pt>
                <c:pt idx="87">
                  <c:v>2.7234106969889799E-6</c:v>
                </c:pt>
                <c:pt idx="88">
                  <c:v>2.7099258854255081E-6</c:v>
                </c:pt>
                <c:pt idx="89">
                  <c:v>2.6962878373669971E-6</c:v>
                </c:pt>
                <c:pt idx="90">
                  <c:v>2.6824965528134463E-6</c:v>
                </c:pt>
                <c:pt idx="91">
                  <c:v>2.6685520317648563E-6</c:v>
                </c:pt>
                <c:pt idx="92">
                  <c:v>2.6544542742212269E-6</c:v>
                </c:pt>
                <c:pt idx="93">
                  <c:v>2.6402032801825578E-6</c:v>
                </c:pt>
                <c:pt idx="94">
                  <c:v>2.6257990496488494E-6</c:v>
                </c:pt>
                <c:pt idx="95">
                  <c:v>2.6112415826201018E-6</c:v>
                </c:pt>
                <c:pt idx="96">
                  <c:v>2.5965308790963144E-6</c:v>
                </c:pt>
                <c:pt idx="97">
                  <c:v>2.5816669390774872E-6</c:v>
                </c:pt>
                <c:pt idx="98">
                  <c:v>2.5666497625636212E-6</c:v>
                </c:pt>
                <c:pt idx="99">
                  <c:v>2.5514793495547155E-6</c:v>
                </c:pt>
                <c:pt idx="100">
                  <c:v>2.5361557000507705E-6</c:v>
                </c:pt>
                <c:pt idx="101">
                  <c:v>2.5206788140517858E-6</c:v>
                </c:pt>
                <c:pt idx="102">
                  <c:v>2.5050486915577617E-6</c:v>
                </c:pt>
                <c:pt idx="103">
                  <c:v>2.4892653325686984E-6</c:v>
                </c:pt>
                <c:pt idx="104">
                  <c:v>2.4733287370845954E-6</c:v>
                </c:pt>
                <c:pt idx="105">
                  <c:v>2.457238905105453E-6</c:v>
                </c:pt>
                <c:pt idx="106">
                  <c:v>2.4409958366312714E-6</c:v>
                </c:pt>
                <c:pt idx="107">
                  <c:v>2.42459953166205E-6</c:v>
                </c:pt>
                <c:pt idx="108">
                  <c:v>2.4080499901977889E-6</c:v>
                </c:pt>
                <c:pt idx="109">
                  <c:v>2.3913472122384889E-6</c:v>
                </c:pt>
                <c:pt idx="110">
                  <c:v>2.3744911977841493E-6</c:v>
                </c:pt>
                <c:pt idx="111">
                  <c:v>2.3574819468347703E-6</c:v>
                </c:pt>
                <c:pt idx="112">
                  <c:v>2.3403194593903516E-6</c:v>
                </c:pt>
                <c:pt idx="113">
                  <c:v>2.3230037354508936E-6</c:v>
                </c:pt>
                <c:pt idx="114">
                  <c:v>2.3055347750163963E-6</c:v>
                </c:pt>
                <c:pt idx="115">
                  <c:v>2.2879125780868592E-6</c:v>
                </c:pt>
                <c:pt idx="116">
                  <c:v>2.2701371446622829E-6</c:v>
                </c:pt>
                <c:pt idx="117">
                  <c:v>2.2522084747426669E-6</c:v>
                </c:pt>
                <c:pt idx="118">
                  <c:v>2.234126568328012E-6</c:v>
                </c:pt>
                <c:pt idx="119">
                  <c:v>2.2158914254183173E-6</c:v>
                </c:pt>
                <c:pt idx="120">
                  <c:v>2.197503046013583E-6</c:v>
                </c:pt>
                <c:pt idx="121">
                  <c:v>2.1789614301138098E-6</c:v>
                </c:pt>
                <c:pt idx="122">
                  <c:v>2.1602665777189964E-6</c:v>
                </c:pt>
                <c:pt idx="123">
                  <c:v>2.1414184888291437E-6</c:v>
                </c:pt>
                <c:pt idx="124">
                  <c:v>2.1224171634442517E-6</c:v>
                </c:pt>
                <c:pt idx="125">
                  <c:v>2.1032626015643205E-6</c:v>
                </c:pt>
                <c:pt idx="126">
                  <c:v>2.0839548031893495E-6</c:v>
                </c:pt>
                <c:pt idx="127">
                  <c:v>2.0644937683193392E-6</c:v>
                </c:pt>
                <c:pt idx="128">
                  <c:v>2.0448794969542896E-6</c:v>
                </c:pt>
                <c:pt idx="129">
                  <c:v>2.0251119890942003E-6</c:v>
                </c:pt>
                <c:pt idx="130">
                  <c:v>2.0051912447390717E-6</c:v>
                </c:pt>
                <c:pt idx="131">
                  <c:v>1.9851172638889038E-6</c:v>
                </c:pt>
                <c:pt idx="132">
                  <c:v>1.9648900465436962E-6</c:v>
                </c:pt>
                <c:pt idx="133">
                  <c:v>1.9445095927034488E-6</c:v>
                </c:pt>
                <c:pt idx="134">
                  <c:v>1.9239759023681626E-6</c:v>
                </c:pt>
                <c:pt idx="135">
                  <c:v>1.9032889755378367E-6</c:v>
                </c:pt>
                <c:pt idx="136">
                  <c:v>1.8824488122124714E-6</c:v>
                </c:pt>
                <c:pt idx="137">
                  <c:v>1.8614554123920665E-6</c:v>
                </c:pt>
                <c:pt idx="138">
                  <c:v>1.8403087760766222E-6</c:v>
                </c:pt>
                <c:pt idx="139">
                  <c:v>1.8190089032661387E-6</c:v>
                </c:pt>
                <c:pt idx="140">
                  <c:v>1.7975557939606154E-6</c:v>
                </c:pt>
                <c:pt idx="141">
                  <c:v>1.7759494481600528E-6</c:v>
                </c:pt>
                <c:pt idx="142">
                  <c:v>1.7541898658644508E-6</c:v>
                </c:pt>
                <c:pt idx="143">
                  <c:v>1.7322770470738092E-6</c:v>
                </c:pt>
                <c:pt idx="144">
                  <c:v>1.7102109917881283E-6</c:v>
                </c:pt>
                <c:pt idx="145">
                  <c:v>1.6879917000074081E-6</c:v>
                </c:pt>
                <c:pt idx="146">
                  <c:v>1.665619171731648E-6</c:v>
                </c:pt>
                <c:pt idx="147">
                  <c:v>1.6430934069608488E-6</c:v>
                </c:pt>
                <c:pt idx="148">
                  <c:v>1.6204144056950098E-6</c:v>
                </c:pt>
                <c:pt idx="149">
                  <c:v>1.5975821679341318E-6</c:v>
                </c:pt>
                <c:pt idx="150">
                  <c:v>1.5745966936782143E-6</c:v>
                </c:pt>
                <c:pt idx="151">
                  <c:v>1.5514579829272571E-6</c:v>
                </c:pt>
                <c:pt idx="152">
                  <c:v>1.5281660356812603E-6</c:v>
                </c:pt>
                <c:pt idx="153">
                  <c:v>1.5047208519402245E-6</c:v>
                </c:pt>
                <c:pt idx="154">
                  <c:v>1.4811224317041489E-6</c:v>
                </c:pt>
                <c:pt idx="155">
                  <c:v>1.4573707749730343E-6</c:v>
                </c:pt>
                <c:pt idx="156">
                  <c:v>1.4334658817468797E-6</c:v>
                </c:pt>
                <c:pt idx="157">
                  <c:v>1.4094077520256858E-6</c:v>
                </c:pt>
                <c:pt idx="158">
                  <c:v>1.3851963858094524E-6</c:v>
                </c:pt>
                <c:pt idx="159">
                  <c:v>1.36083178309818E-6</c:v>
                </c:pt>
                <c:pt idx="160">
                  <c:v>1.3363139438918678E-6</c:v>
                </c:pt>
                <c:pt idx="161">
                  <c:v>1.3116428681905163E-6</c:v>
                </c:pt>
                <c:pt idx="162">
                  <c:v>1.2868185559941251E-6</c:v>
                </c:pt>
                <c:pt idx="163">
                  <c:v>1.2618410073026946E-6</c:v>
                </c:pt>
                <c:pt idx="164">
                  <c:v>1.2367102221162248E-6</c:v>
                </c:pt>
                <c:pt idx="165">
                  <c:v>1.2114262004347152E-6</c:v>
                </c:pt>
                <c:pt idx="166">
                  <c:v>1.185988942258166E-6</c:v>
                </c:pt>
                <c:pt idx="167">
                  <c:v>1.1603984475865779E-6</c:v>
                </c:pt>
                <c:pt idx="168">
                  <c:v>1.13465471641995E-6</c:v>
                </c:pt>
                <c:pt idx="169">
                  <c:v>1.1087577487582829E-6</c:v>
                </c:pt>
                <c:pt idx="170">
                  <c:v>1.082707544601576E-6</c:v>
                </c:pt>
                <c:pt idx="171">
                  <c:v>1.0565041039498298E-6</c:v>
                </c:pt>
                <c:pt idx="172">
                  <c:v>1.030147426803044E-6</c:v>
                </c:pt>
                <c:pt idx="173">
                  <c:v>1.0036375131612188E-6</c:v>
                </c:pt>
                <c:pt idx="174">
                  <c:v>9.7697436302435473E-7</c:v>
                </c:pt>
                <c:pt idx="175">
                  <c:v>9.5015797639245053E-7</c:v>
                </c:pt>
                <c:pt idx="176">
                  <c:v>9.2318835326550703E-7</c:v>
                </c:pt>
                <c:pt idx="177">
                  <c:v>8.9606549364352424E-7</c:v>
                </c:pt>
                <c:pt idx="178">
                  <c:v>8.6878939752650173E-7</c:v>
                </c:pt>
                <c:pt idx="179">
                  <c:v>8.4136006491444034E-7</c:v>
                </c:pt>
                <c:pt idx="180">
                  <c:v>8.137774958073388E-7</c:v>
                </c:pt>
                <c:pt idx="181">
                  <c:v>7.8629708436359694E-7</c:v>
                </c:pt>
                <c:pt idx="182">
                  <c:v>7.5891883058321476E-7</c:v>
                </c:pt>
                <c:pt idx="183">
                  <c:v>7.3164273446619266E-7</c:v>
                </c:pt>
                <c:pt idx="184">
                  <c:v>7.0446879601252982E-7</c:v>
                </c:pt>
                <c:pt idx="185">
                  <c:v>6.7739701522222665E-7</c:v>
                </c:pt>
                <c:pt idx="186">
                  <c:v>6.5042739209528316E-7</c:v>
                </c:pt>
                <c:pt idx="187">
                  <c:v>6.2355992663169933E-7</c:v>
                </c:pt>
                <c:pt idx="188">
                  <c:v>5.9679461883147518E-7</c:v>
                </c:pt>
                <c:pt idx="189">
                  <c:v>5.7013146869461028E-7</c:v>
                </c:pt>
                <c:pt idx="190">
                  <c:v>5.4357047622110548E-7</c:v>
                </c:pt>
                <c:pt idx="191">
                  <c:v>5.1711164141096035E-7</c:v>
                </c:pt>
                <c:pt idx="192">
                  <c:v>4.9075496426417489E-7</c:v>
                </c:pt>
                <c:pt idx="193">
                  <c:v>4.6450044478074868E-7</c:v>
                </c:pt>
                <c:pt idx="194">
                  <c:v>4.3834808296068215E-7</c:v>
                </c:pt>
                <c:pt idx="195">
                  <c:v>4.1229787880397528E-7</c:v>
                </c:pt>
                <c:pt idx="196">
                  <c:v>3.8634983231062809E-7</c:v>
                </c:pt>
                <c:pt idx="197">
                  <c:v>3.6050394348064058E-7</c:v>
                </c:pt>
                <c:pt idx="198">
                  <c:v>3.3476021231401316E-7</c:v>
                </c:pt>
                <c:pt idx="199">
                  <c:v>3.0911863881074498E-7</c:v>
                </c:pt>
                <c:pt idx="200">
                  <c:v>2.8357922297083606E-7</c:v>
                </c:pt>
                <c:pt idx="201">
                  <c:v>2.5814196479428766E-7</c:v>
                </c:pt>
                <c:pt idx="202">
                  <c:v>2.3280686428109809E-7</c:v>
                </c:pt>
                <c:pt idx="203">
                  <c:v>2.0757392143126818E-7</c:v>
                </c:pt>
                <c:pt idx="204">
                  <c:v>1.8244313624479795E-7</c:v>
                </c:pt>
                <c:pt idx="205">
                  <c:v>1.574145087216874E-7</c:v>
                </c:pt>
                <c:pt idx="206">
                  <c:v>1.3248803886193651E-7</c:v>
                </c:pt>
                <c:pt idx="207">
                  <c:v>1.0766372666554572E-7</c:v>
                </c:pt>
                <c:pt idx="208">
                  <c:v>8.294157213251461E-8</c:v>
                </c:pt>
                <c:pt idx="209">
                  <c:v>5.8321575262842745E-8</c:v>
                </c:pt>
                <c:pt idx="210">
                  <c:v>3.3803736056530977E-8</c:v>
                </c:pt>
                <c:pt idx="211">
                  <c:v>9.3880545135784579E-9</c:v>
                </c:pt>
                <c:pt idx="212">
                  <c:v>-1.4925469366014388E-8</c:v>
                </c:pt>
                <c:pt idx="213">
                  <c:v>-3.9136835582247561E-8</c:v>
                </c:pt>
                <c:pt idx="214">
                  <c:v>-6.3246044135121485E-8</c:v>
                </c:pt>
                <c:pt idx="215">
                  <c:v>-8.7253095024635312E-8</c:v>
                </c:pt>
                <c:pt idx="216">
                  <c:v>-1.1115798825078989E-7</c:v>
                </c:pt>
                <c:pt idx="217">
                  <c:v>-1.349607238135848E-7</c:v>
                </c:pt>
                <c:pt idx="218">
                  <c:v>-1.5866130171302003E-7</c:v>
                </c:pt>
                <c:pt idx="219">
                  <c:v>-1.8225972194909601E-7</c:v>
                </c:pt>
                <c:pt idx="220">
                  <c:v>-2.057559845218119E-7</c:v>
                </c:pt>
                <c:pt idx="221">
                  <c:v>-2.2915008943116853E-7</c:v>
                </c:pt>
                <c:pt idx="222">
                  <c:v>-2.5244203667716507E-7</c:v>
                </c:pt>
                <c:pt idx="223">
                  <c:v>-2.7563182625980152E-7</c:v>
                </c:pt>
                <c:pt idx="224">
                  <c:v>-2.9871945817907871E-7</c:v>
                </c:pt>
                <c:pt idx="225">
                  <c:v>-3.2170493243499623E-7</c:v>
                </c:pt>
                <c:pt idx="226">
                  <c:v>-3.4458824902755408E-7</c:v>
                </c:pt>
                <c:pt idx="227">
                  <c:v>-3.6736940795675268E-7</c:v>
                </c:pt>
                <c:pt idx="228">
                  <c:v>-3.9004840922259118E-7</c:v>
                </c:pt>
                <c:pt idx="229">
                  <c:v>-4.1262525282507043E-7</c:v>
                </c:pt>
                <c:pt idx="230">
                  <c:v>-4.3509993876419001E-7</c:v>
                </c:pt>
                <c:pt idx="231">
                  <c:v>-4.5747246703994992E-7</c:v>
                </c:pt>
                <c:pt idx="232">
                  <c:v>-4.7974283765235058E-7</c:v>
                </c:pt>
                <c:pt idx="233">
                  <c:v>-5.0191105060139114E-7</c:v>
                </c:pt>
                <c:pt idx="234">
                  <c:v>-5.2397710588707245E-7</c:v>
                </c:pt>
                <c:pt idx="235">
                  <c:v>-5.4594100350939409E-7</c:v>
                </c:pt>
                <c:pt idx="236">
                  <c:v>-5.6780274346835563E-7</c:v>
                </c:pt>
                <c:pt idx="237">
                  <c:v>-5.8956232576395708E-7</c:v>
                </c:pt>
                <c:pt idx="238">
                  <c:v>-6.1121975039619927E-7</c:v>
                </c:pt>
                <c:pt idx="239">
                  <c:v>-6.3277501736508222E-7</c:v>
                </c:pt>
                <c:pt idx="240">
                  <c:v>-6.5422812667060507E-7</c:v>
                </c:pt>
                <c:pt idx="241">
                  <c:v>-6.7557907831276867E-7</c:v>
                </c:pt>
                <c:pt idx="242">
                  <c:v>-6.9682787229157218E-7</c:v>
                </c:pt>
                <c:pt idx="243">
                  <c:v>-7.1797450860701643E-7</c:v>
                </c:pt>
                <c:pt idx="244">
                  <c:v>-7.3901898725910144E-7</c:v>
                </c:pt>
                <c:pt idx="245">
                  <c:v>-7.5996130824782635E-7</c:v>
                </c:pt>
                <c:pt idx="246">
                  <c:v>-7.8080147157319201E-7</c:v>
                </c:pt>
                <c:pt idx="247">
                  <c:v>-8.0153947723519757E-7</c:v>
                </c:pt>
                <c:pt idx="248">
                  <c:v>-8.2217532523384388E-7</c:v>
                </c:pt>
                <c:pt idx="249">
                  <c:v>-8.4270901556913095E-7</c:v>
                </c:pt>
                <c:pt idx="250">
                  <c:v>-8.6314054824105707E-7</c:v>
                </c:pt>
                <c:pt idx="251">
                  <c:v>-8.8346992324962394E-7</c:v>
                </c:pt>
                <c:pt idx="252">
                  <c:v>-9.0369714059483156E-7</c:v>
                </c:pt>
                <c:pt idx="253">
                  <c:v>-9.2382220027667909E-7</c:v>
                </c:pt>
                <c:pt idx="254">
                  <c:v>-9.4384510229516736E-7</c:v>
                </c:pt>
                <c:pt idx="255">
                  <c:v>-9.6376584665029554E-7</c:v>
                </c:pt>
                <c:pt idx="256">
                  <c:v>-9.8358443334206447E-7</c:v>
                </c:pt>
                <c:pt idx="257">
                  <c:v>-1.0033008623704742E-6</c:v>
                </c:pt>
                <c:pt idx="258">
                  <c:v>-1.0229151337355237E-6</c:v>
                </c:pt>
                <c:pt idx="259">
                  <c:v>-1.0424272474372141E-6</c:v>
                </c:pt>
                <c:pt idx="260">
                  <c:v>-1.0618372034755443E-6</c:v>
                </c:pt>
                <c:pt idx="261">
                  <c:v>-1.0811450018505153E-6</c:v>
                </c:pt>
                <c:pt idx="262">
                  <c:v>-1.100350642562127E-6</c:v>
                </c:pt>
                <c:pt idx="263">
                  <c:v>-1.1194541256103787E-6</c:v>
                </c:pt>
                <c:pt idx="264">
                  <c:v>-1.1384554509952702E-6</c:v>
                </c:pt>
                <c:pt idx="265">
                  <c:v>-1.1573546187168025E-6</c:v>
                </c:pt>
                <c:pt idx="266">
                  <c:v>-1.1761516287749747E-6</c:v>
                </c:pt>
                <c:pt idx="267">
                  <c:v>-1.1948464811697877E-6</c:v>
                </c:pt>
                <c:pt idx="268">
                  <c:v>-1.2134391759012405E-6</c:v>
                </c:pt>
                <c:pt idx="269">
                  <c:v>-1.2319297129693341E-6</c:v>
                </c:pt>
                <c:pt idx="270">
                  <c:v>-1.2503180923740685E-6</c:v>
                </c:pt>
                <c:pt idx="271">
                  <c:v>-1.2686043141154428E-6</c:v>
                </c:pt>
                <c:pt idx="272">
                  <c:v>-1.2867883781934578E-6</c:v>
                </c:pt>
                <c:pt idx="273">
                  <c:v>-1.3048702846081127E-6</c:v>
                </c:pt>
                <c:pt idx="274">
                  <c:v>-1.3228500333594083E-6</c:v>
                </c:pt>
                <c:pt idx="275">
                  <c:v>-1.3407276244473448E-6</c:v>
                </c:pt>
                <c:pt idx="276">
                  <c:v>-1.3585030578719211E-6</c:v>
                </c:pt>
                <c:pt idx="277">
                  <c:v>-1.3761763336331381E-6</c:v>
                </c:pt>
                <c:pt idx="278">
                  <c:v>-1.3937474517309951E-6</c:v>
                </c:pt>
                <c:pt idx="279">
                  <c:v>-1.411216412165492E-6</c:v>
                </c:pt>
                <c:pt idx="280">
                  <c:v>-1.4285832149366296E-6</c:v>
                </c:pt>
                <c:pt idx="281">
                  <c:v>-1.445847860044408E-6</c:v>
                </c:pt>
                <c:pt idx="282">
                  <c:v>-1.4630103474888263E-6</c:v>
                </c:pt>
                <c:pt idx="283">
                  <c:v>-1.4800706772698845E-6</c:v>
                </c:pt>
                <c:pt idx="284">
                  <c:v>-1.4970288493875834E-6</c:v>
                </c:pt>
                <c:pt idx="285">
                  <c:v>-1.5138848638419231E-6</c:v>
                </c:pt>
                <c:pt idx="286">
                  <c:v>-1.5306387206329035E-6</c:v>
                </c:pt>
                <c:pt idx="287">
                  <c:v>-1.5472904197605238E-6</c:v>
                </c:pt>
                <c:pt idx="288">
                  <c:v>-1.5638399612247841E-6</c:v>
                </c:pt>
                <c:pt idx="289">
                  <c:v>-1.5802873450256851E-6</c:v>
                </c:pt>
                <c:pt idx="290">
                  <c:v>-1.5966325711632268E-6</c:v>
                </c:pt>
                <c:pt idx="291">
                  <c:v>-1.6128756396374093E-6</c:v>
                </c:pt>
                <c:pt idx="292">
                  <c:v>-1.6290165504482317E-6</c:v>
                </c:pt>
                <c:pt idx="293">
                  <c:v>-1.6450553035956932E-6</c:v>
                </c:pt>
                <c:pt idx="294">
                  <c:v>-1.6609918990797962E-6</c:v>
                </c:pt>
                <c:pt idx="295">
                  <c:v>-1.6768263369005392E-6</c:v>
                </c:pt>
                <c:pt idx="296">
                  <c:v>-1.692558617057922E-6</c:v>
                </c:pt>
                <c:pt idx="297">
                  <c:v>-1.7081887395519465E-6</c:v>
                </c:pt>
                <c:pt idx="298">
                  <c:v>-1.72371670438261E-6</c:v>
                </c:pt>
                <c:pt idx="299">
                  <c:v>-1.7391425115499151E-6</c:v>
                </c:pt>
                <c:pt idx="300">
                  <c:v>-1.7544661610538601E-6</c:v>
                </c:pt>
                <c:pt idx="301">
                  <c:v>-1.7696876528944451E-6</c:v>
                </c:pt>
                <c:pt idx="302">
                  <c:v>-1.7848069870716716E-6</c:v>
                </c:pt>
                <c:pt idx="303">
                  <c:v>-1.7998241635855371E-6</c:v>
                </c:pt>
                <c:pt idx="304">
                  <c:v>-1.8147391824360443E-6</c:v>
                </c:pt>
                <c:pt idx="305">
                  <c:v>-1.8295520436231914E-6</c:v>
                </c:pt>
                <c:pt idx="306">
                  <c:v>-1.8442627471469784E-6</c:v>
                </c:pt>
                <c:pt idx="307">
                  <c:v>-1.8588712930074061E-6</c:v>
                </c:pt>
                <c:pt idx="308">
                  <c:v>-1.8733776812044737E-6</c:v>
                </c:pt>
                <c:pt idx="309">
                  <c:v>-1.8877819117381813E-6</c:v>
                </c:pt>
                <c:pt idx="310">
                  <c:v>-1.9020839846085304E-6</c:v>
                </c:pt>
                <c:pt idx="311">
                  <c:v>-1.9162838998155186E-6</c:v>
                </c:pt>
                <c:pt idx="312">
                  <c:v>-1.9303816573591484E-6</c:v>
                </c:pt>
                <c:pt idx="313">
                  <c:v>-1.944377257239418E-6</c:v>
                </c:pt>
                <c:pt idx="314">
                  <c:v>-1.9582706994563276E-6</c:v>
                </c:pt>
                <c:pt idx="315">
                  <c:v>-1.9720619840098788E-6</c:v>
                </c:pt>
                <c:pt idx="316">
                  <c:v>-1.9857511109000691E-6</c:v>
                </c:pt>
                <c:pt idx="317">
                  <c:v>-1.9993380801269009E-6</c:v>
                </c:pt>
                <c:pt idx="318">
                  <c:v>-2.0128228916903727E-6</c:v>
                </c:pt>
                <c:pt idx="319">
                  <c:v>-2.0262055455904843E-6</c:v>
                </c:pt>
                <c:pt idx="320">
                  <c:v>-2.0394860418272376E-6</c:v>
                </c:pt>
                <c:pt idx="321">
                  <c:v>-2.0526643804006299E-6</c:v>
                </c:pt>
                <c:pt idx="322">
                  <c:v>-2.0657405613106629E-6</c:v>
                </c:pt>
                <c:pt idx="323">
                  <c:v>-2.0787145845573359E-6</c:v>
                </c:pt>
                <c:pt idx="324">
                  <c:v>-2.0915864501406496E-6</c:v>
                </c:pt>
                <c:pt idx="325">
                  <c:v>-2.1043561580606032E-6</c:v>
                </c:pt>
                <c:pt idx="326">
                  <c:v>-2.1170237083171976E-6</c:v>
                </c:pt>
                <c:pt idx="327">
                  <c:v>-2.1295891009104327E-6</c:v>
                </c:pt>
                <c:pt idx="328">
                  <c:v>-2.1420523358403077E-6</c:v>
                </c:pt>
                <c:pt idx="329">
                  <c:v>-2.1544134131068235E-6</c:v>
                </c:pt>
                <c:pt idx="330">
                  <c:v>-2.1666723327099792E-6</c:v>
                </c:pt>
                <c:pt idx="331">
                  <c:v>-2.1788290946497756E-6</c:v>
                </c:pt>
                <c:pt idx="332">
                  <c:v>-2.1908836989262127E-6</c:v>
                </c:pt>
                <c:pt idx="333">
                  <c:v>-2.2028361455392898E-6</c:v>
                </c:pt>
                <c:pt idx="334">
                  <c:v>-2.2146864344890077E-6</c:v>
                </c:pt>
                <c:pt idx="335">
                  <c:v>-2.2264345657753654E-6</c:v>
                </c:pt>
                <c:pt idx="336">
                  <c:v>-2.2380805393983639E-6</c:v>
                </c:pt>
                <c:pt idx="337">
                  <c:v>-2.2496243553580014E-6</c:v>
                </c:pt>
                <c:pt idx="338">
                  <c:v>-2.2610660136542805E-6</c:v>
                </c:pt>
                <c:pt idx="339">
                  <c:v>-2.2724055142871996E-6</c:v>
                </c:pt>
                <c:pt idx="340">
                  <c:v>-2.2836428572567585E-6</c:v>
                </c:pt>
                <c:pt idx="341">
                  <c:v>-2.2947780425629591E-6</c:v>
                </c:pt>
                <c:pt idx="342">
                  <c:v>-2.3058110702057987E-6</c:v>
                </c:pt>
                <c:pt idx="343">
                  <c:v>-2.3167419401852799E-6</c:v>
                </c:pt>
                <c:pt idx="344">
                  <c:v>-2.327570652501401E-6</c:v>
                </c:pt>
                <c:pt idx="345">
                  <c:v>-2.338297207154162E-6</c:v>
                </c:pt>
                <c:pt idx="346">
                  <c:v>-2.3489216041435646E-6</c:v>
                </c:pt>
                <c:pt idx="347">
                  <c:v>-2.3594438434696062E-6</c:v>
                </c:pt>
                <c:pt idx="348">
                  <c:v>-2.3698639251322895E-6</c:v>
                </c:pt>
                <c:pt idx="349">
                  <c:v>-2.3801818491316126E-6</c:v>
                </c:pt>
                <c:pt idx="350">
                  <c:v>-2.3903976154675757E-6</c:v>
                </c:pt>
                <c:pt idx="351">
                  <c:v>-2.4005112241401786E-6</c:v>
                </c:pt>
                <c:pt idx="352">
                  <c:v>-2.4105226751494224E-6</c:v>
                </c:pt>
                <c:pt idx="353">
                  <c:v>-2.4204319684953068E-6</c:v>
                </c:pt>
                <c:pt idx="354">
                  <c:v>-2.4302391041778312E-6</c:v>
                </c:pt>
                <c:pt idx="355">
                  <c:v>-2.4399440821969963E-6</c:v>
                </c:pt>
                <c:pt idx="356">
                  <c:v>-2.4495469025528013E-6</c:v>
                </c:pt>
                <c:pt idx="357">
                  <c:v>-2.4590475652452471E-6</c:v>
                </c:pt>
                <c:pt idx="358">
                  <c:v>-2.4684460702743336E-6</c:v>
                </c:pt>
                <c:pt idx="359">
                  <c:v>-2.4777424176400601E-6</c:v>
                </c:pt>
                <c:pt idx="360">
                  <c:v>-2.4869366073424272E-6</c:v>
                </c:pt>
                <c:pt idx="361">
                  <c:v>-2.4960286393814343E-6</c:v>
                </c:pt>
                <c:pt idx="362">
                  <c:v>-2.5050185137570822E-6</c:v>
                </c:pt>
                <c:pt idx="363">
                  <c:v>-2.5139062304693707E-6</c:v>
                </c:pt>
                <c:pt idx="364">
                  <c:v>-2.5226917895182984E-6</c:v>
                </c:pt>
                <c:pt idx="365">
                  <c:v>-2.5313751909038668E-6</c:v>
                </c:pt>
                <c:pt idx="366">
                  <c:v>-2.5399564346260759E-6</c:v>
                </c:pt>
                <c:pt idx="367">
                  <c:v>-2.5484355206849249E-6</c:v>
                </c:pt>
                <c:pt idx="368">
                  <c:v>-2.5568124490804147E-6</c:v>
                </c:pt>
                <c:pt idx="369">
                  <c:v>-2.5650872198125444E-6</c:v>
                </c:pt>
                <c:pt idx="370">
                  <c:v>-2.5732598328813149E-6</c:v>
                </c:pt>
                <c:pt idx="371">
                  <c:v>-2.5813302882867261E-6</c:v>
                </c:pt>
                <c:pt idx="372">
                  <c:v>-2.5892985860287772E-6</c:v>
                </c:pt>
                <c:pt idx="373">
                  <c:v>-2.597164726107469E-6</c:v>
                </c:pt>
                <c:pt idx="374">
                  <c:v>-2.6049287085228008E-6</c:v>
                </c:pt>
                <c:pt idx="375">
                  <c:v>-2.6125905332747733E-6</c:v>
                </c:pt>
                <c:pt idx="376">
                  <c:v>-2.6201502003633866E-6</c:v>
                </c:pt>
                <c:pt idx="377">
                  <c:v>-2.6276077097886397E-6</c:v>
                </c:pt>
                <c:pt idx="378">
                  <c:v>-2.6349630615505336E-6</c:v>
                </c:pt>
                <c:pt idx="379">
                  <c:v>-2.6422162556490666E-6</c:v>
                </c:pt>
                <c:pt idx="380">
                  <c:v>-2.6493672920842403E-6</c:v>
                </c:pt>
                <c:pt idx="381">
                  <c:v>-2.6564161708560548E-6</c:v>
                </c:pt>
                <c:pt idx="382">
                  <c:v>-2.66336289196451E-6</c:v>
                </c:pt>
                <c:pt idx="383">
                  <c:v>-2.6702074554096051E-6</c:v>
                </c:pt>
                <c:pt idx="384">
                  <c:v>-2.6769498611913402E-6</c:v>
                </c:pt>
                <c:pt idx="385">
                  <c:v>-2.6835901093097159E-6</c:v>
                </c:pt>
                <c:pt idx="386">
                  <c:v>-2.6901281997647325E-6</c:v>
                </c:pt>
                <c:pt idx="387">
                  <c:v>-2.6965641325563897E-6</c:v>
                </c:pt>
                <c:pt idx="388">
                  <c:v>-2.7028979076846869E-6</c:v>
                </c:pt>
                <c:pt idx="389">
                  <c:v>-2.709129525149624E-6</c:v>
                </c:pt>
                <c:pt idx="390">
                  <c:v>-2.7152589849512018E-6</c:v>
                </c:pt>
                <c:pt idx="391">
                  <c:v>-2.7212862870894204E-6</c:v>
                </c:pt>
                <c:pt idx="392">
                  <c:v>-2.7272114315642798E-6</c:v>
                </c:pt>
                <c:pt idx="393">
                  <c:v>-2.7330344183757782E-6</c:v>
                </c:pt>
                <c:pt idx="394">
                  <c:v>-2.7387552475239173E-6</c:v>
                </c:pt>
                <c:pt idx="395">
                  <c:v>-2.7443739190086964E-6</c:v>
                </c:pt>
                <c:pt idx="396">
                  <c:v>-2.7498904328301162E-6</c:v>
                </c:pt>
                <c:pt idx="397">
                  <c:v>-2.7553047889881767E-6</c:v>
                </c:pt>
                <c:pt idx="398">
                  <c:v>-2.7606169874828772E-6</c:v>
                </c:pt>
                <c:pt idx="399">
                  <c:v>-2.7658270283142184E-6</c:v>
                </c:pt>
                <c:pt idx="400">
                  <c:v>-2.7709349114821995E-6</c:v>
                </c:pt>
                <c:pt idx="401">
                  <c:v>-2.7759406369868213E-6</c:v>
                </c:pt>
                <c:pt idx="402">
                  <c:v>-2.7808442048280839E-6</c:v>
                </c:pt>
                <c:pt idx="403">
                  <c:v>-2.7856456150059864E-6</c:v>
                </c:pt>
                <c:pt idx="404">
                  <c:v>-2.7903448675205297E-6</c:v>
                </c:pt>
                <c:pt idx="405">
                  <c:v>-2.7949419623717129E-6</c:v>
                </c:pt>
                <c:pt idx="406">
                  <c:v>-2.7994368995595359E-6</c:v>
                </c:pt>
                <c:pt idx="407">
                  <c:v>-2.8038296790840006E-6</c:v>
                </c:pt>
                <c:pt idx="408">
                  <c:v>-2.8081203009451043E-6</c:v>
                </c:pt>
                <c:pt idx="409">
                  <c:v>-2.8123087651428497E-6</c:v>
                </c:pt>
                <c:pt idx="410">
                  <c:v>-2.8163950716772349E-6</c:v>
                </c:pt>
                <c:pt idx="411">
                  <c:v>-2.8203792205482609E-6</c:v>
                </c:pt>
                <c:pt idx="412">
                  <c:v>-2.8242612117559259E-6</c:v>
                </c:pt>
                <c:pt idx="413">
                  <c:v>-2.8280410453002334E-6</c:v>
                </c:pt>
                <c:pt idx="414">
                  <c:v>-2.8317187211811799E-6</c:v>
                </c:pt>
                <c:pt idx="415">
                  <c:v>-2.8352942393987655E-6</c:v>
                </c:pt>
                <c:pt idx="416">
                  <c:v>-2.8387675999529935E-6</c:v>
                </c:pt>
                <c:pt idx="417">
                  <c:v>-2.8421388028438606E-6</c:v>
                </c:pt>
                <c:pt idx="418">
                  <c:v>-2.8454078480713684E-6</c:v>
                </c:pt>
                <c:pt idx="419">
                  <c:v>-2.8485747356355162E-6</c:v>
                </c:pt>
                <c:pt idx="420">
                  <c:v>-2.8516394655363055E-6</c:v>
                </c:pt>
                <c:pt idx="421">
                  <c:v>-2.8546020377737339E-6</c:v>
                </c:pt>
                <c:pt idx="422">
                  <c:v>-2.8574624523478039E-6</c:v>
                </c:pt>
                <c:pt idx="423">
                  <c:v>-2.8602207092585138E-6</c:v>
                </c:pt>
                <c:pt idx="424">
                  <c:v>-2.8628768085058645E-6</c:v>
                </c:pt>
                <c:pt idx="425">
                  <c:v>-2.8654307500898542E-6</c:v>
                </c:pt>
                <c:pt idx="426">
                  <c:v>-2.8678825340104863E-6</c:v>
                </c:pt>
                <c:pt idx="427">
                  <c:v>-2.8702321602677575E-6</c:v>
                </c:pt>
                <c:pt idx="428">
                  <c:v>-2.8724796288616695E-6</c:v>
                </c:pt>
                <c:pt idx="429">
                  <c:v>-2.8746249397922214E-6</c:v>
                </c:pt>
                <c:pt idx="430">
                  <c:v>-2.8766680930594131E-6</c:v>
                </c:pt>
                <c:pt idx="431">
                  <c:v>-2.8786090886632465E-6</c:v>
                </c:pt>
                <c:pt idx="432">
                  <c:v>-2.8804479266037189E-6</c:v>
                </c:pt>
                <c:pt idx="433">
                  <c:v>-2.8821846068808321E-6</c:v>
                </c:pt>
                <c:pt idx="434">
                  <c:v>-2.883819129494586E-6</c:v>
                </c:pt>
                <c:pt idx="435">
                  <c:v>-2.8853514944449807E-6</c:v>
                </c:pt>
                <c:pt idx="436">
                  <c:v>-2.8867817017320144E-6</c:v>
                </c:pt>
                <c:pt idx="437">
                  <c:v>-2.8881097513556897E-6</c:v>
                </c:pt>
                <c:pt idx="438">
                  <c:v>-2.8893356433160049E-6</c:v>
                </c:pt>
                <c:pt idx="439">
                  <c:v>-2.8904593776129609E-6</c:v>
                </c:pt>
                <c:pt idx="440">
                  <c:v>-2.8914809542465568E-6</c:v>
                </c:pt>
                <c:pt idx="441">
                  <c:v>-2.8924003732167943E-6</c:v>
                </c:pt>
                <c:pt idx="442">
                  <c:v>-2.8932176345236708E-6</c:v>
                </c:pt>
                <c:pt idx="443">
                  <c:v>-2.8939327381671873E-6</c:v>
                </c:pt>
                <c:pt idx="444">
                  <c:v>-2.8945456841473445E-6</c:v>
                </c:pt>
                <c:pt idx="445">
                  <c:v>-2.8950564724641415E-6</c:v>
                </c:pt>
                <c:pt idx="446">
                  <c:v>-2.8954651031175802E-6</c:v>
                </c:pt>
                <c:pt idx="447">
                  <c:v>-2.895771576107658E-6</c:v>
                </c:pt>
                <c:pt idx="448">
                  <c:v>-2.8959758914343773E-6</c:v>
                </c:pt>
                <c:pt idx="449">
                  <c:v>-2.8960780490977366E-6</c:v>
                </c:pt>
                <c:pt idx="450">
                  <c:v>-2.8960780490977366E-6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3.3100000000000001E-6</c:v>
                </c:pt>
                <c:pt idx="1">
                  <c:v>6.6198467635049613E-6</c:v>
                </c:pt>
                <c:pt idx="2">
                  <c:v>9.9293870540198426E-6</c:v>
                </c:pt>
                <c:pt idx="3">
                  <c:v>1.3238467635049606E-5</c:v>
                </c:pt>
                <c:pt idx="4">
                  <c:v>1.6546935270099211E-5</c:v>
                </c:pt>
                <c:pt idx="5">
                  <c:v>1.985463672267362E-5</c:v>
                </c:pt>
                <c:pt idx="6">
                  <c:v>2.3161418756277793E-5</c:v>
                </c:pt>
                <c:pt idx="7">
                  <c:v>2.6467128134416688E-5</c:v>
                </c:pt>
                <c:pt idx="8">
                  <c:v>2.9771611620595268E-5</c:v>
                </c:pt>
                <c:pt idx="9">
                  <c:v>3.3074715978318492E-5</c:v>
                </c:pt>
                <c:pt idx="10">
                  <c:v>3.6376287971091321E-5</c:v>
                </c:pt>
                <c:pt idx="11">
                  <c:v>3.967617436241872E-5</c:v>
                </c:pt>
                <c:pt idx="12">
                  <c:v>4.2974221915805643E-5</c:v>
                </c:pt>
                <c:pt idx="13">
                  <c:v>4.6270277394757056E-5</c:v>
                </c:pt>
                <c:pt idx="14">
                  <c:v>4.9564187562777913E-5</c:v>
                </c:pt>
                <c:pt idx="15">
                  <c:v>5.285579918337318E-5</c:v>
                </c:pt>
                <c:pt idx="16">
                  <c:v>5.6144959020047813E-5</c:v>
                </c:pt>
                <c:pt idx="17">
                  <c:v>5.9431513836306777E-5</c:v>
                </c:pt>
                <c:pt idx="18">
                  <c:v>6.2715310395655032E-5</c:v>
                </c:pt>
                <c:pt idx="19">
                  <c:v>6.5996195461597533E-5</c:v>
                </c:pt>
                <c:pt idx="20">
                  <c:v>6.9274015797639253E-5</c:v>
                </c:pt>
                <c:pt idx="21">
                  <c:v>7.2548618167285139E-5</c:v>
                </c:pt>
                <c:pt idx="22">
                  <c:v>7.5819849334040165E-5</c:v>
                </c:pt>
                <c:pt idx="23">
                  <c:v>7.9087556061409277E-5</c:v>
                </c:pt>
                <c:pt idx="24">
                  <c:v>8.2351585112897435E-5</c:v>
                </c:pt>
                <c:pt idx="25">
                  <c:v>8.5611783252009614E-5</c:v>
                </c:pt>
                <c:pt idx="26">
                  <c:v>8.8867997242250761E-5</c:v>
                </c:pt>
                <c:pt idx="27">
                  <c:v>9.2120073847125848E-5</c:v>
                </c:pt>
                <c:pt idx="28">
                  <c:v>9.5367859830139837E-5</c:v>
                </c:pt>
                <c:pt idx="29">
                  <c:v>9.8611201954797674E-5</c:v>
                </c:pt>
                <c:pt idx="30">
                  <c:v>1.0184994698460433E-4</c:v>
                </c:pt>
                <c:pt idx="31">
                  <c:v>1.0508394168306476E-4</c:v>
                </c:pt>
                <c:pt idx="32">
                  <c:v>1.0831303281368393E-4</c:v>
                </c:pt>
                <c:pt idx="33">
                  <c:v>1.115370671399668E-4</c:v>
                </c:pt>
                <c:pt idx="34">
                  <c:v>1.1475589142541833E-4</c:v>
                </c:pt>
                <c:pt idx="35">
                  <c:v>1.1796935243354347E-4</c:v>
                </c:pt>
                <c:pt idx="36">
                  <c:v>1.211772969278472E-4</c:v>
                </c:pt>
                <c:pt idx="37">
                  <c:v>1.2437957167183447E-4</c:v>
                </c:pt>
                <c:pt idx="38">
                  <c:v>1.2757602342901024E-4</c:v>
                </c:pt>
                <c:pt idx="39">
                  <c:v>1.3076649896287947E-4</c:v>
                </c:pt>
                <c:pt idx="40">
                  <c:v>1.339508450369471E-4</c:v>
                </c:pt>
                <c:pt idx="41">
                  <c:v>1.3712890841471813E-4</c:v>
                </c:pt>
                <c:pt idx="42">
                  <c:v>1.4030053585969751E-4</c:v>
                </c:pt>
                <c:pt idx="43">
                  <c:v>1.434655741353902E-4</c:v>
                </c:pt>
                <c:pt idx="44">
                  <c:v>1.4662387000530114E-4</c:v>
                </c:pt>
                <c:pt idx="45">
                  <c:v>1.4977527023293531E-4</c:v>
                </c:pt>
                <c:pt idx="46">
                  <c:v>1.5291962158179765E-4</c:v>
                </c:pt>
                <c:pt idx="47">
                  <c:v>1.5605677081539313E-4</c:v>
                </c:pt>
                <c:pt idx="48">
                  <c:v>1.5918656469722674E-4</c:v>
                </c:pt>
                <c:pt idx="49">
                  <c:v>1.6230884999080341E-4</c:v>
                </c:pt>
                <c:pt idx="50">
                  <c:v>1.654234734596281E-4</c:v>
                </c:pt>
                <c:pt idx="51">
                  <c:v>1.6853028186720578E-4</c:v>
                </c:pt>
                <c:pt idx="52">
                  <c:v>1.7162912197704142E-4</c:v>
                </c:pt>
                <c:pt idx="53">
                  <c:v>1.7471984055263996E-4</c:v>
                </c:pt>
                <c:pt idx="54">
                  <c:v>1.7780228435750636E-4</c:v>
                </c:pt>
                <c:pt idx="55">
                  <c:v>1.8087630015514562E-4</c:v>
                </c:pt>
                <c:pt idx="56">
                  <c:v>1.8394173470906265E-4</c:v>
                </c:pt>
                <c:pt idx="57">
                  <c:v>1.8699843478276243E-4</c:v>
                </c:pt>
                <c:pt idx="58">
                  <c:v>1.9004624713974994E-4</c:v>
                </c:pt>
                <c:pt idx="59">
                  <c:v>1.9308501854353011E-4</c:v>
                </c:pt>
                <c:pt idx="60">
                  <c:v>1.9611459575760791E-4</c:v>
                </c:pt>
                <c:pt idx="61">
                  <c:v>1.9913482554548831E-4</c:v>
                </c:pt>
                <c:pt idx="62">
                  <c:v>2.0214555467067626E-4</c:v>
                </c:pt>
                <c:pt idx="63">
                  <c:v>2.0514662989667672E-4</c:v>
                </c:pt>
                <c:pt idx="64">
                  <c:v>2.0813789798699466E-4</c:v>
                </c:pt>
                <c:pt idx="65">
                  <c:v>2.1111920570513504E-4</c:v>
                </c:pt>
                <c:pt idx="66">
                  <c:v>2.1409039981460282E-4</c:v>
                </c:pt>
                <c:pt idx="67">
                  <c:v>2.1705132707890295E-4</c:v>
                </c:pt>
                <c:pt idx="68">
                  <c:v>2.2000183426154041E-4</c:v>
                </c:pt>
                <c:pt idx="69">
                  <c:v>2.2294176812602014E-4</c:v>
                </c:pt>
                <c:pt idx="70">
                  <c:v>2.2587097543584709E-4</c:v>
                </c:pt>
                <c:pt idx="71">
                  <c:v>2.2878930295452626E-4</c:v>
                </c:pt>
                <c:pt idx="72">
                  <c:v>2.3169659744556257E-4</c:v>
                </c:pt>
                <c:pt idx="73">
                  <c:v>2.3459270567246102E-4</c:v>
                </c:pt>
                <c:pt idx="74">
                  <c:v>2.3747747439872654E-4</c:v>
                </c:pt>
                <c:pt idx="75">
                  <c:v>2.4035075038786411E-4</c:v>
                </c:pt>
                <c:pt idx="76">
                  <c:v>2.4321238040337867E-4</c:v>
                </c:pt>
                <c:pt idx="77">
                  <c:v>2.460622112087752E-4</c:v>
                </c:pt>
                <c:pt idx="78">
                  <c:v>2.4890008956755864E-4</c:v>
                </c:pt>
                <c:pt idx="79">
                  <c:v>2.5172586224323396E-4</c:v>
                </c:pt>
                <c:pt idx="80">
                  <c:v>2.5453937599930615E-4</c:v>
                </c:pt>
                <c:pt idx="81">
                  <c:v>2.5734047759928011E-4</c:v>
                </c:pt>
                <c:pt idx="82">
                  <c:v>2.6012901380666084E-4</c:v>
                </c:pt>
                <c:pt idx="83">
                  <c:v>2.6290483138495329E-4</c:v>
                </c:pt>
                <c:pt idx="84">
                  <c:v>2.6566777709766245E-4</c:v>
                </c:pt>
                <c:pt idx="85">
                  <c:v>2.6841769770829328E-4</c:v>
                </c:pt>
                <c:pt idx="86">
                  <c:v>2.7115443998035067E-4</c:v>
                </c:pt>
                <c:pt idx="87">
                  <c:v>2.7387785067733967E-4</c:v>
                </c:pt>
                <c:pt idx="88">
                  <c:v>2.7658777656276517E-4</c:v>
                </c:pt>
                <c:pt idx="89">
                  <c:v>2.7928406440013218E-4</c:v>
                </c:pt>
                <c:pt idx="90">
                  <c:v>2.8196656095294564E-4</c:v>
                </c:pt>
                <c:pt idx="91">
                  <c:v>2.846351129847105E-4</c:v>
                </c:pt>
                <c:pt idx="92">
                  <c:v>2.872895672589317E-4</c:v>
                </c:pt>
                <c:pt idx="93">
                  <c:v>2.8992977053911425E-4</c:v>
                </c:pt>
                <c:pt idx="94">
                  <c:v>2.925555695887631E-4</c:v>
                </c:pt>
                <c:pt idx="95">
                  <c:v>2.9516681117138318E-4</c:v>
                </c:pt>
                <c:pt idx="96">
                  <c:v>2.9776334205047951E-4</c:v>
                </c:pt>
                <c:pt idx="97">
                  <c:v>3.0034500898955702E-4</c:v>
                </c:pt>
                <c:pt idx="98">
                  <c:v>3.0291165875212067E-4</c:v>
                </c:pt>
                <c:pt idx="99">
                  <c:v>3.054631381016754E-4</c:v>
                </c:pt>
                <c:pt idx="100">
                  <c:v>3.0799929380172616E-4</c:v>
                </c:pt>
                <c:pt idx="101">
                  <c:v>3.1051997261577794E-4</c:v>
                </c:pt>
                <c:pt idx="102">
                  <c:v>3.130250213073357E-4</c:v>
                </c:pt>
                <c:pt idx="103">
                  <c:v>3.1551428663990439E-4</c:v>
                </c:pt>
                <c:pt idx="104">
                  <c:v>3.1798761537698899E-4</c:v>
                </c:pt>
                <c:pt idx="105">
                  <c:v>3.2044485428209447E-4</c:v>
                </c:pt>
                <c:pt idx="106">
                  <c:v>3.2288585011872576E-4</c:v>
                </c:pt>
                <c:pt idx="107">
                  <c:v>3.2531044965038782E-4</c:v>
                </c:pt>
                <c:pt idx="108">
                  <c:v>3.2771849964058559E-4</c:v>
                </c:pt>
                <c:pt idx="109">
                  <c:v>3.3010984685282407E-4</c:v>
                </c:pt>
                <c:pt idx="110">
                  <c:v>3.324843380506082E-4</c:v>
                </c:pt>
                <c:pt idx="111">
                  <c:v>3.34841819997443E-4</c:v>
                </c:pt>
                <c:pt idx="112">
                  <c:v>3.3718213945683334E-4</c:v>
                </c:pt>
                <c:pt idx="113">
                  <c:v>3.3950514319228424E-4</c:v>
                </c:pt>
                <c:pt idx="114">
                  <c:v>3.4181067796730064E-4</c:v>
                </c:pt>
                <c:pt idx="115">
                  <c:v>3.4409859054538748E-4</c:v>
                </c:pt>
                <c:pt idx="116">
                  <c:v>3.4636872769004977E-4</c:v>
                </c:pt>
                <c:pt idx="117">
                  <c:v>3.4862093616479245E-4</c:v>
                </c:pt>
                <c:pt idx="118">
                  <c:v>3.5085506273312047E-4</c:v>
                </c:pt>
                <c:pt idx="119">
                  <c:v>3.5307095415853878E-4</c:v>
                </c:pt>
                <c:pt idx="120">
                  <c:v>3.5526845720455238E-4</c:v>
                </c:pt>
                <c:pt idx="121">
                  <c:v>3.5744741863466621E-4</c:v>
                </c:pt>
                <c:pt idx="122">
                  <c:v>3.5960768521238522E-4</c:v>
                </c:pt>
                <c:pt idx="123">
                  <c:v>3.6174910370121436E-4</c:v>
                </c:pt>
                <c:pt idx="124">
                  <c:v>3.6387152086465863E-4</c:v>
                </c:pt>
                <c:pt idx="125">
                  <c:v>3.6597478346622297E-4</c:v>
                </c:pt>
                <c:pt idx="126">
                  <c:v>3.6805873826941234E-4</c:v>
                </c:pt>
                <c:pt idx="127">
                  <c:v>3.7012323203773167E-4</c:v>
                </c:pt>
                <c:pt idx="128">
                  <c:v>3.7216811153468598E-4</c:v>
                </c:pt>
                <c:pt idx="129">
                  <c:v>3.741932235237802E-4</c:v>
                </c:pt>
                <c:pt idx="130">
                  <c:v>3.7619841476851929E-4</c:v>
                </c:pt>
                <c:pt idx="131">
                  <c:v>3.7818353203240818E-4</c:v>
                </c:pt>
                <c:pt idx="132">
                  <c:v>3.8014842207895189E-4</c:v>
                </c:pt>
                <c:pt idx="133">
                  <c:v>3.8209293167165535E-4</c:v>
                </c:pt>
                <c:pt idx="134">
                  <c:v>3.8401690757402352E-4</c:v>
                </c:pt>
                <c:pt idx="135">
                  <c:v>3.8592019654956134E-4</c:v>
                </c:pt>
                <c:pt idx="136">
                  <c:v>3.8780264536177381E-4</c:v>
                </c:pt>
                <c:pt idx="137">
                  <c:v>3.8966410077416588E-4</c:v>
                </c:pt>
                <c:pt idx="138">
                  <c:v>3.915044095502425E-4</c:v>
                </c:pt>
                <c:pt idx="139">
                  <c:v>3.9332341845350866E-4</c:v>
                </c:pt>
                <c:pt idx="140">
                  <c:v>3.9512097424746926E-4</c:v>
                </c:pt>
                <c:pt idx="141">
                  <c:v>3.9689692369562931E-4</c:v>
                </c:pt>
                <c:pt idx="142">
                  <c:v>3.9865111356149373E-4</c:v>
                </c:pt>
                <c:pt idx="143">
                  <c:v>4.0038339060856755E-4</c:v>
                </c:pt>
                <c:pt idx="144">
                  <c:v>4.020936016003557E-4</c:v>
                </c:pt>
                <c:pt idx="145">
                  <c:v>4.0378159330036313E-4</c:v>
                </c:pt>
                <c:pt idx="146">
                  <c:v>4.0544721247209479E-4</c:v>
                </c:pt>
                <c:pt idx="147">
                  <c:v>4.0709030587905563E-4</c:v>
                </c:pt>
                <c:pt idx="148">
                  <c:v>4.0871072028475063E-4</c:v>
                </c:pt>
                <c:pt idx="149">
                  <c:v>4.1030830245268477E-4</c:v>
                </c:pt>
                <c:pt idx="150">
                  <c:v>4.1188289914636297E-4</c:v>
                </c:pt>
                <c:pt idx="151">
                  <c:v>4.1343435712929024E-4</c:v>
                </c:pt>
                <c:pt idx="152">
                  <c:v>4.1496252316497152E-4</c:v>
                </c:pt>
                <c:pt idx="153">
                  <c:v>4.1646724401691177E-4</c:v>
                </c:pt>
                <c:pt idx="154">
                  <c:v>4.1794836644861594E-4</c:v>
                </c:pt>
                <c:pt idx="155">
                  <c:v>4.1940573722358895E-4</c:v>
                </c:pt>
                <c:pt idx="156">
                  <c:v>4.2083920310533583E-4</c:v>
                </c:pt>
                <c:pt idx="157">
                  <c:v>4.2224861085736151E-4</c:v>
                </c:pt>
                <c:pt idx="158">
                  <c:v>4.2363380724317094E-4</c:v>
                </c:pt>
                <c:pt idx="159">
                  <c:v>4.2499463902626912E-4</c:v>
                </c:pt>
                <c:pt idx="160">
                  <c:v>4.26330952970161E-4</c:v>
                </c:pt>
                <c:pt idx="161">
                  <c:v>4.2764259583835153E-4</c:v>
                </c:pt>
                <c:pt idx="162">
                  <c:v>4.2892941439434565E-4</c:v>
                </c:pt>
                <c:pt idx="163">
                  <c:v>4.3019125540164836E-4</c:v>
                </c:pt>
                <c:pt idx="164">
                  <c:v>4.3142796562376456E-4</c:v>
                </c:pt>
                <c:pt idx="165">
                  <c:v>4.326393918241993E-4</c:v>
                </c:pt>
                <c:pt idx="166">
                  <c:v>4.3382538076645747E-4</c:v>
                </c:pt>
                <c:pt idx="167">
                  <c:v>4.3498577921404402E-4</c:v>
                </c:pt>
                <c:pt idx="168">
                  <c:v>4.3612043393046395E-4</c:v>
                </c:pt>
                <c:pt idx="169">
                  <c:v>4.3722919167922222E-4</c:v>
                </c:pt>
                <c:pt idx="170">
                  <c:v>4.3831189922382381E-4</c:v>
                </c:pt>
                <c:pt idx="171">
                  <c:v>4.3936840332777362E-4</c:v>
                </c:pt>
                <c:pt idx="172">
                  <c:v>4.4039855075457665E-4</c:v>
                </c:pt>
                <c:pt idx="173">
                  <c:v>4.4140218826773785E-4</c:v>
                </c:pt>
                <c:pt idx="174">
                  <c:v>4.4237916263076222E-4</c:v>
                </c:pt>
                <c:pt idx="175">
                  <c:v>4.4332932060715466E-4</c:v>
                </c:pt>
                <c:pt idx="176">
                  <c:v>4.4425250896042016E-4</c:v>
                </c:pt>
                <c:pt idx="177">
                  <c:v>4.4514857445406366E-4</c:v>
                </c:pt>
                <c:pt idx="178">
                  <c:v>4.4601736385159018E-4</c:v>
                </c:pt>
                <c:pt idx="179">
                  <c:v>4.4685872391650461E-4</c:v>
                </c:pt>
                <c:pt idx="180">
                  <c:v>4.4767250141231193E-4</c:v>
                </c:pt>
                <c:pt idx="181">
                  <c:v>4.4845879849667551E-4</c:v>
                </c:pt>
                <c:pt idx="182">
                  <c:v>4.492177173272587E-4</c:v>
                </c:pt>
                <c:pt idx="183">
                  <c:v>4.499493600617249E-4</c:v>
                </c:pt>
                <c:pt idx="184">
                  <c:v>4.5065382885773741E-4</c:v>
                </c:pt>
                <c:pt idx="185">
                  <c:v>4.5133122587295962E-4</c:v>
                </c:pt>
                <c:pt idx="186">
                  <c:v>4.5198165326505491E-4</c:v>
                </c:pt>
                <c:pt idx="187">
                  <c:v>4.526052131916866E-4</c:v>
                </c:pt>
                <c:pt idx="188">
                  <c:v>4.5320200781051806E-4</c:v>
                </c:pt>
                <c:pt idx="189">
                  <c:v>4.5377213927921269E-4</c:v>
                </c:pt>
                <c:pt idx="190">
                  <c:v>4.5431570975543379E-4</c:v>
                </c:pt>
                <c:pt idx="191">
                  <c:v>4.5483282139684476E-4</c:v>
                </c:pt>
                <c:pt idx="192">
                  <c:v>4.5532357636110895E-4</c:v>
                </c:pt>
                <c:pt idx="193">
                  <c:v>4.5578807680588971E-4</c:v>
                </c:pt>
                <c:pt idx="194">
                  <c:v>4.562264248888504E-4</c:v>
                </c:pt>
                <c:pt idx="195">
                  <c:v>4.5663872276765436E-4</c:v>
                </c:pt>
                <c:pt idx="196">
                  <c:v>4.57025072599965E-4</c:v>
                </c:pt>
                <c:pt idx="197">
                  <c:v>4.5738557654344562E-4</c:v>
                </c:pt>
                <c:pt idx="198">
                  <c:v>4.5772033675575962E-4</c:v>
                </c:pt>
                <c:pt idx="199">
                  <c:v>4.5802945539457035E-4</c:v>
                </c:pt>
                <c:pt idx="200">
                  <c:v>4.5831303461754116E-4</c:v>
                </c:pt>
                <c:pt idx="201">
                  <c:v>4.5857117658233546E-4</c:v>
                </c:pt>
                <c:pt idx="202">
                  <c:v>4.5880398344661655E-4</c:v>
                </c:pt>
                <c:pt idx="203">
                  <c:v>4.5901155736804782E-4</c:v>
                </c:pt>
                <c:pt idx="204">
                  <c:v>4.5919400050429263E-4</c:v>
                </c:pt>
                <c:pt idx="205">
                  <c:v>4.5935141501301434E-4</c:v>
                </c:pt>
                <c:pt idx="206">
                  <c:v>4.5948390305187628E-4</c:v>
                </c:pt>
                <c:pt idx="207">
                  <c:v>4.5959156677854182E-4</c:v>
                </c:pt>
                <c:pt idx="208">
                  <c:v>4.5967450835067436E-4</c:v>
                </c:pt>
                <c:pt idx="209">
                  <c:v>4.5973282992593719E-4</c:v>
                </c:pt>
                <c:pt idx="210">
                  <c:v>4.5976663366199371E-4</c:v>
                </c:pt>
                <c:pt idx="211">
                  <c:v>4.5977602171650729E-4</c:v>
                </c:pt>
                <c:pt idx="212">
                  <c:v>4.5976109624714127E-4</c:v>
                </c:pt>
                <c:pt idx="213">
                  <c:v>4.59721959411559E-4</c:v>
                </c:pt>
                <c:pt idx="214">
                  <c:v>4.5965871336742388E-4</c:v>
                </c:pt>
                <c:pt idx="215">
                  <c:v>4.5957146027239922E-4</c:v>
                </c:pt>
                <c:pt idx="216">
                  <c:v>4.5946030228414842E-4</c:v>
                </c:pt>
                <c:pt idx="217">
                  <c:v>4.5932534156033482E-4</c:v>
                </c:pt>
                <c:pt idx="218">
                  <c:v>4.5916668025862179E-4</c:v>
                </c:pt>
                <c:pt idx="219">
                  <c:v>4.5898442053667271E-4</c:v>
                </c:pt>
                <c:pt idx="220">
                  <c:v>4.587786645521509E-4</c:v>
                </c:pt>
                <c:pt idx="221">
                  <c:v>4.5854951446271976E-4</c:v>
                </c:pt>
                <c:pt idx="222">
                  <c:v>4.5829707242604257E-4</c:v>
                </c:pt>
                <c:pt idx="223">
                  <c:v>4.5802144059978276E-4</c:v>
                </c:pt>
                <c:pt idx="224">
                  <c:v>4.5772272114160366E-4</c:v>
                </c:pt>
                <c:pt idx="225">
                  <c:v>4.5740101620916869E-4</c:v>
                </c:pt>
                <c:pt idx="226">
                  <c:v>4.5705642796014113E-4</c:v>
                </c:pt>
                <c:pt idx="227">
                  <c:v>4.566890585521844E-4</c:v>
                </c:pt>
                <c:pt idx="228">
                  <c:v>4.5629901014296179E-4</c:v>
                </c:pt>
                <c:pt idx="229">
                  <c:v>4.5588638489013671E-4</c:v>
                </c:pt>
                <c:pt idx="230">
                  <c:v>4.554512849513725E-4</c:v>
                </c:pt>
                <c:pt idx="231">
                  <c:v>4.5499381248433258E-4</c:v>
                </c:pt>
                <c:pt idx="232">
                  <c:v>4.5451406964668023E-4</c:v>
                </c:pt>
                <c:pt idx="233">
                  <c:v>4.5401215859607882E-4</c:v>
                </c:pt>
                <c:pt idx="234">
                  <c:v>4.5348818149019174E-4</c:v>
                </c:pt>
                <c:pt idx="235">
                  <c:v>4.5294224048668234E-4</c:v>
                </c:pt>
                <c:pt idx="236">
                  <c:v>4.5237443774321398E-4</c:v>
                </c:pt>
                <c:pt idx="237">
                  <c:v>4.5178487541745001E-4</c:v>
                </c:pt>
                <c:pt idx="238">
                  <c:v>4.5117365566705382E-4</c:v>
                </c:pt>
                <c:pt idx="239">
                  <c:v>4.5054088064968873E-4</c:v>
                </c:pt>
                <c:pt idx="240">
                  <c:v>4.4988665252301813E-4</c:v>
                </c:pt>
                <c:pt idx="241">
                  <c:v>4.4921107344470537E-4</c:v>
                </c:pt>
                <c:pt idx="242">
                  <c:v>4.4851424557241381E-4</c:v>
                </c:pt>
                <c:pt idx="243">
                  <c:v>4.477962710638068E-4</c:v>
                </c:pt>
                <c:pt idx="244">
                  <c:v>4.4705725207654768E-4</c:v>
                </c:pt>
                <c:pt idx="245">
                  <c:v>4.4629729076829986E-4</c:v>
                </c:pt>
                <c:pt idx="246">
                  <c:v>4.4551648929672669E-4</c:v>
                </c:pt>
                <c:pt idx="247">
                  <c:v>4.4471494981949148E-4</c:v>
                </c:pt>
                <c:pt idx="248">
                  <c:v>4.4389277449425761E-4</c:v>
                </c:pt>
                <c:pt idx="249">
                  <c:v>4.4305006547868851E-4</c:v>
                </c:pt>
                <c:pt idx="250">
                  <c:v>4.4218692493044746E-4</c:v>
                </c:pt>
                <c:pt idx="251">
                  <c:v>4.4130345500719781E-4</c:v>
                </c:pt>
                <c:pt idx="252">
                  <c:v>4.4039975786660298E-4</c:v>
                </c:pt>
                <c:pt idx="253">
                  <c:v>4.3947593566632631E-4</c:v>
                </c:pt>
                <c:pt idx="254">
                  <c:v>4.3853209056403115E-4</c:v>
                </c:pt>
                <c:pt idx="255">
                  <c:v>4.3756832471738086E-4</c:v>
                </c:pt>
                <c:pt idx="256">
                  <c:v>4.3658474028403877E-4</c:v>
                </c:pt>
                <c:pt idx="257">
                  <c:v>4.3558143942166831E-4</c:v>
                </c:pt>
                <c:pt idx="258">
                  <c:v>4.3455852428793277E-4</c:v>
                </c:pt>
                <c:pt idx="259">
                  <c:v>4.3351609704049554E-4</c:v>
                </c:pt>
                <c:pt idx="260">
                  <c:v>4.3245425983701999E-4</c:v>
                </c:pt>
                <c:pt idx="261">
                  <c:v>4.3137311483516945E-4</c:v>
                </c:pt>
                <c:pt idx="262">
                  <c:v>4.3027276419260735E-4</c:v>
                </c:pt>
                <c:pt idx="263">
                  <c:v>4.2915331006699697E-4</c:v>
                </c:pt>
                <c:pt idx="264">
                  <c:v>4.2801485461600172E-4</c:v>
                </c:pt>
                <c:pt idx="265">
                  <c:v>4.2685749999728489E-4</c:v>
                </c:pt>
                <c:pt idx="266">
                  <c:v>4.2568134836850989E-4</c:v>
                </c:pt>
                <c:pt idx="267">
                  <c:v>4.2448650188734013E-4</c:v>
                </c:pt>
                <c:pt idx="268">
                  <c:v>4.232730627114389E-4</c:v>
                </c:pt>
                <c:pt idx="269">
                  <c:v>4.2204113299846956E-4</c:v>
                </c:pt>
                <c:pt idx="270">
                  <c:v>4.207908149060955E-4</c:v>
                </c:pt>
                <c:pt idx="271">
                  <c:v>4.1952221059198008E-4</c:v>
                </c:pt>
                <c:pt idx="272">
                  <c:v>4.1823542221378665E-4</c:v>
                </c:pt>
                <c:pt idx="273">
                  <c:v>4.1693055192917856E-4</c:v>
                </c:pt>
                <c:pt idx="274">
                  <c:v>4.1560770189581916E-4</c:v>
                </c:pt>
                <c:pt idx="275">
                  <c:v>4.142669742713718E-4</c:v>
                </c:pt>
                <c:pt idx="276">
                  <c:v>4.1290847121349989E-4</c:v>
                </c:pt>
                <c:pt idx="277">
                  <c:v>4.1153229487986677E-4</c:v>
                </c:pt>
                <c:pt idx="278">
                  <c:v>4.1013854742813575E-4</c:v>
                </c:pt>
                <c:pt idx="279">
                  <c:v>4.0872733101597028E-4</c:v>
                </c:pt>
                <c:pt idx="280">
                  <c:v>4.0729874780103366E-4</c:v>
                </c:pt>
                <c:pt idx="281">
                  <c:v>4.0585289994098925E-4</c:v>
                </c:pt>
                <c:pt idx="282">
                  <c:v>4.0438988959350043E-4</c:v>
                </c:pt>
                <c:pt idx="283">
                  <c:v>4.0290981891623052E-4</c:v>
                </c:pt>
                <c:pt idx="284">
                  <c:v>4.0141279006684292E-4</c:v>
                </c:pt>
                <c:pt idx="285">
                  <c:v>3.9989890520300097E-4</c:v>
                </c:pt>
                <c:pt idx="286">
                  <c:v>3.9836826648236809E-4</c:v>
                </c:pt>
                <c:pt idx="287">
                  <c:v>3.9682097606260757E-4</c:v>
                </c:pt>
                <c:pt idx="288">
                  <c:v>3.9525713610138281E-4</c:v>
                </c:pt>
                <c:pt idx="289">
                  <c:v>3.9367684875635711E-4</c:v>
                </c:pt>
                <c:pt idx="290">
                  <c:v>3.9208021618519388E-4</c:v>
                </c:pt>
                <c:pt idx="291">
                  <c:v>3.9046734054555646E-4</c:v>
                </c:pt>
                <c:pt idx="292">
                  <c:v>3.8883832399510821E-4</c:v>
                </c:pt>
                <c:pt idx="293">
                  <c:v>3.8719326869151254E-4</c:v>
                </c:pt>
                <c:pt idx="294">
                  <c:v>3.8553227679243273E-4</c:v>
                </c:pt>
                <c:pt idx="295">
                  <c:v>3.838554504555322E-4</c:v>
                </c:pt>
                <c:pt idx="296">
                  <c:v>3.8216289183847429E-4</c:v>
                </c:pt>
                <c:pt idx="297">
                  <c:v>3.8045470309892236E-4</c:v>
                </c:pt>
                <c:pt idx="298">
                  <c:v>3.7873098639453975E-4</c:v>
                </c:pt>
                <c:pt idx="299">
                  <c:v>3.7699184388298982E-4</c:v>
                </c:pt>
                <c:pt idx="300">
                  <c:v>3.7523737772193598E-4</c:v>
                </c:pt>
                <c:pt idx="301">
                  <c:v>3.7346769006904151E-4</c:v>
                </c:pt>
                <c:pt idx="302">
                  <c:v>3.7168288308196982E-4</c:v>
                </c:pt>
                <c:pt idx="303">
                  <c:v>3.6988305891838427E-4</c:v>
                </c:pt>
                <c:pt idx="304">
                  <c:v>3.6806831973594821E-4</c:v>
                </c:pt>
                <c:pt idx="305">
                  <c:v>3.6623876769232503E-4</c:v>
                </c:pt>
                <c:pt idx="306">
                  <c:v>3.6439450494517804E-4</c:v>
                </c:pt>
                <c:pt idx="307">
                  <c:v>3.6253563365217065E-4</c:v>
                </c:pt>
                <c:pt idx="308">
                  <c:v>3.6066225597096619E-4</c:v>
                </c:pt>
                <c:pt idx="309">
                  <c:v>3.5877447405922803E-4</c:v>
                </c:pt>
                <c:pt idx="310">
                  <c:v>3.5687239007461952E-4</c:v>
                </c:pt>
                <c:pt idx="311">
                  <c:v>3.54956106174804E-4</c:v>
                </c:pt>
                <c:pt idx="312">
                  <c:v>3.5302572451744487E-4</c:v>
                </c:pt>
                <c:pt idx="313">
                  <c:v>3.5108134726020545E-4</c:v>
                </c:pt>
                <c:pt idx="314">
                  <c:v>3.4912307656074913E-4</c:v>
                </c:pt>
                <c:pt idx="315">
                  <c:v>3.4715101457673925E-4</c:v>
                </c:pt>
                <c:pt idx="316">
                  <c:v>3.4516526346583919E-4</c:v>
                </c:pt>
                <c:pt idx="317">
                  <c:v>3.4316592538571227E-4</c:v>
                </c:pt>
                <c:pt idx="318">
                  <c:v>3.4115310249402191E-4</c:v>
                </c:pt>
                <c:pt idx="319">
                  <c:v>3.3912689694843141E-4</c:v>
                </c:pt>
                <c:pt idx="320">
                  <c:v>3.3708741090660417E-4</c:v>
                </c:pt>
                <c:pt idx="321">
                  <c:v>3.3503474652620354E-4</c:v>
                </c:pt>
                <c:pt idx="322">
                  <c:v>3.3296900596489288E-4</c:v>
                </c:pt>
                <c:pt idx="323">
                  <c:v>3.3089029138033552E-4</c:v>
                </c:pt>
                <c:pt idx="324">
                  <c:v>3.2879870493019488E-4</c:v>
                </c:pt>
                <c:pt idx="325">
                  <c:v>3.2669434877213426E-4</c:v>
                </c:pt>
                <c:pt idx="326">
                  <c:v>3.2457732506381706E-4</c:v>
                </c:pt>
                <c:pt idx="327">
                  <c:v>3.2244773596290662E-4</c:v>
                </c:pt>
                <c:pt idx="328">
                  <c:v>3.2030568362706631E-4</c:v>
                </c:pt>
                <c:pt idx="329">
                  <c:v>3.1815127021395947E-4</c:v>
                </c:pt>
                <c:pt idx="330">
                  <c:v>3.159845978812495E-4</c:v>
                </c:pt>
                <c:pt idx="331">
                  <c:v>3.1380576878659971E-4</c:v>
                </c:pt>
                <c:pt idx="332">
                  <c:v>3.116148850876735E-4</c:v>
                </c:pt>
                <c:pt idx="333">
                  <c:v>3.0941204894213421E-4</c:v>
                </c:pt>
                <c:pt idx="334">
                  <c:v>3.0719736250764521E-4</c:v>
                </c:pt>
                <c:pt idx="335">
                  <c:v>3.0497092794186983E-4</c:v>
                </c:pt>
                <c:pt idx="336">
                  <c:v>3.0273284740247149E-4</c:v>
                </c:pt>
                <c:pt idx="337">
                  <c:v>3.0048322304711348E-4</c:v>
                </c:pt>
                <c:pt idx="338">
                  <c:v>2.9822215703345921E-4</c:v>
                </c:pt>
                <c:pt idx="339">
                  <c:v>2.9594975151917203E-4</c:v>
                </c:pt>
                <c:pt idx="340">
                  <c:v>2.9366610866191528E-4</c:v>
                </c:pt>
                <c:pt idx="341">
                  <c:v>2.9137133061935233E-4</c:v>
                </c:pt>
                <c:pt idx="342">
                  <c:v>2.8906551954914651E-4</c:v>
                </c:pt>
                <c:pt idx="343">
                  <c:v>2.8674877760896124E-4</c:v>
                </c:pt>
                <c:pt idx="344">
                  <c:v>2.8442120695645987E-4</c:v>
                </c:pt>
                <c:pt idx="345">
                  <c:v>2.8208290974930569E-4</c:v>
                </c:pt>
                <c:pt idx="346">
                  <c:v>2.797339881451621E-4</c:v>
                </c:pt>
                <c:pt idx="347">
                  <c:v>2.7737454430169252E-4</c:v>
                </c:pt>
                <c:pt idx="348">
                  <c:v>2.7500468037656024E-4</c:v>
                </c:pt>
                <c:pt idx="349">
                  <c:v>2.726244985274286E-4</c:v>
                </c:pt>
                <c:pt idx="350">
                  <c:v>2.7023410091196103E-4</c:v>
                </c:pt>
                <c:pt idx="351">
                  <c:v>2.6783358968782085E-4</c:v>
                </c:pt>
                <c:pt idx="352">
                  <c:v>2.6542306701267144E-4</c:v>
                </c:pt>
                <c:pt idx="353">
                  <c:v>2.6300263504417613E-4</c:v>
                </c:pt>
                <c:pt idx="354">
                  <c:v>2.6057239593999827E-4</c:v>
                </c:pt>
                <c:pt idx="355">
                  <c:v>2.5813245185780129E-4</c:v>
                </c:pt>
                <c:pt idx="356">
                  <c:v>2.5568290495524851E-4</c:v>
                </c:pt>
                <c:pt idx="357">
                  <c:v>2.5322385739000324E-4</c:v>
                </c:pt>
                <c:pt idx="358">
                  <c:v>2.5075541131972889E-4</c:v>
                </c:pt>
                <c:pt idx="359">
                  <c:v>2.4827766890208881E-4</c:v>
                </c:pt>
                <c:pt idx="360">
                  <c:v>2.457907322947464E-4</c:v>
                </c:pt>
                <c:pt idx="361">
                  <c:v>2.4329470365536495E-4</c:v>
                </c:pt>
                <c:pt idx="362">
                  <c:v>2.4078968514160788E-4</c:v>
                </c:pt>
                <c:pt idx="363">
                  <c:v>2.382757789111385E-4</c:v>
                </c:pt>
                <c:pt idx="364">
                  <c:v>2.357530871216202E-4</c:v>
                </c:pt>
                <c:pt idx="365">
                  <c:v>2.3322171193071632E-4</c:v>
                </c:pt>
                <c:pt idx="366">
                  <c:v>2.3068175549609024E-4</c:v>
                </c:pt>
                <c:pt idx="367">
                  <c:v>2.2813331997540532E-4</c:v>
                </c:pt>
                <c:pt idx="368">
                  <c:v>2.255765075263249E-4</c:v>
                </c:pt>
                <c:pt idx="369">
                  <c:v>2.2301142030651237E-4</c:v>
                </c:pt>
                <c:pt idx="370">
                  <c:v>2.2043816047363107E-4</c:v>
                </c:pt>
                <c:pt idx="371">
                  <c:v>2.1785683018534435E-4</c:v>
                </c:pt>
                <c:pt idx="372">
                  <c:v>2.1526753159931556E-4</c:v>
                </c:pt>
                <c:pt idx="373">
                  <c:v>2.1267036687320809E-4</c:v>
                </c:pt>
                <c:pt idx="374">
                  <c:v>2.1006543816468528E-4</c:v>
                </c:pt>
                <c:pt idx="375">
                  <c:v>2.0745284763141051E-4</c:v>
                </c:pt>
                <c:pt idx="376">
                  <c:v>2.0483269743104714E-4</c:v>
                </c:pt>
                <c:pt idx="377">
                  <c:v>2.0220508972125851E-4</c:v>
                </c:pt>
                <c:pt idx="378">
                  <c:v>1.9957012665970797E-4</c:v>
                </c:pt>
                <c:pt idx="379">
                  <c:v>1.969279104040589E-4</c:v>
                </c:pt>
                <c:pt idx="380">
                  <c:v>1.9427854311197465E-4</c:v>
                </c:pt>
                <c:pt idx="381">
                  <c:v>1.916221269411186E-4</c:v>
                </c:pt>
                <c:pt idx="382">
                  <c:v>1.8895876404915408E-4</c:v>
                </c:pt>
                <c:pt idx="383">
                  <c:v>1.8628855659374449E-4</c:v>
                </c:pt>
                <c:pt idx="384">
                  <c:v>1.8361160673255314E-4</c:v>
                </c:pt>
                <c:pt idx="385">
                  <c:v>1.8092801662324343E-4</c:v>
                </c:pt>
                <c:pt idx="386">
                  <c:v>1.782378884234787E-4</c:v>
                </c:pt>
                <c:pt idx="387">
                  <c:v>1.755413242909223E-4</c:v>
                </c:pt>
                <c:pt idx="388">
                  <c:v>1.7283842638323761E-4</c:v>
                </c:pt>
                <c:pt idx="389">
                  <c:v>1.7012929685808798E-4</c:v>
                </c:pt>
                <c:pt idx="390">
                  <c:v>1.6741403787313679E-4</c:v>
                </c:pt>
                <c:pt idx="391">
                  <c:v>1.6469275158604736E-4</c:v>
                </c:pt>
                <c:pt idx="392">
                  <c:v>1.6196554015448307E-4</c:v>
                </c:pt>
                <c:pt idx="393">
                  <c:v>1.592325057361073E-4</c:v>
                </c:pt>
                <c:pt idx="394">
                  <c:v>1.5649375048858337E-4</c:v>
                </c:pt>
                <c:pt idx="395">
                  <c:v>1.5374937656957468E-4</c:v>
                </c:pt>
                <c:pt idx="396">
                  <c:v>1.5099948613674457E-4</c:v>
                </c:pt>
                <c:pt idx="397">
                  <c:v>1.482441813477564E-4</c:v>
                </c:pt>
                <c:pt idx="398">
                  <c:v>1.4548356436027354E-4</c:v>
                </c:pt>
                <c:pt idx="399">
                  <c:v>1.4271773733195932E-4</c:v>
                </c:pt>
                <c:pt idx="400">
                  <c:v>1.3994680242047713E-4</c:v>
                </c:pt>
                <c:pt idx="401">
                  <c:v>1.3717086178349032E-4</c:v>
                </c:pt>
                <c:pt idx="402">
                  <c:v>1.3439001757866223E-4</c:v>
                </c:pt>
                <c:pt idx="403">
                  <c:v>1.3160437196365626E-4</c:v>
                </c:pt>
                <c:pt idx="404">
                  <c:v>1.2881402709613574E-4</c:v>
                </c:pt>
                <c:pt idx="405">
                  <c:v>1.2601908513376403E-4</c:v>
                </c:pt>
                <c:pt idx="406">
                  <c:v>1.232196482342045E-4</c:v>
                </c:pt>
                <c:pt idx="407">
                  <c:v>1.204158185551205E-4</c:v>
                </c:pt>
                <c:pt idx="408">
                  <c:v>1.176076982541754E-4</c:v>
                </c:pt>
                <c:pt idx="409">
                  <c:v>1.1479538948903255E-4</c:v>
                </c:pt>
                <c:pt idx="410">
                  <c:v>1.1197899441735532E-4</c:v>
                </c:pt>
                <c:pt idx="411">
                  <c:v>1.0915861519680706E-4</c:v>
                </c:pt>
                <c:pt idx="412">
                  <c:v>1.0633435398505113E-4</c:v>
                </c:pt>
                <c:pt idx="413">
                  <c:v>1.0350631293975089E-4</c:v>
                </c:pt>
                <c:pt idx="414">
                  <c:v>1.0067459421856971E-4</c:v>
                </c:pt>
                <c:pt idx="415">
                  <c:v>9.7839299979170948E-5</c:v>
                </c:pt>
                <c:pt idx="416">
                  <c:v>9.5000532379217959E-5</c:v>
                </c:pt>
                <c:pt idx="417">
                  <c:v>9.2158393576374095E-5</c:v>
                </c:pt>
                <c:pt idx="418">
                  <c:v>8.9312985728302722E-5</c:v>
                </c:pt>
                <c:pt idx="419">
                  <c:v>8.6464410992667204E-5</c:v>
                </c:pt>
                <c:pt idx="420">
                  <c:v>8.3612771527130905E-5</c:v>
                </c:pt>
                <c:pt idx="421">
                  <c:v>8.0758169489357175E-5</c:v>
                </c:pt>
                <c:pt idx="422">
                  <c:v>7.7900707037009367E-5</c:v>
                </c:pt>
                <c:pt idx="423">
                  <c:v>7.5040486327750857E-5</c:v>
                </c:pt>
                <c:pt idx="424">
                  <c:v>7.2177609519244996E-5</c:v>
                </c:pt>
                <c:pt idx="425">
                  <c:v>6.9312178769155136E-5</c:v>
                </c:pt>
                <c:pt idx="426">
                  <c:v>6.6444296235144653E-5</c:v>
                </c:pt>
                <c:pt idx="427">
                  <c:v>6.3574064074876899E-5</c:v>
                </c:pt>
                <c:pt idx="428">
                  <c:v>6.0701584446015232E-5</c:v>
                </c:pt>
                <c:pt idx="429">
                  <c:v>5.7826959506223008E-5</c:v>
                </c:pt>
                <c:pt idx="430">
                  <c:v>5.4950291413163593E-5</c:v>
                </c:pt>
                <c:pt idx="431">
                  <c:v>5.2071682324500344E-5</c:v>
                </c:pt>
                <c:pt idx="432">
                  <c:v>4.9191234397896624E-5</c:v>
                </c:pt>
                <c:pt idx="433">
                  <c:v>4.6309049791015793E-5</c:v>
                </c:pt>
                <c:pt idx="434">
                  <c:v>4.3425230661521206E-5</c:v>
                </c:pt>
                <c:pt idx="435">
                  <c:v>4.0539879167076223E-5</c:v>
                </c:pt>
                <c:pt idx="436">
                  <c:v>3.7653097465344206E-5</c:v>
                </c:pt>
                <c:pt idx="437">
                  <c:v>3.4764987713988514E-5</c:v>
                </c:pt>
                <c:pt idx="438">
                  <c:v>3.1875652070672512E-5</c:v>
                </c:pt>
                <c:pt idx="439">
                  <c:v>2.8985192693059552E-5</c:v>
                </c:pt>
                <c:pt idx="440">
                  <c:v>2.6093711738812996E-5</c:v>
                </c:pt>
                <c:pt idx="441">
                  <c:v>2.3201311365596202E-5</c:v>
                </c:pt>
                <c:pt idx="442">
                  <c:v>2.0308093731072531E-5</c:v>
                </c:pt>
                <c:pt idx="443">
                  <c:v>1.7414160992905344E-5</c:v>
                </c:pt>
                <c:pt idx="444">
                  <c:v>1.4519615308757999E-5</c:v>
                </c:pt>
                <c:pt idx="445">
                  <c:v>1.1624558836293858E-5</c:v>
                </c:pt>
                <c:pt idx="446">
                  <c:v>8.7290937331762777E-6</c:v>
                </c:pt>
                <c:pt idx="447">
                  <c:v>5.8333221570686202E-6</c:v>
                </c:pt>
                <c:pt idx="448">
                  <c:v>2.9373462656342428E-6</c:v>
                </c:pt>
                <c:pt idx="449">
                  <c:v>4.126821653650626E-8</c:v>
                </c:pt>
                <c:pt idx="450">
                  <c:v>-2.8548098325612303E-6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3.7119401934837261E-6</c:v>
                </c:pt>
                <c:pt idx="1">
                  <c:v>7.4237590867664589E-6</c:v>
                </c:pt>
                <c:pt idx="2">
                  <c:v>1.1135335384100084E-5</c:v>
                </c:pt>
                <c:pt idx="3">
                  <c:v>1.4846547798643267E-5</c:v>
                </c:pt>
                <c:pt idx="4">
                  <c:v>1.8557275056917393E-5</c:v>
                </c:pt>
                <c:pt idx="5">
                  <c:v>2.2267395903265556E-5</c:v>
                </c:pt>
                <c:pt idx="6">
                  <c:v>2.5976789104315629E-5</c:v>
                </c:pt>
                <c:pt idx="7">
                  <c:v>2.9685333453448442E-5</c:v>
                </c:pt>
                <c:pt idx="8">
                  <c:v>3.3392907775272075E-5</c:v>
                </c:pt>
                <c:pt idx="9">
                  <c:v>3.7099390930103303E-5</c:v>
                </c:pt>
                <c:pt idx="10">
                  <c:v>4.0804661818457212E-5</c:v>
                </c:pt>
                <c:pt idx="11">
                  <c:v>4.4508599385546047E-5</c:v>
                </c:pt>
                <c:pt idx="12">
                  <c:v>4.8211082625788254E-5</c:v>
                </c:pt>
                <c:pt idx="13">
                  <c:v>5.1911990587328864E-5</c:v>
                </c:pt>
                <c:pt idx="14">
                  <c:v>5.5611202376572125E-5</c:v>
                </c:pt>
                <c:pt idx="15">
                  <c:v>5.930859716272756E-5</c:v>
                </c:pt>
                <c:pt idx="16">
                  <c:v>6.3004054182370405E-5</c:v>
                </c:pt>
                <c:pt idx="17">
                  <c:v>6.669745274401753E-5</c:v>
                </c:pt>
                <c:pt idx="18">
                  <c:v>7.0388672232719852E-5</c:v>
                </c:pt>
                <c:pt idx="19">
                  <c:v>7.4077592114672373E-5</c:v>
                </c:pt>
                <c:pt idx="20">
                  <c:v>7.7764091941842916E-5</c:v>
                </c:pt>
                <c:pt idx="21">
                  <c:v>8.1448051356620423E-5</c:v>
                </c:pt>
                <c:pt idx="22">
                  <c:v>8.5129350096484346E-5</c:v>
                </c:pt>
                <c:pt idx="23">
                  <c:v>8.8807867998695671E-5</c:v>
                </c:pt>
                <c:pt idx="24">
                  <c:v>9.2483485005011144E-5</c:v>
                </c:pt>
                <c:pt idx="25">
                  <c:v>9.6156081166421504E-5</c:v>
                </c:pt>
                <c:pt idx="26">
                  <c:v>9.9825536647914949E-5</c:v>
                </c:pt>
                <c:pt idx="27">
                  <c:v>1.0349173173326699E-4</c:v>
                </c:pt>
                <c:pt idx="28">
                  <c:v>1.0715454682985765E-4</c:v>
                </c:pt>
                <c:pt idx="29">
                  <c:v>1.108138624735175E-4</c:v>
                </c:pt>
                <c:pt idx="30">
                  <c:v>1.1446955933340318E-4</c:v>
                </c:pt>
                <c:pt idx="31">
                  <c:v>1.1812151821690396E-4</c:v>
                </c:pt>
                <c:pt idx="32">
                  <c:v>1.2176962007458049E-4</c:v>
                </c:pt>
                <c:pt idx="33">
                  <c:v>1.2541374600513654E-4</c:v>
                </c:pt>
                <c:pt idx="34">
                  <c:v>1.2905377726042536E-4</c:v>
                </c:pt>
                <c:pt idx="35">
                  <c:v>1.3268959525049179E-4</c:v>
                </c:pt>
                <c:pt idx="36">
                  <c:v>1.3632108154865087E-4</c:v>
                </c:pt>
                <c:pt idx="37">
                  <c:v>1.3994811789660487E-4</c:v>
                </c:pt>
                <c:pt idx="38">
                  <c:v>1.4357058620959945E-4</c:v>
                </c:pt>
                <c:pt idx="39">
                  <c:v>1.4718836858162047E-4</c:v>
                </c:pt>
                <c:pt idx="40">
                  <c:v>1.5080134729063255E-4</c:v>
                </c:pt>
                <c:pt idx="41">
                  <c:v>1.5440940480386081E-4</c:v>
                </c:pt>
                <c:pt idx="42">
                  <c:v>1.5801242378311685E-4</c:v>
                </c:pt>
                <c:pt idx="43">
                  <c:v>1.6161028709017069E-4</c:v>
                </c:pt>
                <c:pt idx="44">
                  <c:v>1.6520287779216931E-4</c:v>
                </c:pt>
                <c:pt idx="45">
                  <c:v>1.6879007916710401E-4</c:v>
                </c:pt>
                <c:pt idx="46">
                  <c:v>1.7237177470932715E-4</c:v>
                </c:pt>
                <c:pt idx="47">
                  <c:v>1.7594784813511997E-4</c:v>
                </c:pt>
                <c:pt idx="48">
                  <c:v>1.7951818338831315E-4</c:v>
                </c:pt>
                <c:pt idx="49">
                  <c:v>1.8308266464596066E-4</c:v>
                </c:pt>
                <c:pt idx="50">
                  <c:v>1.8664117632406944E-4</c:v>
                </c:pt>
                <c:pt idx="51">
                  <c:v>1.9019360308338565E-4</c:v>
                </c:pt>
                <c:pt idx="52">
                  <c:v>1.937398298352387E-4</c:v>
                </c:pt>
                <c:pt idx="53">
                  <c:v>1.9727974174744539E-4</c:v>
                </c:pt>
                <c:pt idx="54">
                  <c:v>2.0081322425027494E-4</c:v>
                </c:pt>
                <c:pt idx="55">
                  <c:v>2.0434016304247678E-4</c:v>
                </c:pt>
                <c:pt idx="56">
                  <c:v>2.0786044409737219E-4</c:v>
                </c:pt>
                <c:pt idx="57">
                  <c:v>2.1137395366901225E-4</c:v>
                </c:pt>
                <c:pt idx="58">
                  <c:v>2.148805782984026E-4</c:v>
                </c:pt>
                <c:pt idx="59">
                  <c:v>2.1838020481979728E-4</c:v>
                </c:pt>
                <c:pt idx="60">
                  <c:v>2.2187272036706306E-4</c:v>
                </c:pt>
                <c:pt idx="61">
                  <c:v>2.253580123801161E-4</c:v>
                </c:pt>
                <c:pt idx="62">
                  <c:v>2.2883596861143221E-4</c:v>
                </c:pt>
                <c:pt idx="63">
                  <c:v>2.3230647713263285E-4</c:v>
                </c:pt>
                <c:pt idx="64">
                  <c:v>2.3576942634114824E-4</c:v>
                </c:pt>
                <c:pt idx="65">
                  <c:v>2.3922470496695958E-4</c:v>
                </c:pt>
                <c:pt idx="66">
                  <c:v>2.4267220207942189E-4</c:v>
                </c:pt>
                <c:pt idx="67">
                  <c:v>2.4611180709416958E-4</c:v>
                </c:pt>
                <c:pt idx="68">
                  <c:v>2.4954340978010624E-4</c:v>
                </c:pt>
                <c:pt idx="69">
                  <c:v>2.5296690026648086E-4</c:v>
                </c:pt>
                <c:pt idx="70">
                  <c:v>2.5638216905005183E-4</c:v>
                </c:pt>
                <c:pt idx="71">
                  <c:v>2.5978910700234147E-4</c:v>
                </c:pt>
                <c:pt idx="72">
                  <c:v>2.6318760537698179E-4</c:v>
                </c:pt>
                <c:pt idx="73">
                  <c:v>2.6657755581715493E-4</c:v>
                </c:pt>
                <c:pt idx="74">
                  <c:v>2.6995885036312897E-4</c:v>
                </c:pt>
                <c:pt idx="75">
                  <c:v>2.7333138145989192E-4</c:v>
                </c:pt>
                <c:pt idx="76">
                  <c:v>2.7669504196488559E-4</c:v>
                </c:pt>
                <c:pt idx="77">
                  <c:v>2.8004972515584183E-4</c:v>
                </c:pt>
                <c:pt idx="78">
                  <c:v>2.8339532473872249E-4</c:v>
                </c:pt>
                <c:pt idx="79">
                  <c:v>2.8673173485576611E-4</c:v>
                </c:pt>
                <c:pt idx="80">
                  <c:v>2.9005885009364342E-4</c:v>
                </c:pt>
                <c:pt idx="81">
                  <c:v>2.9337656549172265E-4</c:v>
                </c:pt>
                <c:pt idx="82">
                  <c:v>2.966847765504494E-4</c:v>
                </c:pt>
                <c:pt idx="83">
                  <c:v>2.9998337923984035E-4</c:v>
                </c:pt>
                <c:pt idx="84">
                  <c:v>3.0327227000809584E-4</c:v>
                </c:pt>
                <c:pt idx="85">
                  <c:v>3.0655134579033166E-4</c:v>
                </c:pt>
                <c:pt idx="86">
                  <c:v>3.0982050401743395E-4</c:v>
                </c:pt>
                <c:pt idx="87">
                  <c:v>3.1307964262503881E-4</c:v>
                </c:pt>
                <c:pt idx="88">
                  <c:v>3.163286600626392E-4</c:v>
                </c:pt>
                <c:pt idx="89">
                  <c:v>3.1956745530282212E-4</c:v>
                </c:pt>
                <c:pt idx="90">
                  <c:v>3.2279592785063797E-4</c:v>
                </c:pt>
                <c:pt idx="91">
                  <c:v>3.2601397775310537E-4</c:v>
                </c:pt>
                <c:pt idx="92">
                  <c:v>3.292215056088536E-4</c:v>
                </c:pt>
                <c:pt idx="93">
                  <c:v>3.3241841257790583E-4</c:v>
                </c:pt>
                <c:pt idx="94">
                  <c:v>3.3560460039160528E-4</c:v>
                </c:pt>
                <c:pt idx="95">
                  <c:v>3.3877997136268759E-4</c:v>
                </c:pt>
                <c:pt idx="96">
                  <c:v>3.4194442839550218E-4</c:v>
                </c:pt>
                <c:pt idx="97">
                  <c:v>3.450978749963854E-4</c:v>
                </c:pt>
                <c:pt idx="98">
                  <c:v>3.4824021528418798E-4</c:v>
                </c:pt>
                <c:pt idx="99">
                  <c:v>3.5137135400096104E-4</c:v>
                </c:pt>
                <c:pt idx="100">
                  <c:v>3.5449119652280179E-4</c:v>
                </c:pt>
                <c:pt idx="101">
                  <c:v>3.5759964887086394E-4</c:v>
                </c:pt>
                <c:pt idx="102">
                  <c:v>3.606966177225345E-4</c:v>
                </c:pt>
                <c:pt idx="103">
                  <c:v>3.6378201042278096E-4</c:v>
                </c:pt>
                <c:pt idx="104">
                  <c:v>3.6685573499567139E-4</c:v>
                </c:pt>
                <c:pt idx="105">
                  <c:v>3.6991770015607211E-4</c:v>
                </c:pt>
                <c:pt idx="106">
                  <c:v>3.7296781532152409E-4</c:v>
                </c:pt>
                <c:pt idx="107">
                  <c:v>3.7600599062430378E-4</c:v>
                </c:pt>
                <c:pt idx="108">
                  <c:v>3.7903213692367001E-4</c:v>
                </c:pt>
                <c:pt idx="109">
                  <c:v>3.8204616581830194E-4</c:v>
                </c:pt>
                <c:pt idx="110">
                  <c:v>3.8504798965892991E-4</c:v>
                </c:pt>
                <c:pt idx="111">
                  <c:v>3.8803752156116485E-4</c:v>
                </c:pt>
                <c:pt idx="112">
                  <c:v>3.9101467541852771E-4</c:v>
                </c:pt>
                <c:pt idx="113">
                  <c:v>3.939793659156851E-4</c:v>
                </c:pt>
                <c:pt idx="114">
                  <c:v>3.9693150854189235E-4</c:v>
                </c:pt>
                <c:pt idx="115">
                  <c:v>3.9987101960464987E-4</c:v>
                </c:pt>
                <c:pt idx="116">
                  <c:v>4.0279781624357586E-4</c:v>
                </c:pt>
                <c:pt idx="117">
                  <c:v>4.0571181644449904E-4</c:v>
                </c:pt>
                <c:pt idx="118">
                  <c:v>4.0861293905377645E-4</c:v>
                </c:pt>
                <c:pt idx="119">
                  <c:v>4.1150110379283911E-4</c:v>
                </c:pt>
                <c:pt idx="120">
                  <c:v>4.1437623127297114E-4</c:v>
                </c:pt>
                <c:pt idx="121">
                  <c:v>4.1723824301032519E-4</c:v>
                </c:pt>
                <c:pt idx="122">
                  <c:v>4.2008706144117943E-4</c:v>
                </c:pt>
                <c:pt idx="123">
                  <c:v>4.2292260993743997E-4</c:v>
                </c:pt>
                <c:pt idx="124">
                  <c:v>4.2574481282239341E-4</c:v>
                </c:pt>
                <c:pt idx="125">
                  <c:v>4.2855359538671381E-4</c:v>
                </c:pt>
                <c:pt idx="126">
                  <c:v>4.3134888390472856E-4</c:v>
                </c:pt>
                <c:pt idx="127">
                  <c:v>4.341306056509482E-4</c:v>
                </c:pt>
                <c:pt idx="128">
                  <c:v>4.3689868891686427E-4</c:v>
                </c:pt>
                <c:pt idx="129">
                  <c:v>4.3965306302802049E-4</c:v>
                </c:pt>
                <c:pt idx="130">
                  <c:v>4.4239365836136159E-4</c:v>
                </c:pt>
                <c:pt idx="131">
                  <c:v>4.4512040636286536E-4</c:v>
                </c:pt>
                <c:pt idx="132">
                  <c:v>4.4783323956546194E-4</c:v>
                </c:pt>
                <c:pt idx="133">
                  <c:v>4.5053209160724616E-4</c:v>
                </c:pt>
                <c:pt idx="134">
                  <c:v>4.5321689724998795E-4</c:v>
                </c:pt>
                <c:pt idx="135">
                  <c:v>4.5588759239794524E-4</c:v>
                </c:pt>
                <c:pt idx="136">
                  <c:v>4.5854411411698579E-4</c:v>
                </c:pt>
                <c:pt idx="137">
                  <c:v>4.6118640065402199E-4</c:v>
                </c:pt>
                <c:pt idx="138">
                  <c:v>4.6381439145676485E-4</c:v>
                </c:pt>
                <c:pt idx="139">
                  <c:v>4.6642802719380267E-4</c:v>
                </c:pt>
                <c:pt idx="140">
                  <c:v>4.690272497750089E-4</c:v>
                </c:pt>
                <c:pt idx="141">
                  <c:v>4.7161200237228596E-4</c:v>
                </c:pt>
                <c:pt idx="142">
                  <c:v>4.7418222944065009E-4</c:v>
                </c:pt>
                <c:pt idx="143">
                  <c:v>4.7673787673966267E-4</c:v>
                </c:pt>
                <c:pt idx="144">
                  <c:v>4.7927889135521455E-4</c:v>
                </c:pt>
                <c:pt idx="145">
                  <c:v>4.8180522172166818E-4</c:v>
                </c:pt>
                <c:pt idx="146">
                  <c:v>4.843168176443648E-4</c:v>
                </c:pt>
                <c:pt idx="147">
                  <c:v>4.8681363032250123E-4</c:v>
                </c:pt>
                <c:pt idx="148">
                  <c:v>4.89295612372383E-4</c:v>
                </c:pt>
                <c:pt idx="149">
                  <c:v>4.9176271785106047E-4</c:v>
                </c:pt>
                <c:pt idx="150">
                  <c:v>4.9421490228035219E-4</c:v>
                </c:pt>
                <c:pt idx="151">
                  <c:v>4.9665212267126452E-4</c:v>
                </c:pt>
                <c:pt idx="152">
                  <c:v>4.9907433754881091E-4</c:v>
                </c:pt>
                <c:pt idx="153">
                  <c:v>5.0148150697723918E-4</c:v>
                </c:pt>
                <c:pt idx="154">
                  <c:v>5.0387359258567211E-4</c:v>
                </c:pt>
                <c:pt idx="155">
                  <c:v>5.0625055759416797E-4</c:v>
                </c:pt>
                <c:pt idx="156">
                  <c:v>5.0861236684020803E-4</c:v>
                </c:pt>
                <c:pt idx="157">
                  <c:v>5.1095898680561676E-4</c:v>
                </c:pt>
                <c:pt idx="158">
                  <c:v>5.1329038564392111E-4</c:v>
                </c:pt>
                <c:pt idx="159">
                  <c:v>5.1560653320815704E-4</c:v>
                </c:pt>
                <c:pt idx="160">
                  <c:v>5.1790740107912755E-4</c:v>
                </c:pt>
                <c:pt idx="161">
                  <c:v>5.20192962594121E-4</c:v>
                </c:pt>
                <c:pt idx="162">
                  <c:v>5.2246319287609522E-4</c:v>
                </c:pt>
                <c:pt idx="163">
                  <c:v>5.2471806886333428E-4</c:v>
                </c:pt>
                <c:pt idx="164">
                  <c:v>5.2695756933958469E-4</c:v>
                </c:pt>
                <c:pt idx="165">
                  <c:v>5.2918167496467854E-4</c:v>
                </c:pt>
                <c:pt idx="166">
                  <c:v>5.3139036830564853E-4</c:v>
                </c:pt>
                <c:pt idx="167">
                  <c:v>5.3358363386834368E-4</c:v>
                </c:pt>
                <c:pt idx="168">
                  <c:v>5.3576145812955084E-4</c:v>
                </c:pt>
                <c:pt idx="169">
                  <c:v>5.3792382956963038E-4</c:v>
                </c:pt>
                <c:pt idx="170">
                  <c:v>5.4007073870567066E-4</c:v>
                </c:pt>
                <c:pt idx="171">
                  <c:v>5.4220217812516998E-4</c:v>
                </c:pt>
                <c:pt idx="172">
                  <c:v>5.4431814252025191E-4</c:v>
                </c:pt>
                <c:pt idx="173">
                  <c:v>5.4641862872242017E-4</c:v>
                </c:pt>
                <c:pt idx="174">
                  <c:v>5.4850363573786078E-4</c:v>
                </c:pt>
                <c:pt idx="175">
                  <c:v>5.5057316478329676E-4</c:v>
                </c:pt>
                <c:pt idx="176">
                  <c:v>5.5262721932240332E-4</c:v>
                </c:pt>
                <c:pt idx="177">
                  <c:v>5.5466580510278834E-4</c:v>
                </c:pt>
                <c:pt idx="178">
                  <c:v>5.5668893019354617E-4</c:v>
                </c:pt>
                <c:pt idx="179">
                  <c:v>5.5869660502338937E-4</c:v>
                </c:pt>
                <c:pt idx="180">
                  <c:v>5.6066221002287536E-4</c:v>
                </c:pt>
                <c:pt idx="181">
                  <c:v>5.6258578824565342E-4</c:v>
                </c:pt>
                <c:pt idx="182">
                  <c:v>5.6446738719993967E-4</c:v>
                </c:pt>
                <c:pt idx="183">
                  <c:v>5.6630705866403961E-4</c:v>
                </c:pt>
                <c:pt idx="184">
                  <c:v>5.6810485851080481E-4</c:v>
                </c:pt>
                <c:pt idx="185">
                  <c:v>5.6986084654052751E-4</c:v>
                </c:pt>
                <c:pt idx="186">
                  <c:v>5.7157508632181531E-4</c:v>
                </c:pt>
                <c:pt idx="187">
                  <c:v>5.7324764504001102E-4</c:v>
                </c:pt>
                <c:pt idx="188">
                  <c:v>5.7487859335275226E-4</c:v>
                </c:pt>
                <c:pt idx="189">
                  <c:v>5.764680052522869E-4</c:v>
                </c:pt>
                <c:pt idx="190">
                  <c:v>5.7801595793418507E-4</c:v>
                </c:pt>
                <c:pt idx="191">
                  <c:v>5.7952253167210973E-4</c:v>
                </c:pt>
                <c:pt idx="192">
                  <c:v>5.8098780969832698E-4</c:v>
                </c:pt>
                <c:pt idx="193">
                  <c:v>5.8241187808965613E-4</c:v>
                </c:pt>
                <c:pt idx="194">
                  <c:v>5.8379482565857775E-4</c:v>
                </c:pt>
                <c:pt idx="195">
                  <c:v>5.851367438492335E-4</c:v>
                </c:pt>
                <c:pt idx="196">
                  <c:v>5.8643772663806632E-4</c:v>
                </c:pt>
                <c:pt idx="197">
                  <c:v>5.8769787043886615E-4</c:v>
                </c:pt>
                <c:pt idx="198">
                  <c:v>5.8891727401199658E-4</c:v>
                </c:pt>
                <c:pt idx="199">
                  <c:v>5.9009603837759388E-4</c:v>
                </c:pt>
                <c:pt idx="200">
                  <c:v>5.9123426673253813E-4</c:v>
                </c:pt>
                <c:pt idx="201">
                  <c:v>5.9233206437101058E-4</c:v>
                </c:pt>
                <c:pt idx="202">
                  <c:v>5.9338953860845964E-4</c:v>
                </c:pt>
                <c:pt idx="203">
                  <c:v>5.9440679870880755E-4</c:v>
                </c:pt>
                <c:pt idx="204">
                  <c:v>5.9538395581474159E-4</c:v>
                </c:pt>
                <c:pt idx="205">
                  <c:v>5.9632112288093831E-4</c:v>
                </c:pt>
                <c:pt idx="206">
                  <c:v>5.9721841461008113E-4</c:v>
                </c:pt>
                <c:pt idx="207">
                  <c:v>5.9807594739153653E-4</c:v>
                </c:pt>
                <c:pt idx="208">
                  <c:v>5.9889383924256257E-4</c:v>
                </c:pt>
                <c:pt idx="209">
                  <c:v>5.9967220975193141E-4</c:v>
                </c:pt>
                <c:pt idx="210">
                  <c:v>6.0041118002584907E-4</c:v>
                </c:pt>
                <c:pt idx="211">
                  <c:v>6.0111087263606938E-4</c:v>
                </c:pt>
                <c:pt idx="212">
                  <c:v>6.0177141157009622E-4</c:v>
                </c:pt>
                <c:pt idx="213">
                  <c:v>6.023929221833801E-4</c:v>
                </c:pt>
                <c:pt idx="214">
                  <c:v>6.029755311534171E-4</c:v>
                </c:pt>
                <c:pt idx="215">
                  <c:v>6.0351936643566236E-4</c:v>
                </c:pt>
                <c:pt idx="216">
                  <c:v>6.0402455722117772E-4</c:v>
                </c:pt>
                <c:pt idx="217">
                  <c:v>6.0449123389593254E-4</c:v>
                </c:pt>
                <c:pt idx="218">
                  <c:v>6.049195280016862E-4</c:v>
                </c:pt>
                <c:pt idx="219">
                  <c:v>6.0530957219838129E-4</c:v>
                </c:pt>
                <c:pt idx="220">
                  <c:v>6.0566150022797857E-4</c:v>
                </c:pt>
                <c:pt idx="221">
                  <c:v>6.0597544687967229E-4</c:v>
                </c:pt>
                <c:pt idx="222">
                  <c:v>6.0625154795642549E-4</c:v>
                </c:pt>
                <c:pt idx="223">
                  <c:v>6.0648994024276579E-4</c:v>
                </c:pt>
                <c:pt idx="224">
                  <c:v>6.0669076147378876E-4</c:v>
                </c:pt>
                <c:pt idx="225">
                  <c:v>6.0685415030531657E-4</c:v>
                </c:pt>
                <c:pt idx="226">
                  <c:v>6.0698024628516199E-4</c:v>
                </c:pt>
                <c:pt idx="227">
                  <c:v>6.0706918982545148E-4</c:v>
                </c:pt>
                <c:pt idx="228">
                  <c:v>6.0712112217596083E-4</c:v>
                </c:pt>
                <c:pt idx="229">
                  <c:v>6.0713618539842316E-4</c:v>
                </c:pt>
                <c:pt idx="230">
                  <c:v>6.0711452234176648E-4</c:v>
                </c:pt>
                <c:pt idx="231">
                  <c:v>6.070562766182432E-4</c:v>
                </c:pt>
                <c:pt idx="232">
                  <c:v>6.0696159258041339E-4</c:v>
                </c:pt>
                <c:pt idx="233">
                  <c:v>6.0683061529894953E-4</c:v>
                </c:pt>
                <c:pt idx="234">
                  <c:v>6.0666349054122473E-4</c:v>
                </c:pt>
                <c:pt idx="235">
                  <c:v>6.0646036475065618E-4</c:v>
                </c:pt>
                <c:pt idx="236">
                  <c:v>6.0622138502677229E-4</c:v>
                </c:pt>
                <c:pt idx="237">
                  <c:v>6.0594669910597255E-4</c:v>
                </c:pt>
                <c:pt idx="238">
                  <c:v>6.0563645534295442E-4</c:v>
                </c:pt>
                <c:pt idx="239">
                  <c:v>6.052908026927806E-4</c:v>
                </c:pt>
                <c:pt idx="240">
                  <c:v>6.0490989069355964E-4</c:v>
                </c:pt>
                <c:pt idx="241">
                  <c:v>6.0449386944971676E-4</c:v>
                </c:pt>
                <c:pt idx="242">
                  <c:v>6.0404288961583212E-4</c:v>
                </c:pt>
                <c:pt idx="243">
                  <c:v>6.0355710238102359E-4</c:v>
                </c:pt>
                <c:pt idx="244">
                  <c:v>6.0303665945385333E-4</c:v>
                </c:pt>
                <c:pt idx="245">
                  <c:v>6.0248171304773683E-4</c:v>
                </c:pt>
                <c:pt idx="246">
                  <c:v>6.0189241586683752E-4</c:v>
                </c:pt>
                <c:pt idx="247">
                  <c:v>6.012689210924256E-4</c:v>
                </c:pt>
                <c:pt idx="248">
                  <c:v>6.0061138236968531E-4</c:v>
                </c:pt>
                <c:pt idx="249">
                  <c:v>5.9991995379495261E-4</c:v>
                </c:pt>
                <c:pt idx="250">
                  <c:v>5.9919478990336792E-4</c:v>
                </c:pt>
                <c:pt idx="251">
                  <c:v>5.9843604565692772E-4</c:v>
                </c:pt>
                <c:pt idx="252">
                  <c:v>5.9764387643292008E-4</c:v>
                </c:pt>
                <c:pt idx="253">
                  <c:v>5.9681843801273051E-4</c:v>
                </c:pt>
                <c:pt idx="254">
                  <c:v>5.9595988657100397E-4</c:v>
                </c:pt>
                <c:pt idx="255">
                  <c:v>5.9506837866514972E-4</c:v>
                </c:pt>
                <c:pt idx="256">
                  <c:v>5.9414407122517757E-4</c:v>
                </c:pt>
                <c:pt idx="257">
                  <c:v>5.9318712154385171E-4</c:v>
                </c:pt>
                <c:pt idx="258">
                  <c:v>5.9219768726715251E-4</c:v>
                </c:pt>
                <c:pt idx="259">
                  <c:v>5.9117592638503378E-4</c:v>
                </c:pt>
                <c:pt idx="260">
                  <c:v>5.9012199722246572E-4</c:v>
                </c:pt>
                <c:pt idx="261">
                  <c:v>5.8903605843075289E-4</c:v>
                </c:pt>
                <c:pt idx="262">
                  <c:v>5.8791826897911805E-4</c:v>
                </c:pt>
                <c:pt idx="263">
                  <c:v>5.867687881465414E-4</c:v>
                </c:pt>
                <c:pt idx="264">
                  <c:v>5.8558777551384741E-4</c:v>
                </c:pt>
                <c:pt idx="265">
                  <c:v>5.8437539095602964E-4</c:v>
                </c:pt>
                <c:pt idx="266">
                  <c:v>5.8313179463480671E-4</c:v>
                </c:pt>
                <c:pt idx="267">
                  <c:v>5.8185714699139884E-4</c:v>
                </c:pt>
                <c:pt idx="268">
                  <c:v>5.8055160873951995E-4</c:v>
                </c:pt>
                <c:pt idx="269">
                  <c:v>5.7921534085857726E-4</c:v>
                </c:pt>
                <c:pt idx="270">
                  <c:v>5.7784850458706901E-4</c:v>
                </c:pt>
                <c:pt idx="271">
                  <c:v>5.7645126141617849E-4</c:v>
                </c:pt>
                <c:pt idx="272">
                  <c:v>5.750237730835512E-4</c:v>
                </c:pt>
                <c:pt idx="273">
                  <c:v>5.7356620156725547E-4</c:v>
                </c:pt>
                <c:pt idx="274">
                  <c:v>5.7207870907991594E-4</c:v>
                </c:pt>
                <c:pt idx="275">
                  <c:v>5.705614580630155E-4</c:v>
                </c:pt>
                <c:pt idx="276">
                  <c:v>5.690146111813609E-4</c:v>
                </c:pt>
                <c:pt idx="277">
                  <c:v>5.6743833131770555E-4</c:v>
                </c:pt>
                <c:pt idx="278">
                  <c:v>5.658327815675244E-4</c:v>
                </c:pt>
                <c:pt idx="279">
                  <c:v>5.6419812523393685E-4</c:v>
                </c:pt>
                <c:pt idx="280">
                  <c:v>5.6253452582277145E-4</c:v>
                </c:pt>
                <c:pt idx="281">
                  <c:v>5.6084214703776964E-4</c:v>
                </c:pt>
                <c:pt idx="282">
                  <c:v>5.5912115277592146E-4</c:v>
                </c:pt>
                <c:pt idx="283">
                  <c:v>5.5737170712293191E-4</c:v>
                </c:pt>
                <c:pt idx="284">
                  <c:v>5.5559397434881176E-4</c:v>
                </c:pt>
                <c:pt idx="285">
                  <c:v>5.5378811890358895E-4</c:v>
                </c:pt>
                <c:pt idx="286">
                  <c:v>5.5195430541313847E-4</c:v>
                </c:pt>
                <c:pt idx="287">
                  <c:v>5.5009269867512412E-4</c:v>
                </c:pt>
                <c:pt idx="288">
                  <c:v>5.4820346365505189E-4</c:v>
                </c:pt>
                <c:pt idx="289">
                  <c:v>5.4628676548242885E-4</c:v>
                </c:pt>
                <c:pt idx="290">
                  <c:v>5.4434276944702537E-4</c:v>
                </c:pt>
                <c:pt idx="291">
                  <c:v>5.4237164099523773E-4</c:v>
                </c:pt>
                <c:pt idx="292">
                  <c:v>5.403735457265472E-4</c:v>
                </c:pt>
                <c:pt idx="293">
                  <c:v>5.3834864939007352E-4</c:v>
                </c:pt>
                <c:pt idx="294">
                  <c:v>5.3629711788121925E-4</c:v>
                </c:pt>
                <c:pt idx="295">
                  <c:v>5.3421911723840209E-4</c:v>
                </c:pt>
                <c:pt idx="296">
                  <c:v>5.3211481363987356E-4</c:v>
                </c:pt>
                <c:pt idx="297">
                  <c:v>5.2998437340062005E-4</c:v>
                </c:pt>
                <c:pt idx="298">
                  <c:v>5.2782796296934524E-4</c:v>
                </c:pt>
                <c:pt idx="299">
                  <c:v>5.2564574892552981E-4</c:v>
                </c:pt>
                <c:pt idx="300">
                  <c:v>5.2343789797656742E-4</c:v>
                </c:pt>
                <c:pt idx="301">
                  <c:v>5.2120457695497462E-4</c:v>
                </c:pt>
                <c:pt idx="302">
                  <c:v>5.1894595281567167E-4</c:v>
                </c:pt>
                <c:pt idx="303">
                  <c:v>5.1666219263333309E-4</c:v>
                </c:pt>
                <c:pt idx="304">
                  <c:v>5.1435346359980563E-4</c:v>
                </c:pt>
                <c:pt idx="305">
                  <c:v>5.1201993302159093E-4</c:v>
                </c:pt>
                <c:pt idx="306">
                  <c:v>5.096617683173929E-4</c:v>
                </c:pt>
                <c:pt idx="307">
                  <c:v>5.0727913701572615E-4</c:v>
                </c:pt>
                <c:pt idx="308">
                  <c:v>5.0487220675258409E-4</c:v>
                </c:pt>
                <c:pt idx="309">
                  <c:v>5.0244114526916612E-4</c:v>
                </c:pt>
                <c:pt idx="310">
                  <c:v>4.9998612040966066E-4</c:v>
                </c:pt>
                <c:pt idx="311">
                  <c:v>4.975073001190841E-4</c:v>
                </c:pt>
                <c:pt idx="312">
                  <c:v>4.9500485244117261E-4</c:v>
                </c:pt>
                <c:pt idx="313">
                  <c:v>4.9247894551632612E-4</c:v>
                </c:pt>
                <c:pt idx="314">
                  <c:v>4.8992974757960386E-4</c:v>
                </c:pt>
                <c:pt idx="315">
                  <c:v>4.873574269587675E-4</c:v>
                </c:pt>
                <c:pt idx="316">
                  <c:v>4.8476215207237424E-4</c:v>
                </c:pt>
                <c:pt idx="317">
                  <c:v>4.8214409142791493E-4</c:v>
                </c:pt>
                <c:pt idx="318">
                  <c:v>4.7950341361999898E-4</c:v>
                </c:pt>
                <c:pt idx="319">
                  <c:v>4.768402873285825E-4</c:v>
                </c:pt>
                <c:pt idx="320">
                  <c:v>4.7415488131724039E-4</c:v>
                </c:pt>
                <c:pt idx="321">
                  <c:v>4.7144736443148022E-4</c:v>
                </c:pt>
                <c:pt idx="322">
                  <c:v>4.6871790559709672E-4</c:v>
                </c:pt>
                <c:pt idx="323">
                  <c:v>4.6596667381856714E-4</c:v>
                </c:pt>
                <c:pt idx="324">
                  <c:v>4.6319383817748443E-4</c:v>
                </c:pt>
                <c:pt idx="325">
                  <c:v>4.603995678310296E-4</c:v>
                </c:pt>
                <c:pt idx="326">
                  <c:v>4.5758403201048056E-4</c:v>
                </c:pt>
                <c:pt idx="327">
                  <c:v>4.5474740001975736E-4</c:v>
                </c:pt>
                <c:pt idx="328">
                  <c:v>4.5188984123400289E-4</c:v>
                </c:pt>
                <c:pt idx="329">
                  <c:v>4.490115250981983E-4</c:v>
                </c:pt>
                <c:pt idx="330">
                  <c:v>4.4611262112581227E-4</c:v>
                </c:pt>
                <c:pt idx="331">
                  <c:v>4.4319329889748314E-4</c:v>
                </c:pt>
                <c:pt idx="332">
                  <c:v>4.4025372805973402E-4</c:v>
                </c:pt>
                <c:pt idx="333">
                  <c:v>4.37294078323719E-4</c:v>
                </c:pt>
                <c:pt idx="334">
                  <c:v>4.3431451946400132E-4</c:v>
                </c:pt>
                <c:pt idx="335">
                  <c:v>4.3131522131736129E-4</c:v>
                </c:pt>
                <c:pt idx="336">
                  <c:v>4.2829635378163473E-4</c:v>
                </c:pt>
                <c:pt idx="337">
                  <c:v>4.2525808681458078E-4</c:v>
                </c:pt>
                <c:pt idx="338">
                  <c:v>4.2220059043277853E-4</c:v>
                </c:pt>
                <c:pt idx="339">
                  <c:v>4.1912403471055224E-4</c:v>
                </c:pt>
                <c:pt idx="340">
                  <c:v>4.1602858977892463E-4</c:v>
                </c:pt>
                <c:pt idx="341">
                  <c:v>4.1291442582459798E-4</c:v>
                </c:pt>
                <c:pt idx="342">
                  <c:v>4.0978171308896257E-4</c:v>
                </c:pt>
                <c:pt idx="343">
                  <c:v>4.066306218671319E-4</c:v>
                </c:pt>
                <c:pt idx="344">
                  <c:v>4.0346132250700507E-4</c:v>
                </c:pt>
                <c:pt idx="345">
                  <c:v>4.002739854083551E-4</c:v>
                </c:pt>
                <c:pt idx="346">
                  <c:v>3.9706878102194442E-4</c:v>
                </c:pt>
                <c:pt idx="347">
                  <c:v>3.9384587984866564E-4</c:v>
                </c:pt>
                <c:pt idx="348">
                  <c:v>3.9060545243870914E-4</c:v>
                </c:pt>
                <c:pt idx="349">
                  <c:v>3.8734766939075606E-4</c:v>
                </c:pt>
                <c:pt idx="350">
                  <c:v>3.8407270135119783E-4</c:v>
                </c:pt>
                <c:pt idx="351">
                  <c:v>3.8078071901338133E-4</c:v>
                </c:pt>
                <c:pt idx="352">
                  <c:v>3.7747189311688046E-4</c:v>
                </c:pt>
                <c:pt idx="353">
                  <c:v>3.7414639444679397E-4</c:v>
                </c:pt>
                <c:pt idx="354">
                  <c:v>3.7080439383306942E-4</c:v>
                </c:pt>
                <c:pt idx="355">
                  <c:v>3.6744606214985487E-4</c:v>
                </c:pt>
                <c:pt idx="356">
                  <c:v>3.640715703148767E-4</c:v>
                </c:pt>
                <c:pt idx="357">
                  <c:v>3.6068108928884591E-4</c:v>
                </c:pt>
                <c:pt idx="358">
                  <c:v>3.5727479007489188E-4</c:v>
                </c:pt>
                <c:pt idx="359">
                  <c:v>3.5385284371802528E-4</c:v>
                </c:pt>
                <c:pt idx="360">
                  <c:v>3.5041542130463075E-4</c:v>
                </c:pt>
                <c:pt idx="361">
                  <c:v>3.4696269396198887E-4</c:v>
                </c:pt>
                <c:pt idx="362">
                  <c:v>3.4349483285783079E-4</c:v>
                </c:pt>
                <c:pt idx="363">
                  <c:v>3.4001200919992353E-4</c:v>
                </c:pt>
                <c:pt idx="364">
                  <c:v>3.3651439423569069E-4</c:v>
                </c:pt>
                <c:pt idx="365">
                  <c:v>3.3300215925186608E-4</c:v>
                </c:pt>
                <c:pt idx="366">
                  <c:v>3.2947547557418558E-4</c:v>
                </c:pt>
                <c:pt idx="367">
                  <c:v>3.259345145671157E-4</c:v>
                </c:pt>
                <c:pt idx="368">
                  <c:v>3.2237944763362317E-4</c:v>
                </c:pt>
                <c:pt idx="369">
                  <c:v>3.1881044621498645E-4</c:v>
                </c:pt>
                <c:pt idx="370">
                  <c:v>3.1522768179065167E-4</c:v>
                </c:pt>
                <c:pt idx="371">
                  <c:v>3.1163132587813636E-4</c:v>
                </c:pt>
                <c:pt idx="372">
                  <c:v>3.0802155003298325E-4</c:v>
                </c:pt>
                <c:pt idx="373">
                  <c:v>3.0439852584876763E-4</c:v>
                </c:pt>
                <c:pt idx="374">
                  <c:v>3.0076242495716277E-4</c:v>
                </c:pt>
                <c:pt idx="375">
                  <c:v>2.971134190280661E-4</c:v>
                </c:pt>
                <c:pt idx="376">
                  <c:v>2.934516797697925E-4</c:v>
                </c:pt>
                <c:pt idx="377">
                  <c:v>2.8977737892933833E-4</c:v>
                </c:pt>
                <c:pt idx="378">
                  <c:v>2.8609068829272373E-4</c:v>
                </c:pt>
                <c:pt idx="379">
                  <c:v>2.8239177968541758E-4</c:v>
                </c:pt>
                <c:pt idx="380">
                  <c:v>2.7868082497285452E-4</c:v>
                </c:pt>
                <c:pt idx="381">
                  <c:v>2.7495799606105107E-4</c:v>
                </c:pt>
                <c:pt idx="382">
                  <c:v>2.7122346489732974E-4</c:v>
                </c:pt>
                <c:pt idx="383">
                  <c:v>2.6747740347116236E-4</c:v>
                </c:pt>
                <c:pt idx="384">
                  <c:v>2.637199838151436E-4</c:v>
                </c:pt>
                <c:pt idx="385">
                  <c:v>2.5995137800610788E-4</c:v>
                </c:pt>
                <c:pt idx="386">
                  <c:v>2.5617175816640403E-4</c:v>
                </c:pt>
                <c:pt idx="387">
                  <c:v>2.5238129646534498E-4</c:v>
                </c:pt>
                <c:pt idx="388">
                  <c:v>2.4858016512085084E-4</c:v>
                </c:pt>
                <c:pt idx="389">
                  <c:v>2.4476853640130599E-4</c:v>
                </c:pt>
                <c:pt idx="390">
                  <c:v>2.4094658262765599E-4</c:v>
                </c:pt>
                <c:pt idx="391">
                  <c:v>2.3711447617577006E-4</c:v>
                </c:pt>
                <c:pt idx="392">
                  <c:v>2.3327238947910123E-4</c:v>
                </c:pt>
                <c:pt idx="393">
                  <c:v>2.294204950316798E-4</c:v>
                </c:pt>
                <c:pt idx="394">
                  <c:v>2.25558965391481E-4</c:v>
                </c:pt>
                <c:pt idx="395">
                  <c:v>2.2168797318421324E-4</c:v>
                </c:pt>
                <c:pt idx="396">
                  <c:v>2.1780769110758163E-4</c:v>
                </c:pt>
                <c:pt idx="397">
                  <c:v>2.1391829193608786E-4</c:v>
                </c:pt>
                <c:pt idx="398">
                  <c:v>2.1001994852643861E-4</c:v>
                </c:pt>
                <c:pt idx="399">
                  <c:v>2.0611283382364532E-4</c:v>
                </c:pt>
                <c:pt idx="400">
                  <c:v>2.0219712086791145E-4</c:v>
                </c:pt>
                <c:pt idx="401">
                  <c:v>1.9827298280241919E-4</c:v>
                </c:pt>
                <c:pt idx="402">
                  <c:v>1.9434059288214685E-4</c:v>
                </c:pt>
                <c:pt idx="403">
                  <c:v>1.9040012448386949E-4</c:v>
                </c:pt>
                <c:pt idx="404">
                  <c:v>1.8645175111752326E-4</c:v>
                </c:pt>
                <c:pt idx="405">
                  <c:v>1.8249564643914532E-4</c:v>
                </c:pt>
                <c:pt idx="406">
                  <c:v>1.785319842656401E-4</c:v>
                </c:pt>
                <c:pt idx="407">
                  <c:v>1.745609385916697E-4</c:v>
                </c:pt>
                <c:pt idx="408">
                  <c:v>1.7058268360902327E-4</c:v>
                </c:pt>
                <c:pt idx="409">
                  <c:v>1.6659739372888897E-4</c:v>
                </c:pt>
                <c:pt idx="410">
                  <c:v>1.6260524360753854E-4</c:v>
                </c:pt>
                <c:pt idx="411">
                  <c:v>1.5860640817603856E-4</c:v>
                </c:pt>
                <c:pt idx="412">
                  <c:v>1.5460106267473273E-4</c:v>
                </c:pt>
                <c:pt idx="413">
                  <c:v>1.5058938269340099E-4</c:v>
                </c:pt>
                <c:pt idx="414">
                  <c:v>1.4657154421820402E-4</c:v>
                </c:pt>
                <c:pt idx="415">
                  <c:v>1.4254772368677568E-4</c:v>
                </c:pt>
                <c:pt idx="416">
                  <c:v>1.385180980531486E-4</c:v>
                </c:pt>
                <c:pt idx="417">
                  <c:v>1.3448284486460843E-4</c:v>
                </c:pt>
                <c:pt idx="418">
                  <c:v>1.3044214235309842E-4</c:v>
                </c:pt>
                <c:pt idx="419">
                  <c:v>1.2639616954447777E-4</c:v>
                </c:pt>
                <c:pt idx="420">
                  <c:v>1.2234510638981994E-4</c:v>
                </c:pt>
                <c:pt idx="421">
                  <c:v>1.1828913392410148E-4</c:v>
                </c:pt>
                <c:pt idx="422">
                  <c:v>1.1422843445916667E-4</c:v>
                </c:pt>
                <c:pt idx="423">
                  <c:v>1.1016319181990665E-4</c:v>
                </c:pt>
                <c:pt idx="424">
                  <c:v>1.0609359163535779E-4</c:v>
                </c:pt>
                <c:pt idx="425">
                  <c:v>1.020198217001926E-4</c:v>
                </c:pt>
                <c:pt idx="426">
                  <c:v>9.7942072427266785E-5</c:v>
                </c:pt>
                <c:pt idx="427">
                  <c:v>9.3860537419119446E-5</c:v>
                </c:pt>
                <c:pt idx="428">
                  <c:v>8.9775414196536566E-5</c:v>
                </c:pt>
                <c:pt idx="429">
                  <c:v>8.5686905136904832E-5</c:v>
                </c:pt>
                <c:pt idx="430">
                  <c:v>8.1595218696324932E-5</c:v>
                </c:pt>
                <c:pt idx="431">
                  <c:v>7.7500571020826855E-5</c:v>
                </c:pt>
                <c:pt idx="432">
                  <c:v>7.3403188099204793E-5</c:v>
                </c:pt>
                <c:pt idx="433">
                  <c:v>6.9303308682327458E-5</c:v>
                </c:pt>
                <c:pt idx="434">
                  <c:v>6.5201188307122365E-5</c:v>
                </c:pt>
                <c:pt idx="435">
                  <c:v>6.1097104945326614E-5</c:v>
                </c:pt>
                <c:pt idx="436">
                  <c:v>5.699136709688304E-5</c:v>
                </c:pt>
                <c:pt idx="437">
                  <c:v>5.288432565694966E-5</c:v>
                </c:pt>
                <c:pt idx="438">
                  <c:v>4.8776391779706857E-5</c:v>
                </c:pt>
                <c:pt idx="439">
                  <c:v>4.4668064594458092E-5</c:v>
                </c:pt>
                <c:pt idx="440">
                  <c:v>4.0559975744019968E-5</c:v>
                </c:pt>
                <c:pt idx="441">
                  <c:v>3.6452963972011354E-5</c:v>
                </c:pt>
                <c:pt idx="442">
                  <c:v>3.2348206341246162E-5</c:v>
                </c:pt>
                <c:pt idx="443">
                  <c:v>2.8247463326736379E-5</c:v>
                </c:pt>
                <c:pt idx="444">
                  <c:v>2.4153571966594412E-5</c:v>
                </c:pt>
                <c:pt idx="445">
                  <c:v>2.00715370964536E-5</c:v>
                </c:pt>
                <c:pt idx="446">
                  <c:v>1.6011270252342009E-5</c:v>
                </c:pt>
                <c:pt idx="447">
                  <c:v>1.1995781657057856E-5</c:v>
                </c:pt>
                <c:pt idx="448">
                  <c:v>8.092968526320606E-6</c:v>
                </c:pt>
                <c:pt idx="449">
                  <c:v>4.6002938267081095E-6</c:v>
                </c:pt>
                <c:pt idx="450">
                  <c:v>3.3019117876287807E-6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3.7119401934837261E-6</c:v>
                </c:pt>
                <c:pt idx="1">
                  <c:v>3.7118188939506573E-6</c:v>
                </c:pt>
                <c:pt idx="2">
                  <c:v>3.7115763029002715E-6</c:v>
                </c:pt>
                <c:pt idx="3">
                  <c:v>3.711212436368004E-6</c:v>
                </c:pt>
                <c:pt idx="4">
                  <c:v>3.7107273184168331E-6</c:v>
                </c:pt>
                <c:pt idx="5">
                  <c:v>3.7101209811490842E-6</c:v>
                </c:pt>
                <c:pt idx="6">
                  <c:v>3.7093934647221748E-6</c:v>
                </c:pt>
                <c:pt idx="7">
                  <c:v>3.7085448173683276E-6</c:v>
                </c:pt>
                <c:pt idx="8">
                  <c:v>3.707575095418249E-6</c:v>
                </c:pt>
                <c:pt idx="9">
                  <c:v>3.7064843633288082E-6</c:v>
                </c:pt>
                <c:pt idx="10">
                  <c:v>3.7052726937147237E-6</c:v>
                </c:pt>
                <c:pt idx="11">
                  <c:v>3.7039401673842937E-6</c:v>
                </c:pt>
                <c:pt idx="12">
                  <c:v>3.7024868733791864E-6</c:v>
                </c:pt>
                <c:pt idx="13">
                  <c:v>3.7009129090183287E-6</c:v>
                </c:pt>
                <c:pt idx="14">
                  <c:v>3.6992183799459231E-6</c:v>
                </c:pt>
                <c:pt idx="15">
                  <c:v>3.6974034001836291E-6</c:v>
                </c:pt>
                <c:pt idx="16">
                  <c:v>3.695468092186954E-6</c:v>
                </c:pt>
                <c:pt idx="17">
                  <c:v>3.693412586905885E-6</c:v>
                </c:pt>
                <c:pt idx="18">
                  <c:v>3.6912370238498236E-6</c:v>
                </c:pt>
                <c:pt idx="19">
                  <c:v>3.6889415511568578E-6</c:v>
                </c:pt>
                <c:pt idx="20">
                  <c:v>3.6865263256674394E-6</c:v>
                </c:pt>
                <c:pt idx="21">
                  <c:v>3.6839915130025053E-6</c:v>
                </c:pt>
                <c:pt idx="22">
                  <c:v>3.6813372876461215E-6</c:v>
                </c:pt>
                <c:pt idx="23">
                  <c:v>3.678563833032697E-6</c:v>
                </c:pt>
                <c:pt idx="24">
                  <c:v>3.6756713416388462E-6</c:v>
                </c:pt>
                <c:pt idx="25">
                  <c:v>3.6726600150799619E-6</c:v>
                </c:pt>
                <c:pt idx="26">
                  <c:v>3.6695300642115803E-6</c:v>
                </c:pt>
                <c:pt idx="27">
                  <c:v>3.6662817092356064E-6</c:v>
                </c:pt>
                <c:pt idx="28">
                  <c:v>3.6629151798114908E-6</c:v>
                </c:pt>
                <c:pt idx="29">
                  <c:v>3.659430715172443E-6</c:v>
                </c:pt>
                <c:pt idx="30">
                  <c:v>3.6558285642467552E-6</c:v>
                </c:pt>
                <c:pt idx="31">
                  <c:v>3.6521089857843563E-6</c:v>
                </c:pt>
                <c:pt idx="32">
                  <c:v>3.6482722484886677E-6</c:v>
                </c:pt>
                <c:pt idx="33">
                  <c:v>3.6443186311538795E-6</c:v>
                </c:pt>
                <c:pt idx="34">
                  <c:v>3.6402484228077429E-6</c:v>
                </c:pt>
                <c:pt idx="35">
                  <c:v>3.6360619228599967E-6</c:v>
                </c:pt>
                <c:pt idx="36">
                  <c:v>3.6317594412565369E-6</c:v>
                </c:pt>
                <c:pt idx="37">
                  <c:v>3.6273412986394481E-6</c:v>
                </c:pt>
                <c:pt idx="38">
                  <c:v>3.6228078265130221E-6</c:v>
                </c:pt>
                <c:pt idx="39">
                  <c:v>3.6181593674158928E-6</c:v>
                </c:pt>
                <c:pt idx="40">
                  <c:v>3.6133962750994177E-6</c:v>
                </c:pt>
                <c:pt idx="41">
                  <c:v>3.608518914712442E-6</c:v>
                </c:pt>
                <c:pt idx="42">
                  <c:v>3.6035276629925948E-6</c:v>
                </c:pt>
                <c:pt idx="43">
                  <c:v>3.5984229084642548E-6</c:v>
                </c:pt>
                <c:pt idx="44">
                  <c:v>3.5932050516433465E-6</c:v>
                </c:pt>
                <c:pt idx="45">
                  <c:v>3.5878745052491206E-6</c:v>
                </c:pt>
                <c:pt idx="46">
                  <c:v>3.5824316944230804E-6</c:v>
                </c:pt>
                <c:pt idx="47">
                  <c:v>3.5768770569552276E-6</c:v>
                </c:pt>
                <c:pt idx="48">
                  <c:v>3.5712110435177952E-6</c:v>
                </c:pt>
                <c:pt idx="49">
                  <c:v>3.5654341179066507E-6</c:v>
                </c:pt>
                <c:pt idx="50">
                  <c:v>3.5595467572905544E-6</c:v>
                </c:pt>
                <c:pt idx="51">
                  <c:v>3.5535494524684623E-6</c:v>
                </c:pt>
                <c:pt idx="52">
                  <c:v>3.5474427081350713E-6</c:v>
                </c:pt>
                <c:pt idx="53">
                  <c:v>3.5412270431548076E-6</c:v>
                </c:pt>
                <c:pt idx="54">
                  <c:v>3.534902990844471E-6</c:v>
                </c:pt>
                <c:pt idx="55">
                  <c:v>3.5284710992647436E-6</c:v>
                </c:pt>
                <c:pt idx="56">
                  <c:v>3.521931931520791E-6</c:v>
                </c:pt>
                <c:pt idx="57">
                  <c:v>3.5152860660721775E-6</c:v>
                </c:pt>
                <c:pt idx="58">
                  <c:v>3.5085340970523329E-6</c:v>
                </c:pt>
                <c:pt idx="59">
                  <c:v>3.5016766345978062E-6</c:v>
                </c:pt>
                <c:pt idx="60">
                  <c:v>3.4947143051875601E-6</c:v>
                </c:pt>
                <c:pt idx="61">
                  <c:v>3.4876477519925515E-6</c:v>
                </c:pt>
                <c:pt idx="62">
                  <c:v>3.4804776352358621E-6</c:v>
                </c:pt>
                <c:pt idx="63">
                  <c:v>3.473204632563647E-6</c:v>
                </c:pt>
                <c:pt idx="64">
                  <c:v>3.4658294394271652E-6</c:v>
                </c:pt>
                <c:pt idx="65">
                  <c:v>3.4583527694761861E-6</c:v>
                </c:pt>
                <c:pt idx="66">
                  <c:v>3.4507753549640432E-6</c:v>
                </c:pt>
                <c:pt idx="67">
                  <c:v>3.4430979471646382E-6</c:v>
                </c:pt>
                <c:pt idx="68">
                  <c:v>3.4353213168016889E-6</c:v>
                </c:pt>
                <c:pt idx="69">
                  <c:v>3.4274462544905319E-6</c:v>
                </c:pt>
                <c:pt idx="70">
                  <c:v>3.419473571192783E-6</c:v>
                </c:pt>
                <c:pt idx="71">
                  <c:v>3.4114040986841895E-6</c:v>
                </c:pt>
                <c:pt idx="72">
                  <c:v>3.4032386900359814E-6</c:v>
                </c:pt>
                <c:pt idx="73">
                  <c:v>3.3949782201100642E-6</c:v>
                </c:pt>
                <c:pt idx="74">
                  <c:v>3.386623586068387E-6</c:v>
                </c:pt>
                <c:pt idx="75">
                  <c:v>3.3781757078968277E-6</c:v>
                </c:pt>
                <c:pt idx="76">
                  <c:v>3.3696355289439395E-6</c:v>
                </c:pt>
                <c:pt idx="77">
                  <c:v>3.3610040164749185E-6</c:v>
                </c:pt>
                <c:pt idx="78">
                  <c:v>3.3522821622411456E-6</c:v>
                </c:pt>
                <c:pt idx="79">
                  <c:v>3.3434709830656613E-6</c:v>
                </c:pt>
                <c:pt idx="80">
                  <c:v>3.3345715214449478E-6</c:v>
                </c:pt>
                <c:pt idx="81">
                  <c:v>3.3255848461673757E-6</c:v>
                </c:pt>
                <c:pt idx="82">
                  <c:v>3.3165120529486994E-6</c:v>
                </c:pt>
                <c:pt idx="83">
                  <c:v>3.3073542650849645E-6</c:v>
                </c:pt>
                <c:pt idx="84">
                  <c:v>3.2981126341232091E-6</c:v>
                </c:pt>
                <c:pt idx="85">
                  <c:v>3.2887883405503341E-6</c:v>
                </c:pt>
                <c:pt idx="86">
                  <c:v>3.2793825945005118E-6</c:v>
                </c:pt>
                <c:pt idx="87">
                  <c:v>3.2698966364815195E-6</c:v>
                </c:pt>
                <c:pt idx="88">
                  <c:v>3.2603317381203618E-6</c:v>
                </c:pt>
                <c:pt idx="89">
                  <c:v>3.2506892029285498E-6</c:v>
                </c:pt>
                <c:pt idx="90">
                  <c:v>3.2409703670874072E-6</c:v>
                </c:pt>
                <c:pt idx="91">
                  <c:v>3.2311766002537612E-6</c:v>
                </c:pt>
                <c:pt idx="92">
                  <c:v>3.2213093063863636E-6</c:v>
                </c:pt>
                <c:pt idx="93">
                  <c:v>3.2113699245933881E-6</c:v>
                </c:pt>
                <c:pt idx="94">
                  <c:v>3.2013599300013354E-6</c:v>
                </c:pt>
                <c:pt idx="95">
                  <c:v>3.1912808346456602E-6</c:v>
                </c:pt>
                <c:pt idx="96">
                  <c:v>3.1811341883834233E-6</c:v>
                </c:pt>
                <c:pt idx="97">
                  <c:v>3.1709215798282572E-6</c:v>
                </c:pt>
                <c:pt idx="98">
                  <c:v>3.1606446373079053E-6</c:v>
                </c:pt>
                <c:pt idx="99">
                  <c:v>3.1503050298445783E-6</c:v>
                </c:pt>
                <c:pt idx="100">
                  <c:v>3.1399044681583481E-6</c:v>
                </c:pt>
                <c:pt idx="101">
                  <c:v>3.129444705693758E-6</c:v>
                </c:pt>
                <c:pt idx="102">
                  <c:v>3.1189275396698167E-6</c:v>
                </c:pt>
                <c:pt idx="103">
                  <c:v>3.1083548121534821E-6</c:v>
                </c:pt>
                <c:pt idx="104">
                  <c:v>3.0977284111567225E-6</c:v>
                </c:pt>
                <c:pt idx="105">
                  <c:v>3.0870502717571934E-6</c:v>
                </c:pt>
                <c:pt idx="106">
                  <c:v>3.0763223772424999E-6</c:v>
                </c:pt>
                <c:pt idx="107">
                  <c:v>3.0655467602779995E-6</c:v>
                </c:pt>
                <c:pt idx="108">
                  <c:v>3.0547255040979999E-6</c:v>
                </c:pt>
                <c:pt idx="109">
                  <c:v>3.0438607437201739E-6</c:v>
                </c:pt>
                <c:pt idx="110">
                  <c:v>3.032954667182921E-6</c:v>
                </c:pt>
                <c:pt idx="111">
                  <c:v>3.0220095168053418E-6</c:v>
                </c:pt>
                <c:pt idx="112">
                  <c:v>3.0110275904694087E-6</c:v>
                </c:pt>
                <c:pt idx="113">
                  <c:v>3.0000112429238063E-6</c:v>
                </c:pt>
                <c:pt idx="114">
                  <c:v>2.9889628871088499E-6</c:v>
                </c:pt>
                <c:pt idx="115">
                  <c:v>2.9778849955017465E-6</c:v>
                </c:pt>
                <c:pt idx="116">
                  <c:v>2.9667801014813835E-6</c:v>
                </c:pt>
                <c:pt idx="117">
                  <c:v>2.9556508007116802E-6</c:v>
                </c:pt>
                <c:pt idx="118">
                  <c:v>2.9444997525424144E-6</c:v>
                </c:pt>
                <c:pt idx="119">
                  <c:v>2.9333296814262976E-6</c:v>
                </c:pt>
                <c:pt idx="120">
                  <c:v>2.9221433783509155E-6</c:v>
                </c:pt>
                <c:pt idx="121">
                  <c:v>2.9109437022839778E-6</c:v>
                </c:pt>
                <c:pt idx="122">
                  <c:v>2.8997335816301609E-6</c:v>
                </c:pt>
                <c:pt idx="123">
                  <c:v>2.8885160156976355E-6</c:v>
                </c:pt>
                <c:pt idx="124">
                  <c:v>2.8772940761721578E-6</c:v>
                </c:pt>
                <c:pt idx="125">
                  <c:v>2.8660709085964199E-6</c:v>
                </c:pt>
                <c:pt idx="126">
                  <c:v>2.854849733852094E-6</c:v>
                </c:pt>
                <c:pt idx="127">
                  <c:v>2.8436338496418071E-6</c:v>
                </c:pt>
                <c:pt idx="128">
                  <c:v>2.8324266319679955E-6</c:v>
                </c:pt>
                <c:pt idx="129">
                  <c:v>2.8212315366053408E-6</c:v>
                </c:pt>
                <c:pt idx="130">
                  <c:v>2.8100521005632145E-6</c:v>
                </c:pt>
                <c:pt idx="131">
                  <c:v>2.7988919435342488E-6</c:v>
                </c:pt>
                <c:pt idx="132">
                  <c:v>2.7877547693248536E-6</c:v>
                </c:pt>
                <c:pt idx="133">
                  <c:v>2.7766443672631803E-6</c:v>
                </c:pt>
                <c:pt idx="134">
                  <c:v>2.7655646135796857E-6</c:v>
                </c:pt>
                <c:pt idx="135">
                  <c:v>2.7545194727551133E-6</c:v>
                </c:pt>
                <c:pt idx="136">
                  <c:v>2.7435129988303341E-6</c:v>
                </c:pt>
                <c:pt idx="137">
                  <c:v>2.7325493366721341E-6</c:v>
                </c:pt>
                <c:pt idx="138">
                  <c:v>2.7216327231886136E-6</c:v>
                </c:pt>
                <c:pt idx="139">
                  <c:v>2.710767488487518E-6</c:v>
                </c:pt>
                <c:pt idx="140">
                  <c:v>2.6999580569703612E-6</c:v>
                </c:pt>
                <c:pt idx="141">
                  <c:v>2.6892089483548283E-6</c:v>
                </c:pt>
                <c:pt idx="142">
                  <c:v>2.6785247786175075E-6</c:v>
                </c:pt>
                <c:pt idx="143">
                  <c:v>2.667910260848582E-6</c:v>
                </c:pt>
                <c:pt idx="144">
                  <c:v>2.6573702060096832E-6</c:v>
                </c:pt>
                <c:pt idx="145">
                  <c:v>2.6469095235857067E-6</c:v>
                </c:pt>
                <c:pt idx="146">
                  <c:v>2.6365332221209344E-6</c:v>
                </c:pt>
                <c:pt idx="147">
                  <c:v>2.6262464096294489E-6</c:v>
                </c:pt>
                <c:pt idx="148">
                  <c:v>2.6160542938693806E-6</c:v>
                </c:pt>
                <c:pt idx="149">
                  <c:v>2.6059621824701807E-6</c:v>
                </c:pt>
                <c:pt idx="150">
                  <c:v>2.5959754829017466E-6</c:v>
                </c:pt>
                <c:pt idx="151">
                  <c:v>2.5860997022738831E-6</c:v>
                </c:pt>
                <c:pt idx="152">
                  <c:v>2.5763404469543086E-6</c:v>
                </c:pt>
                <c:pt idx="153">
                  <c:v>2.5667034219931181E-6</c:v>
                </c:pt>
                <c:pt idx="154">
                  <c:v>2.557194430341443E-6</c:v>
                </c:pt>
                <c:pt idx="155">
                  <c:v>2.5478193718518492E-6</c:v>
                </c:pt>
                <c:pt idx="156">
                  <c:v>2.5385842420479246E-6</c:v>
                </c:pt>
                <c:pt idx="157">
                  <c:v>2.5294951306504739E-6</c:v>
                </c:pt>
                <c:pt idx="158">
                  <c:v>2.520558219847765E-6</c:v>
                </c:pt>
                <c:pt idx="159">
                  <c:v>2.5117797822974047E-6</c:v>
                </c:pt>
                <c:pt idx="160">
                  <c:v>2.5031661788476195E-6</c:v>
                </c:pt>
                <c:pt idx="161">
                  <c:v>2.494723855966043E-6</c:v>
                </c:pt>
                <c:pt idx="162">
                  <c:v>2.4864593428645148E-6</c:v>
                </c:pt>
                <c:pt idx="163">
                  <c:v>2.4783792483089501E-6</c:v>
                </c:pt>
                <c:pt idx="164">
                  <c:v>2.4704902571039801E-6</c:v>
                </c:pt>
                <c:pt idx="165">
                  <c:v>2.4627991262428621E-6</c:v>
                </c:pt>
                <c:pt idx="166">
                  <c:v>2.4553126807140897E-6</c:v>
                </c:pt>
                <c:pt idx="167">
                  <c:v>2.4480378089571955E-6</c:v>
                </c:pt>
                <c:pt idx="168">
                  <c:v>2.4409814579614624E-6</c:v>
                </c:pt>
                <c:pt idx="169">
                  <c:v>2.4341506280026381E-6</c:v>
                </c:pt>
                <c:pt idx="170">
                  <c:v>2.4275523670142606E-6</c:v>
                </c:pt>
                <c:pt idx="171">
                  <c:v>2.421193764591894E-6</c:v>
                </c:pt>
                <c:pt idx="172">
                  <c:v>2.4150819456304022E-6</c:v>
                </c:pt>
                <c:pt idx="173">
                  <c:v>2.4092240635963784E-6</c:v>
                </c:pt>
                <c:pt idx="174">
                  <c:v>2.4036272934399692E-6</c:v>
                </c:pt>
                <c:pt idx="175">
                  <c:v>2.3982988241526107E-6</c:v>
                </c:pt>
                <c:pt idx="176">
                  <c:v>2.3932458509795719E-6</c:v>
                </c:pt>
                <c:pt idx="177">
                  <c:v>2.3884755672987219E-6</c:v>
                </c:pt>
                <c:pt idx="178">
                  <c:v>2.3839951561795229E-6</c:v>
                </c:pt>
                <c:pt idx="179">
                  <c:v>2.3798117816389537E-6</c:v>
                </c:pt>
                <c:pt idx="180">
                  <c:v>2.3344217844844366E-6</c:v>
                </c:pt>
                <c:pt idx="181">
                  <c:v>2.2892671099784097E-6</c:v>
                </c:pt>
                <c:pt idx="182">
                  <c:v>2.2443510366165624E-6</c:v>
                </c:pt>
                <c:pt idx="183">
                  <c:v>2.1996770751750633E-6</c:v>
                </c:pt>
                <c:pt idx="184">
                  <c:v>2.1552489889973902E-6</c:v>
                </c:pt>
                <c:pt idx="185">
                  <c:v>2.1110708163663176E-6</c:v>
                </c:pt>
                <c:pt idx="186">
                  <c:v>2.0671468952040964E-6</c:v>
                </c:pt>
                <c:pt idx="187">
                  <c:v>2.0234818903748891E-6</c:v>
                </c:pt>
                <c:pt idx="188">
                  <c:v>1.9800808238986582E-6</c:v>
                </c:pt>
                <c:pt idx="189">
                  <c:v>1.9369491084255297E-6</c:v>
                </c:pt>
                <c:pt idx="190">
                  <c:v>1.894092584364773E-6</c:v>
                </c:pt>
                <c:pt idx="191">
                  <c:v>1.8515175611135086E-6</c:v>
                </c:pt>
                <c:pt idx="192">
                  <c:v>1.8092308628878927E-6</c:v>
                </c:pt>
                <c:pt idx="193">
                  <c:v>1.7672398797244117E-6</c:v>
                </c:pt>
                <c:pt idx="194">
                  <c:v>1.7255526242918727E-6</c:v>
                </c:pt>
                <c:pt idx="195">
                  <c:v>1.6841777952363098E-6</c:v>
                </c:pt>
                <c:pt idx="196">
                  <c:v>1.6431248478720079E-6</c:v>
                </c:pt>
                <c:pt idx="197">
                  <c:v>1.6024040731325113E-6</c:v>
                </c:pt>
                <c:pt idx="198">
                  <c:v>1.5620266858060081E-6</c:v>
                </c:pt>
                <c:pt idx="199">
                  <c:v>1.5220049231994476E-6</c:v>
                </c:pt>
                <c:pt idx="200">
                  <c:v>1.4823521555040106E-6</c:v>
                </c:pt>
                <c:pt idx="201">
                  <c:v>1.4430830092688623E-6</c:v>
                </c:pt>
                <c:pt idx="202">
                  <c:v>1.4042135055265758E-6</c:v>
                </c:pt>
                <c:pt idx="203">
                  <c:v>1.3657612142459619E-6</c:v>
                </c:pt>
                <c:pt idx="204">
                  <c:v>1.3277454269067725E-6</c:v>
                </c:pt>
                <c:pt idx="205">
                  <c:v>1.2901873490817367E-6</c:v>
                </c:pt>
                <c:pt idx="206">
                  <c:v>1.253110314954217E-6</c:v>
                </c:pt>
                <c:pt idx="207">
                  <c:v>1.2165400256655703E-6</c:v>
                </c:pt>
                <c:pt idx="208">
                  <c:v>1.1805048132347113E-6</c:v>
                </c:pt>
                <c:pt idx="209">
                  <c:v>1.145035931468249E-6</c:v>
                </c:pt>
                <c:pt idx="210">
                  <c:v>1.1101678747084746E-6</c:v>
                </c:pt>
                <c:pt idx="211">
                  <c:v>1.0759387243500379E-6</c:v>
                </c:pt>
                <c:pt idx="212">
                  <c:v>1.0423905216669074E-6</c:v>
                </c:pt>
                <c:pt idx="213">
                  <c:v>1.009569663468549E-6</c:v>
                </c:pt>
                <c:pt idx="214">
                  <c:v>9.7752731425239394E-7</c:v>
                </c:pt>
                <c:pt idx="215">
                  <c:v>9.4631982461130152E-7</c:v>
                </c:pt>
                <c:pt idx="216">
                  <c:v>9.160091404444527E-7</c:v>
                </c:pt>
                <c:pt idx="217">
                  <c:v>8.8666318077456872E-7</c:v>
                </c:pt>
                <c:pt idx="218">
                  <c:v>8.58356153528753E-7</c:v>
                </c:pt>
                <c:pt idx="219">
                  <c:v>8.3116876849178857E-7</c:v>
                </c:pt>
                <c:pt idx="220">
                  <c:v>8.0518829509016754E-7</c:v>
                </c:pt>
                <c:pt idx="221">
                  <c:v>7.8050840051062975E-7</c:v>
                </c:pt>
                <c:pt idx="222">
                  <c:v>7.5722869242762949E-7</c:v>
                </c:pt>
                <c:pt idx="223">
                  <c:v>7.3545388279869329E-7</c:v>
                </c:pt>
                <c:pt idx="224">
                  <c:v>7.1529248835949245E-7</c:v>
                </c:pt>
                <c:pt idx="225">
                  <c:v>6.968549941338643E-7</c:v>
                </c:pt>
                <c:pt idx="226">
                  <c:v>6.8025143332264351E-7</c:v>
                </c:pt>
                <c:pt idx="227">
                  <c:v>6.6558838424878367E-7</c:v>
                </c:pt>
                <c:pt idx="228">
                  <c:v>6.5296545357208941E-7</c:v>
                </c:pt>
                <c:pt idx="229">
                  <c:v>6.4247140041875996E-7</c:v>
                </c:pt>
                <c:pt idx="230">
                  <c:v>6.3418014698111115E-7</c:v>
                </c:pt>
                <c:pt idx="231">
                  <c:v>6.2814699908024641E-7</c:v>
                </c:pt>
                <c:pt idx="232">
                  <c:v>6.2440544282706738E-7</c:v>
                </c:pt>
                <c:pt idx="233">
                  <c:v>6.2296487112305848E-7</c:v>
                </c:pt>
                <c:pt idx="234">
                  <c:v>6.2380951717050516E-7</c:v>
                </c:pt>
                <c:pt idx="235">
                  <c:v>6.268987389577795E-7</c:v>
                </c:pt>
                <c:pt idx="236">
                  <c:v>6.321686335434233E-7</c:v>
                </c:pt>
                <c:pt idx="237">
                  <c:v>6.3953479811693215E-7</c:v>
                </c:pt>
                <c:pt idx="238">
                  <c:v>6.4889593064693539E-7</c:v>
                </c:pt>
                <c:pt idx="239">
                  <c:v>6.6013789890137824E-7</c:v>
                </c:pt>
                <c:pt idx="240">
                  <c:v>6.7313790747425442E-7</c:v>
                </c:pt>
                <c:pt idx="241">
                  <c:v>6.8776844654301196E-7</c:v>
                </c:pt>
                <c:pt idx="242">
                  <c:v>7.0390079210334825E-7</c:v>
                </c:pt>
                <c:pt idx="243">
                  <c:v>7.2140792259680081E-7</c:v>
                </c:pt>
                <c:pt idx="244">
                  <c:v>7.401668031353874E-7</c:v>
                </c:pt>
                <c:pt idx="245">
                  <c:v>7.6006005544237744E-7</c:v>
                </c:pt>
                <c:pt idx="246">
                  <c:v>7.8097707588293378E-7</c:v>
                </c:pt>
                <c:pt idx="247">
                  <c:v>8.0281468740659083E-7</c:v>
                </c:pt>
                <c:pt idx="248">
                  <c:v>8.2547741840099536E-7</c:v>
                </c:pt>
                <c:pt idx="249">
                  <c:v>8.4887749758567695E-7</c:v>
                </c:pt>
                <c:pt idx="250">
                  <c:v>8.7293464383084692E-7</c:v>
                </c:pt>
                <c:pt idx="251">
                  <c:v>8.9757571675201988E-7</c:v>
                </c:pt>
                <c:pt idx="252">
                  <c:v>9.2273428052322836E-7</c:v>
                </c:pt>
                <c:pt idx="253">
                  <c:v>9.483501209937291E-7</c:v>
                </c:pt>
                <c:pt idx="254">
                  <c:v>9.7436874557469974E-7</c:v>
                </c:pt>
                <c:pt idx="255">
                  <c:v>1.0007408866877752E-6</c:v>
                </c:pt>
                <c:pt idx="256">
                  <c:v>1.0274220227552772E-6</c:v>
                </c:pt>
                <c:pt idx="257">
                  <c:v>1.0543719255382019E-6</c:v>
                </c:pt>
                <c:pt idx="258">
                  <c:v>1.0815542388162138E-6</c:v>
                </c:pt>
                <c:pt idx="259">
                  <c:v>1.1089360906789635E-6</c:v>
                </c:pt>
                <c:pt idx="260">
                  <c:v>1.136487739813224E-6</c:v>
                </c:pt>
                <c:pt idx="261">
                  <c:v>1.164182254917804E-6</c:v>
                </c:pt>
                <c:pt idx="262">
                  <c:v>1.1919952255901712E-6</c:v>
                </c:pt>
                <c:pt idx="263">
                  <c:v>1.2199045025743201E-6</c:v>
                </c:pt>
                <c:pt idx="264">
                  <c:v>1.2478899650387404E-6</c:v>
                </c:pt>
                <c:pt idx="265">
                  <c:v>1.275933312492011E-6</c:v>
                </c:pt>
                <c:pt idx="266">
                  <c:v>1.3040178789870835E-6</c:v>
                </c:pt>
                <c:pt idx="267">
                  <c:v>1.3321284673745452E-6</c:v>
                </c:pt>
                <c:pt idx="268">
                  <c:v>1.3602512015124512E-6</c:v>
                </c:pt>
                <c:pt idx="269">
                  <c:v>1.3883733945065794E-6</c:v>
                </c:pt>
                <c:pt idx="270">
                  <c:v>1.4164834312272977E-6</c:v>
                </c:pt>
                <c:pt idx="271">
                  <c:v>1.4445706635192476E-6</c:v>
                </c:pt>
                <c:pt idx="272">
                  <c:v>1.4726253166824746E-6</c:v>
                </c:pt>
                <c:pt idx="273">
                  <c:v>1.5006384059554228E-6</c:v>
                </c:pt>
                <c:pt idx="274">
                  <c:v>1.5286016618698965E-6</c:v>
                </c:pt>
                <c:pt idx="275">
                  <c:v>1.556507463475059E-6</c:v>
                </c:pt>
                <c:pt idx="276">
                  <c:v>1.5843487785420502E-6</c:v>
                </c:pt>
                <c:pt idx="277">
                  <c:v>1.6121191099633153E-6</c:v>
                </c:pt>
                <c:pt idx="278">
                  <c:v>1.6398124476520749E-6</c:v>
                </c:pt>
                <c:pt idx="279">
                  <c:v>1.66742322532847E-6</c:v>
                </c:pt>
                <c:pt idx="280">
                  <c:v>1.6949462816506449E-6</c:v>
                </c:pt>
                <c:pt idx="281">
                  <c:v>1.7223768252124074E-6</c:v>
                </c:pt>
                <c:pt idx="282">
                  <c:v>1.7497104029849708E-6</c:v>
                </c:pt>
                <c:pt idx="283">
                  <c:v>1.7769428718294819E-6</c:v>
                </c:pt>
                <c:pt idx="284">
                  <c:v>1.8040703727503313E-6</c:v>
                </c:pt>
                <c:pt idx="285">
                  <c:v>1.8310893075973416E-6</c:v>
                </c:pt>
                <c:pt idx="286">
                  <c:v>1.8579963179584207E-6</c:v>
                </c:pt>
                <c:pt idx="287">
                  <c:v>1.8847882660137515E-6</c:v>
                </c:pt>
                <c:pt idx="288">
                  <c:v>1.9114622171485E-6</c:v>
                </c:pt>
                <c:pt idx="289">
                  <c:v>1.93801542414386E-6</c:v>
                </c:pt>
                <c:pt idx="290">
                  <c:v>1.9644453127863446E-6</c:v>
                </c:pt>
                <c:pt idx="291">
                  <c:v>1.9907494687529519E-6</c:v>
                </c:pt>
                <c:pt idx="292">
                  <c:v>2.016925625645452E-6</c:v>
                </c:pt>
                <c:pt idx="293">
                  <c:v>2.0429716540608204E-6</c:v>
                </c:pt>
                <c:pt idx="294">
                  <c:v>2.068885551597035E-6</c:v>
                </c:pt>
                <c:pt idx="295">
                  <c:v>2.0946654337041981E-6</c:v>
                </c:pt>
                <c:pt idx="296">
                  <c:v>2.1203095253004985E-6</c:v>
                </c:pt>
                <c:pt idx="297">
                  <c:v>2.1458161530809491E-6</c:v>
                </c:pt>
                <c:pt idx="298">
                  <c:v>2.171183738454319E-6</c:v>
                </c:pt>
                <c:pt idx="299">
                  <c:v>2.1964107910503444E-6</c:v>
                </c:pt>
                <c:pt idx="300">
                  <c:v>2.2214959027451616E-6</c:v>
                </c:pt>
                <c:pt idx="301">
                  <c:v>2.2464377421582085E-6</c:v>
                </c:pt>
                <c:pt idx="302">
                  <c:v>2.2712350495784637E-6</c:v>
                </c:pt>
                <c:pt idx="303">
                  <c:v>2.2958866322820934E-6</c:v>
                </c:pt>
                <c:pt idx="304">
                  <c:v>2.3203913602072819E-6</c:v>
                </c:pt>
                <c:pt idx="305">
                  <c:v>2.3447481619553357E-6</c:v>
                </c:pt>
                <c:pt idx="306">
                  <c:v>2.3689560210901338E-6</c:v>
                </c:pt>
                <c:pt idx="307">
                  <c:v>2.3930139727106374E-6</c:v>
                </c:pt>
                <c:pt idx="308">
                  <c:v>2.4169211002735755E-6</c:v>
                </c:pt>
                <c:pt idx="309">
                  <c:v>2.4406765326455354E-6</c:v>
                </c:pt>
                <c:pt idx="310">
                  <c:v>2.4642794413656249E-6</c:v>
                </c:pt>
                <c:pt idx="311">
                  <c:v>2.4877290381015749E-6</c:v>
                </c:pt>
                <c:pt idx="312">
                  <c:v>2.5110245722837412E-6</c:v>
                </c:pt>
                <c:pt idx="313">
                  <c:v>2.5341653289027997E-6</c:v>
                </c:pt>
                <c:pt idx="314">
                  <c:v>2.557150626458261E-6</c:v>
                </c:pt>
                <c:pt idx="315">
                  <c:v>2.5799798150460058E-6</c:v>
                </c:pt>
                <c:pt idx="316">
                  <c:v>2.6026522745740998E-6</c:v>
                </c:pt>
                <c:pt idx="317">
                  <c:v>2.6251674130970832E-6</c:v>
                </c:pt>
                <c:pt idx="318">
                  <c:v>2.6475246652597266E-6</c:v>
                </c:pt>
                <c:pt idx="319">
                  <c:v>2.6697234908420722E-6</c:v>
                </c:pt>
                <c:pt idx="320">
                  <c:v>2.6917633733982027E-6</c:v>
                </c:pt>
                <c:pt idx="321">
                  <c:v>2.7136438189818514E-6</c:v>
                </c:pt>
                <c:pt idx="322">
                  <c:v>2.7353643549525213E-6</c:v>
                </c:pt>
                <c:pt idx="323">
                  <c:v>2.7569245288562913E-6</c:v>
                </c:pt>
                <c:pt idx="324">
                  <c:v>2.7783239073759701E-6</c:v>
                </c:pt>
                <c:pt idx="325">
                  <c:v>2.7995620753456805E-6</c:v>
                </c:pt>
                <c:pt idx="326">
                  <c:v>2.8206386348253547E-6</c:v>
                </c:pt>
                <c:pt idx="327">
                  <c:v>2.8415532042309589E-6</c:v>
                </c:pt>
                <c:pt idx="328">
                  <c:v>2.8623054175166166E-6</c:v>
                </c:pt>
                <c:pt idx="329">
                  <c:v>2.8828949234050824E-6</c:v>
                </c:pt>
                <c:pt idx="330">
                  <c:v>2.9033213846632868E-6</c:v>
                </c:pt>
                <c:pt idx="331">
                  <c:v>2.9235844774199362E-6</c:v>
                </c:pt>
                <c:pt idx="332">
                  <c:v>2.9436838905223615E-6</c:v>
                </c:pt>
                <c:pt idx="333">
                  <c:v>2.9636193249300368E-6</c:v>
                </c:pt>
                <c:pt idx="334">
                  <c:v>2.9833904931423691E-6</c:v>
                </c:pt>
                <c:pt idx="335">
                  <c:v>3.0029971186585319E-6</c:v>
                </c:pt>
                <c:pt idx="336">
                  <c:v>3.0224389354673013E-6</c:v>
                </c:pt>
                <c:pt idx="337">
                  <c:v>3.0417156875649649E-6</c:v>
                </c:pt>
                <c:pt idx="338">
                  <c:v>3.0608271284995497E-6</c:v>
                </c:pt>
                <c:pt idx="339">
                  <c:v>3.0797730209397048E-6</c:v>
                </c:pt>
                <c:pt idx="340">
                  <c:v>3.0985531362667244E-6</c:v>
                </c:pt>
                <c:pt idx="341">
                  <c:v>3.1171672541882781E-6</c:v>
                </c:pt>
                <c:pt idx="342">
                  <c:v>3.1356151623725186E-6</c:v>
                </c:pt>
                <c:pt idx="343">
                  <c:v>3.1538966561013548E-6</c:v>
                </c:pt>
                <c:pt idx="344">
                  <c:v>3.1720115379417093E-6</c:v>
                </c:pt>
                <c:pt idx="345">
                  <c:v>3.1899596174337134E-6</c:v>
                </c:pt>
                <c:pt idx="346">
                  <c:v>3.2077407107948336E-6</c:v>
                </c:pt>
                <c:pt idx="347">
                  <c:v>3.2253546406389824E-6</c:v>
                </c:pt>
                <c:pt idx="348">
                  <c:v>3.2428012357097717E-6</c:v>
                </c:pt>
                <c:pt idx="349">
                  <c:v>3.2600803306270538E-6</c:v>
                </c:pt>
                <c:pt idx="350">
                  <c:v>3.2771917656460302E-6</c:v>
                </c:pt>
                <c:pt idx="351">
                  <c:v>3.2941353864281851E-6</c:v>
                </c:pt>
                <c:pt idx="352">
                  <c:v>3.3109110438233925E-6</c:v>
                </c:pt>
                <c:pt idx="353">
                  <c:v>3.3275185936625715E-6</c:v>
                </c:pt>
                <c:pt idx="354">
                  <c:v>3.3439578965602948E-6</c:v>
                </c:pt>
                <c:pt idx="355">
                  <c:v>3.3602288177268185E-6</c:v>
                </c:pt>
                <c:pt idx="356">
                  <c:v>3.3763312267890042E-6</c:v>
                </c:pt>
                <c:pt idx="357">
                  <c:v>3.3922649976196644E-6</c:v>
                </c:pt>
                <c:pt idx="358">
                  <c:v>3.4080300081748647E-6</c:v>
                </c:pt>
                <c:pt idx="359">
                  <c:v>3.4236261403387713E-6</c:v>
                </c:pt>
                <c:pt idx="360">
                  <c:v>3.4390532797756351E-6</c:v>
                </c:pt>
                <c:pt idx="361">
                  <c:v>3.4543113157885392E-6</c:v>
                </c:pt>
                <c:pt idx="362">
                  <c:v>3.4694001411845615E-6</c:v>
                </c:pt>
                <c:pt idx="363">
                  <c:v>3.4843196521460107E-6</c:v>
                </c:pt>
                <c:pt idx="364">
                  <c:v>3.4990697481074369E-6</c:v>
                </c:pt>
                <c:pt idx="365">
                  <c:v>3.5136503316381079E-6</c:v>
                </c:pt>
                <c:pt idx="366">
                  <c:v>3.5280613083296809E-6</c:v>
                </c:pt>
                <c:pt idx="367">
                  <c:v>3.5423025866888121E-6</c:v>
                </c:pt>
                <c:pt idx="368">
                  <c:v>3.5563740780344498E-6</c:v>
                </c:pt>
                <c:pt idx="369">
                  <c:v>3.5702756963995851E-6</c:v>
                </c:pt>
                <c:pt idx="370">
                  <c:v>3.5840073584372351E-6</c:v>
                </c:pt>
                <c:pt idx="371">
                  <c:v>3.5975689833304601E-6</c:v>
                </c:pt>
                <c:pt idx="372">
                  <c:v>3.6109604927062057E-6</c:v>
                </c:pt>
                <c:pt idx="373">
                  <c:v>3.6241818105528053E-6</c:v>
                </c:pt>
                <c:pt idx="374">
                  <c:v>3.6372328631409467E-6</c:v>
                </c:pt>
                <c:pt idx="375">
                  <c:v>3.6501135789479543E-6</c:v>
                </c:pt>
                <c:pt idx="376">
                  <c:v>3.6628238885852207E-6</c:v>
                </c:pt>
                <c:pt idx="377">
                  <c:v>3.6753637247286475E-6</c:v>
                </c:pt>
                <c:pt idx="378">
                  <c:v>3.6877330220519523E-6</c:v>
                </c:pt>
                <c:pt idx="379">
                  <c:v>3.6999317171627084E-6</c:v>
                </c:pt>
                <c:pt idx="380">
                  <c:v>3.711959748540993E-6</c:v>
                </c:pt>
                <c:pt idx="381">
                  <c:v>3.7238170564805322E-6</c:v>
                </c:pt>
                <c:pt idx="382">
                  <c:v>3.7355035830322119E-6</c:v>
                </c:pt>
                <c:pt idx="383">
                  <c:v>3.7470192719498721E-6</c:v>
                </c:pt>
                <c:pt idx="384">
                  <c:v>3.7583640686382715E-6</c:v>
                </c:pt>
                <c:pt idx="385">
                  <c:v>3.7695379201031157E-6</c:v>
                </c:pt>
                <c:pt idx="386">
                  <c:v>3.7805407749030857E-6</c:v>
                </c:pt>
                <c:pt idx="387">
                  <c:v>3.791372583103748E-6</c:v>
                </c:pt>
                <c:pt idx="388">
                  <c:v>3.8020332962332973E-6</c:v>
                </c:pt>
                <c:pt idx="389">
                  <c:v>3.8125228672400237E-6</c:v>
                </c:pt>
                <c:pt idx="390">
                  <c:v>3.8228412504514512E-6</c:v>
                </c:pt>
                <c:pt idx="391">
                  <c:v>3.8329884015350751E-6</c:v>
                </c:pt>
                <c:pt idx="392">
                  <c:v>3.842964277460615E-6</c:v>
                </c:pt>
                <c:pt idx="393">
                  <c:v>3.8527688364637419E-6</c:v>
                </c:pt>
                <c:pt idx="394">
                  <c:v>3.862402038011211E-6</c:v>
                </c:pt>
                <c:pt idx="395">
                  <c:v>3.8718638427673331E-6</c:v>
                </c:pt>
                <c:pt idx="396">
                  <c:v>3.8811542125617452E-6</c:v>
                </c:pt>
                <c:pt idx="397">
                  <c:v>3.8902731103584244E-6</c:v>
                </c:pt>
                <c:pt idx="398">
                  <c:v>3.8992205002258818E-6</c:v>
                </c:pt>
                <c:pt idx="399">
                  <c:v>3.9079963473085124E-6</c:v>
                </c:pt>
                <c:pt idx="400">
                  <c:v>3.9166006177990417E-6</c:v>
                </c:pt>
                <c:pt idx="401">
                  <c:v>3.9250332789120304E-6</c:v>
                </c:pt>
                <c:pt idx="402">
                  <c:v>3.9332942988583903E-6</c:v>
                </c:pt>
                <c:pt idx="403">
                  <c:v>3.9413836468208887E-6</c:v>
                </c:pt>
                <c:pt idx="404">
                  <c:v>3.9493012929305865E-6</c:v>
                </c:pt>
                <c:pt idx="405">
                  <c:v>3.9570472082441849E-6</c:v>
                </c:pt>
                <c:pt idx="406">
                  <c:v>3.9646213647222465E-6</c:v>
                </c:pt>
                <c:pt idx="407">
                  <c:v>3.9720237352082647E-6</c:v>
                </c:pt>
                <c:pt idx="408">
                  <c:v>3.9792542934085294E-6</c:v>
                </c:pt>
                <c:pt idx="409">
                  <c:v>3.9863130138727903E-6</c:v>
                </c:pt>
                <c:pt idx="410">
                  <c:v>3.9931998719756653E-6</c:v>
                </c:pt>
                <c:pt idx="411">
                  <c:v>3.9999148438987843E-6</c:v>
                </c:pt>
                <c:pt idx="412">
                  <c:v>4.0064579066136365E-6</c:v>
                </c:pt>
                <c:pt idx="413">
                  <c:v>4.0128290378650961E-6</c:v>
                </c:pt>
                <c:pt idx="414">
                  <c:v>4.0190282161556057E-6</c:v>
                </c:pt>
                <c:pt idx="415">
                  <c:v>4.0250554207299987E-6</c:v>
                </c:pt>
                <c:pt idx="416">
                  <c:v>4.0309106315609373E-6</c:v>
                </c:pt>
                <c:pt idx="417">
                  <c:v>4.0365938293349405E-6</c:v>
                </c:pt>
                <c:pt idx="418">
                  <c:v>4.0421049954390039E-6</c:v>
                </c:pt>
                <c:pt idx="419">
                  <c:v>4.0474441119477638E-6</c:v>
                </c:pt>
                <c:pt idx="420">
                  <c:v>4.0526111616112157E-6</c:v>
                </c:pt>
                <c:pt idx="421">
                  <c:v>4.0576061278429534E-6</c:v>
                </c:pt>
                <c:pt idx="422">
                  <c:v>4.0624289947089287E-6</c:v>
                </c:pt>
                <c:pt idx="423">
                  <c:v>4.0670797469166967E-6</c:v>
                </c:pt>
                <c:pt idx="424">
                  <c:v>4.071558369805155E-6</c:v>
                </c:pt>
                <c:pt idx="425">
                  <c:v>4.0758648493347509E-6</c:v>
                </c:pt>
                <c:pt idx="426">
                  <c:v>4.0799991720781454E-6</c:v>
                </c:pt>
                <c:pt idx="427">
                  <c:v>4.083961325211325E-6</c:v>
                </c:pt>
                <c:pt idx="428">
                  <c:v>4.0877512965051514E-6</c:v>
                </c:pt>
                <c:pt idx="429">
                  <c:v>4.091369074317333E-6</c:v>
                </c:pt>
                <c:pt idx="430">
                  <c:v>4.0948146475848157E-6</c:v>
                </c:pt>
                <c:pt idx="431">
                  <c:v>4.0980880058165747E-6</c:v>
                </c:pt>
                <c:pt idx="432">
                  <c:v>4.1011891390868076E-6</c:v>
                </c:pt>
                <c:pt idx="433">
                  <c:v>4.1041180380285169E-6</c:v>
                </c:pt>
                <c:pt idx="434">
                  <c:v>4.1068746938274682E-6</c:v>
                </c:pt>
                <c:pt idx="435">
                  <c:v>4.109459098216532E-6</c:v>
                </c:pt>
                <c:pt idx="436">
                  <c:v>4.1118712434703781E-6</c:v>
                </c:pt>
                <c:pt idx="437">
                  <c:v>4.1141111224005488E-6</c:v>
                </c:pt>
                <c:pt idx="438">
                  <c:v>4.1161787283508703E-6</c:v>
                </c:pt>
                <c:pt idx="439">
                  <c:v>4.1180740551932243E-6</c:v>
                </c:pt>
                <c:pt idx="440">
                  <c:v>4.1197970973236571E-6</c:v>
                </c:pt>
                <c:pt idx="441">
                  <c:v>4.1213478496588392E-6</c:v>
                </c:pt>
                <c:pt idx="442">
                  <c:v>4.1227263076328414E-6</c:v>
                </c:pt>
                <c:pt idx="443">
                  <c:v>4.1239324671942651E-6</c:v>
                </c:pt>
                <c:pt idx="444">
                  <c:v>4.1249663248036849E-6</c:v>
                </c:pt>
                <c:pt idx="445">
                  <c:v>4.1258278774314224E-6</c:v>
                </c:pt>
                <c:pt idx="446">
                  <c:v>4.1265171225556454E-6</c:v>
                </c:pt>
                <c:pt idx="447">
                  <c:v>4.1270340581607822E-6</c:v>
                </c:pt>
                <c:pt idx="448">
                  <c:v>4.1273786827362572E-6</c:v>
                </c:pt>
                <c:pt idx="449">
                  <c:v>4.1275509952755469E-6</c:v>
                </c:pt>
                <c:pt idx="450">
                  <c:v>4.1275509952755469E-6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-1396.6998684018731</c:v>
                </c:pt>
                <c:pt idx="181">
                  <c:v>-1396.6998684018731</c:v>
                </c:pt>
                <c:pt idx="182">
                  <c:v>-1396.6998684018731</c:v>
                </c:pt>
                <c:pt idx="183">
                  <c:v>-1396.6998684018731</c:v>
                </c:pt>
                <c:pt idx="184">
                  <c:v>-1396.6998684018731</c:v>
                </c:pt>
                <c:pt idx="185">
                  <c:v>-1396.6998684018731</c:v>
                </c:pt>
                <c:pt idx="186">
                  <c:v>-1396.6998684018731</c:v>
                </c:pt>
                <c:pt idx="187">
                  <c:v>-1396.6998684018731</c:v>
                </c:pt>
                <c:pt idx="188">
                  <c:v>-1396.6998684018731</c:v>
                </c:pt>
                <c:pt idx="189">
                  <c:v>-1396.6998684018731</c:v>
                </c:pt>
                <c:pt idx="190">
                  <c:v>-1396.6998684018731</c:v>
                </c:pt>
                <c:pt idx="191">
                  <c:v>-1396.6998684018731</c:v>
                </c:pt>
                <c:pt idx="192">
                  <c:v>-1396.6998684018731</c:v>
                </c:pt>
                <c:pt idx="193">
                  <c:v>-1396.6998684018731</c:v>
                </c:pt>
                <c:pt idx="194">
                  <c:v>-1396.6998684018731</c:v>
                </c:pt>
                <c:pt idx="195">
                  <c:v>-1396.6998684018731</c:v>
                </c:pt>
                <c:pt idx="196">
                  <c:v>-1396.6998684018731</c:v>
                </c:pt>
                <c:pt idx="197">
                  <c:v>-1396.6998684018731</c:v>
                </c:pt>
                <c:pt idx="198">
                  <c:v>-1396.6998684018731</c:v>
                </c:pt>
                <c:pt idx="199">
                  <c:v>-1396.6998684018731</c:v>
                </c:pt>
                <c:pt idx="200">
                  <c:v>-1396.6998684018731</c:v>
                </c:pt>
                <c:pt idx="201">
                  <c:v>-1396.6998684018731</c:v>
                </c:pt>
                <c:pt idx="202">
                  <c:v>-1396.6998684018731</c:v>
                </c:pt>
                <c:pt idx="203">
                  <c:v>-1396.6998684018731</c:v>
                </c:pt>
                <c:pt idx="204">
                  <c:v>-1396.6998684018731</c:v>
                </c:pt>
                <c:pt idx="205">
                  <c:v>-1396.6998684018731</c:v>
                </c:pt>
                <c:pt idx="206">
                  <c:v>-1396.6998684018731</c:v>
                </c:pt>
                <c:pt idx="207">
                  <c:v>-1396.6998684018731</c:v>
                </c:pt>
                <c:pt idx="208">
                  <c:v>-1396.6998684018731</c:v>
                </c:pt>
                <c:pt idx="209">
                  <c:v>-1396.6998684018731</c:v>
                </c:pt>
                <c:pt idx="210">
                  <c:v>-1396.6998684018731</c:v>
                </c:pt>
                <c:pt idx="211">
                  <c:v>-1396.6998684018731</c:v>
                </c:pt>
                <c:pt idx="212">
                  <c:v>-1396.6998684018731</c:v>
                </c:pt>
                <c:pt idx="213">
                  <c:v>-1396.6998684018731</c:v>
                </c:pt>
                <c:pt idx="214">
                  <c:v>-1396.6998684018731</c:v>
                </c:pt>
                <c:pt idx="215">
                  <c:v>-1396.6998684018731</c:v>
                </c:pt>
                <c:pt idx="216">
                  <c:v>-1396.6998684018731</c:v>
                </c:pt>
                <c:pt idx="217">
                  <c:v>-1396.6998684018731</c:v>
                </c:pt>
                <c:pt idx="218">
                  <c:v>-1396.6998684018731</c:v>
                </c:pt>
                <c:pt idx="219">
                  <c:v>-1396.6998684018731</c:v>
                </c:pt>
                <c:pt idx="220">
                  <c:v>-1396.6998684018731</c:v>
                </c:pt>
                <c:pt idx="221">
                  <c:v>-1396.6998684018731</c:v>
                </c:pt>
                <c:pt idx="222">
                  <c:v>-1396.6998684018731</c:v>
                </c:pt>
                <c:pt idx="223">
                  <c:v>-1396.6998684018731</c:v>
                </c:pt>
                <c:pt idx="224">
                  <c:v>-1396.6998684018731</c:v>
                </c:pt>
                <c:pt idx="225">
                  <c:v>-1396.6998684018731</c:v>
                </c:pt>
                <c:pt idx="226">
                  <c:v>-1396.6998684018731</c:v>
                </c:pt>
                <c:pt idx="227">
                  <c:v>-1396.6998684018731</c:v>
                </c:pt>
                <c:pt idx="228">
                  <c:v>-1396.6998684018731</c:v>
                </c:pt>
                <c:pt idx="229">
                  <c:v>-1396.6998684018731</c:v>
                </c:pt>
                <c:pt idx="230">
                  <c:v>-1396.6998684018731</c:v>
                </c:pt>
                <c:pt idx="231">
                  <c:v>-1396.6998684018731</c:v>
                </c:pt>
                <c:pt idx="232">
                  <c:v>-1396.6998684018731</c:v>
                </c:pt>
                <c:pt idx="233">
                  <c:v>-1396.6998684018731</c:v>
                </c:pt>
                <c:pt idx="234">
                  <c:v>-1396.6998684018731</c:v>
                </c:pt>
                <c:pt idx="235">
                  <c:v>-1396.6998684018731</c:v>
                </c:pt>
                <c:pt idx="236">
                  <c:v>-1396.6998684018731</c:v>
                </c:pt>
                <c:pt idx="237">
                  <c:v>-1396.6998684018731</c:v>
                </c:pt>
                <c:pt idx="238">
                  <c:v>-1396.6998684018731</c:v>
                </c:pt>
                <c:pt idx="239">
                  <c:v>-1396.6998684018731</c:v>
                </c:pt>
                <c:pt idx="240">
                  <c:v>-1396.6998684018731</c:v>
                </c:pt>
                <c:pt idx="241">
                  <c:v>-1396.6998684018731</c:v>
                </c:pt>
                <c:pt idx="242">
                  <c:v>-1396.6998684018731</c:v>
                </c:pt>
                <c:pt idx="243">
                  <c:v>-1396.6998684018731</c:v>
                </c:pt>
                <c:pt idx="244">
                  <c:v>-1396.6998684018731</c:v>
                </c:pt>
                <c:pt idx="245">
                  <c:v>-1396.6998684018731</c:v>
                </c:pt>
                <c:pt idx="246">
                  <c:v>-1396.6998684018731</c:v>
                </c:pt>
                <c:pt idx="247">
                  <c:v>-1396.6998684018731</c:v>
                </c:pt>
                <c:pt idx="248">
                  <c:v>-1396.6998684018731</c:v>
                </c:pt>
                <c:pt idx="249">
                  <c:v>-1396.6998684018731</c:v>
                </c:pt>
                <c:pt idx="250">
                  <c:v>-1396.6998684018731</c:v>
                </c:pt>
                <c:pt idx="251">
                  <c:v>-1396.6998684018731</c:v>
                </c:pt>
                <c:pt idx="252">
                  <c:v>-1396.6998684018731</c:v>
                </c:pt>
                <c:pt idx="253">
                  <c:v>-1396.6998684018731</c:v>
                </c:pt>
                <c:pt idx="254">
                  <c:v>-1396.6998684018731</c:v>
                </c:pt>
                <c:pt idx="255">
                  <c:v>-1396.6998684018731</c:v>
                </c:pt>
                <c:pt idx="256">
                  <c:v>-1396.6998684018731</c:v>
                </c:pt>
                <c:pt idx="257">
                  <c:v>-1396.6998684018731</c:v>
                </c:pt>
                <c:pt idx="258">
                  <c:v>-1396.6998684018731</c:v>
                </c:pt>
                <c:pt idx="259">
                  <c:v>-1396.6998684018731</c:v>
                </c:pt>
                <c:pt idx="260">
                  <c:v>-1396.6998684018731</c:v>
                </c:pt>
                <c:pt idx="261">
                  <c:v>-1396.6998684018731</c:v>
                </c:pt>
                <c:pt idx="262">
                  <c:v>-1396.6998684018731</c:v>
                </c:pt>
                <c:pt idx="263">
                  <c:v>-1396.6998684018731</c:v>
                </c:pt>
                <c:pt idx="264">
                  <c:v>-1396.6998684018731</c:v>
                </c:pt>
                <c:pt idx="265">
                  <c:v>-1396.6998684018731</c:v>
                </c:pt>
                <c:pt idx="266">
                  <c:v>-1396.6998684018731</c:v>
                </c:pt>
                <c:pt idx="267">
                  <c:v>-1396.6998684018731</c:v>
                </c:pt>
                <c:pt idx="268">
                  <c:v>-1396.6998684018731</c:v>
                </c:pt>
                <c:pt idx="269">
                  <c:v>-1396.6998684018731</c:v>
                </c:pt>
                <c:pt idx="270">
                  <c:v>-1396.6998684018731</c:v>
                </c:pt>
                <c:pt idx="271">
                  <c:v>-1396.6998684018731</c:v>
                </c:pt>
                <c:pt idx="272">
                  <c:v>-1396.6998684018731</c:v>
                </c:pt>
                <c:pt idx="273">
                  <c:v>-1396.6998684018731</c:v>
                </c:pt>
                <c:pt idx="274">
                  <c:v>-1396.6998684018731</c:v>
                </c:pt>
                <c:pt idx="275">
                  <c:v>-1396.6998684018731</c:v>
                </c:pt>
                <c:pt idx="276">
                  <c:v>-1396.6998684018731</c:v>
                </c:pt>
                <c:pt idx="277">
                  <c:v>-1396.6998684018731</c:v>
                </c:pt>
                <c:pt idx="278">
                  <c:v>-1396.6998684018731</c:v>
                </c:pt>
                <c:pt idx="279">
                  <c:v>-1396.6998684018731</c:v>
                </c:pt>
                <c:pt idx="280">
                  <c:v>-1396.6998684018731</c:v>
                </c:pt>
                <c:pt idx="281">
                  <c:v>-1396.6998684018731</c:v>
                </c:pt>
                <c:pt idx="282">
                  <c:v>-1396.6998684018731</c:v>
                </c:pt>
                <c:pt idx="283">
                  <c:v>-1396.6998684018731</c:v>
                </c:pt>
                <c:pt idx="284">
                  <c:v>-1396.6998684018731</c:v>
                </c:pt>
                <c:pt idx="285">
                  <c:v>-1396.6998684018731</c:v>
                </c:pt>
                <c:pt idx="286">
                  <c:v>-1396.6998684018731</c:v>
                </c:pt>
                <c:pt idx="287">
                  <c:v>-1396.6998684018731</c:v>
                </c:pt>
                <c:pt idx="288">
                  <c:v>-1396.6998684018731</c:v>
                </c:pt>
                <c:pt idx="289">
                  <c:v>-1396.6998684018731</c:v>
                </c:pt>
                <c:pt idx="290">
                  <c:v>-1396.6998684018731</c:v>
                </c:pt>
                <c:pt idx="291">
                  <c:v>-1396.6998684018731</c:v>
                </c:pt>
                <c:pt idx="292">
                  <c:v>-1396.6998684018731</c:v>
                </c:pt>
                <c:pt idx="293">
                  <c:v>-1396.6998684018731</c:v>
                </c:pt>
                <c:pt idx="294">
                  <c:v>-1396.6998684018731</c:v>
                </c:pt>
                <c:pt idx="295">
                  <c:v>-1396.6998684018731</c:v>
                </c:pt>
                <c:pt idx="296">
                  <c:v>-1396.6998684018731</c:v>
                </c:pt>
                <c:pt idx="297">
                  <c:v>-1396.6998684018731</c:v>
                </c:pt>
                <c:pt idx="298">
                  <c:v>-1396.6998684018731</c:v>
                </c:pt>
                <c:pt idx="299">
                  <c:v>-1396.6998684018731</c:v>
                </c:pt>
                <c:pt idx="300">
                  <c:v>-1396.6998684018731</c:v>
                </c:pt>
                <c:pt idx="301">
                  <c:v>-1396.6998684018731</c:v>
                </c:pt>
                <c:pt idx="302">
                  <c:v>-1396.6998684018731</c:v>
                </c:pt>
                <c:pt idx="303">
                  <c:v>-1396.6998684018731</c:v>
                </c:pt>
                <c:pt idx="304">
                  <c:v>-1396.6998684018731</c:v>
                </c:pt>
                <c:pt idx="305">
                  <c:v>-1396.6998684018731</c:v>
                </c:pt>
                <c:pt idx="306">
                  <c:v>-1396.6998684018731</c:v>
                </c:pt>
                <c:pt idx="307">
                  <c:v>-1396.6998684018731</c:v>
                </c:pt>
                <c:pt idx="308">
                  <c:v>-1396.6998684018731</c:v>
                </c:pt>
                <c:pt idx="309">
                  <c:v>-1396.6998684018731</c:v>
                </c:pt>
                <c:pt idx="310">
                  <c:v>-1396.6998684018731</c:v>
                </c:pt>
                <c:pt idx="311">
                  <c:v>-1396.6998684018731</c:v>
                </c:pt>
                <c:pt idx="312">
                  <c:v>-1396.6998684018731</c:v>
                </c:pt>
                <c:pt idx="313">
                  <c:v>-1396.6998684018731</c:v>
                </c:pt>
                <c:pt idx="314">
                  <c:v>-1396.6998684018731</c:v>
                </c:pt>
                <c:pt idx="315">
                  <c:v>-1396.6998684018731</c:v>
                </c:pt>
                <c:pt idx="316">
                  <c:v>-1396.6998684018731</c:v>
                </c:pt>
                <c:pt idx="317">
                  <c:v>-1396.6998684018731</c:v>
                </c:pt>
                <c:pt idx="318">
                  <c:v>-1396.6998684018731</c:v>
                </c:pt>
                <c:pt idx="319">
                  <c:v>-1396.6998684018731</c:v>
                </c:pt>
                <c:pt idx="320">
                  <c:v>-1396.6998684018731</c:v>
                </c:pt>
                <c:pt idx="321">
                  <c:v>-1396.6998684018731</c:v>
                </c:pt>
                <c:pt idx="322">
                  <c:v>-1396.6998684018731</c:v>
                </c:pt>
                <c:pt idx="323">
                  <c:v>-1396.6998684018731</c:v>
                </c:pt>
                <c:pt idx="324">
                  <c:v>-1396.6998684018731</c:v>
                </c:pt>
                <c:pt idx="325">
                  <c:v>-1396.6998684018731</c:v>
                </c:pt>
                <c:pt idx="326">
                  <c:v>-1396.6998684018731</c:v>
                </c:pt>
                <c:pt idx="327">
                  <c:v>-1396.6998684018731</c:v>
                </c:pt>
                <c:pt idx="328">
                  <c:v>-1396.6998684018731</c:v>
                </c:pt>
                <c:pt idx="329">
                  <c:v>-1396.6998684018731</c:v>
                </c:pt>
                <c:pt idx="330">
                  <c:v>-1396.6998684018731</c:v>
                </c:pt>
                <c:pt idx="331">
                  <c:v>-1396.6998684018731</c:v>
                </c:pt>
                <c:pt idx="332">
                  <c:v>-1396.6998684018731</c:v>
                </c:pt>
                <c:pt idx="333">
                  <c:v>-1396.6998684018731</c:v>
                </c:pt>
                <c:pt idx="334">
                  <c:v>-1396.6998684018731</c:v>
                </c:pt>
                <c:pt idx="335">
                  <c:v>-1396.6998684018731</c:v>
                </c:pt>
                <c:pt idx="336">
                  <c:v>-1396.6998684018731</c:v>
                </c:pt>
                <c:pt idx="337">
                  <c:v>-1396.6998684018731</c:v>
                </c:pt>
                <c:pt idx="338">
                  <c:v>-1396.6998684018731</c:v>
                </c:pt>
                <c:pt idx="339">
                  <c:v>-1396.6998684018731</c:v>
                </c:pt>
                <c:pt idx="340">
                  <c:v>-1396.6998684018731</c:v>
                </c:pt>
                <c:pt idx="341">
                  <c:v>-1396.6998684018731</c:v>
                </c:pt>
                <c:pt idx="342">
                  <c:v>-1396.6998684018731</c:v>
                </c:pt>
                <c:pt idx="343">
                  <c:v>-1396.6998684018731</c:v>
                </c:pt>
                <c:pt idx="344">
                  <c:v>-1396.6998684018731</c:v>
                </c:pt>
                <c:pt idx="345">
                  <c:v>-1396.6998684018731</c:v>
                </c:pt>
                <c:pt idx="346">
                  <c:v>-1396.6998684018731</c:v>
                </c:pt>
                <c:pt idx="347">
                  <c:v>-1396.6998684018731</c:v>
                </c:pt>
                <c:pt idx="348">
                  <c:v>-1396.6998684018731</c:v>
                </c:pt>
                <c:pt idx="349">
                  <c:v>-1396.6998684018731</c:v>
                </c:pt>
                <c:pt idx="350">
                  <c:v>-1396.6998684018731</c:v>
                </c:pt>
                <c:pt idx="351">
                  <c:v>-1396.6998684018731</c:v>
                </c:pt>
                <c:pt idx="352">
                  <c:v>-1396.6998684018731</c:v>
                </c:pt>
                <c:pt idx="353">
                  <c:v>-1396.6998684018731</c:v>
                </c:pt>
                <c:pt idx="354">
                  <c:v>-1396.6998684018731</c:v>
                </c:pt>
                <c:pt idx="355">
                  <c:v>-1396.6998684018731</c:v>
                </c:pt>
                <c:pt idx="356">
                  <c:v>-1396.6998684018731</c:v>
                </c:pt>
                <c:pt idx="357">
                  <c:v>-1396.6998684018731</c:v>
                </c:pt>
                <c:pt idx="358">
                  <c:v>-1396.6998684018731</c:v>
                </c:pt>
                <c:pt idx="359">
                  <c:v>-1396.6998684018731</c:v>
                </c:pt>
                <c:pt idx="360">
                  <c:v>-1396.6998684018731</c:v>
                </c:pt>
                <c:pt idx="361">
                  <c:v>-1396.6998684018731</c:v>
                </c:pt>
                <c:pt idx="362">
                  <c:v>-1396.6998684018731</c:v>
                </c:pt>
                <c:pt idx="363">
                  <c:v>-1396.6998684018731</c:v>
                </c:pt>
                <c:pt idx="364">
                  <c:v>-1396.6998684018731</c:v>
                </c:pt>
                <c:pt idx="365">
                  <c:v>-1396.6998684018731</c:v>
                </c:pt>
                <c:pt idx="366">
                  <c:v>-1396.6998684018731</c:v>
                </c:pt>
                <c:pt idx="367">
                  <c:v>-1396.6998684018731</c:v>
                </c:pt>
                <c:pt idx="368">
                  <c:v>-1396.6998684018731</c:v>
                </c:pt>
                <c:pt idx="369">
                  <c:v>-1396.6998684018731</c:v>
                </c:pt>
                <c:pt idx="370">
                  <c:v>-1396.6998684018731</c:v>
                </c:pt>
                <c:pt idx="371">
                  <c:v>-1396.6998684018731</c:v>
                </c:pt>
                <c:pt idx="372">
                  <c:v>-1396.6998684018731</c:v>
                </c:pt>
                <c:pt idx="373">
                  <c:v>-1396.6998684018731</c:v>
                </c:pt>
                <c:pt idx="374">
                  <c:v>-1396.6998684018731</c:v>
                </c:pt>
                <c:pt idx="375">
                  <c:v>-1396.6998684018731</c:v>
                </c:pt>
                <c:pt idx="376">
                  <c:v>-1396.6998684018731</c:v>
                </c:pt>
                <c:pt idx="377">
                  <c:v>-1396.6998684018731</c:v>
                </c:pt>
                <c:pt idx="378">
                  <c:v>-1396.6998684018731</c:v>
                </c:pt>
                <c:pt idx="379">
                  <c:v>-1396.6998684018731</c:v>
                </c:pt>
                <c:pt idx="380">
                  <c:v>-1396.6998684018731</c:v>
                </c:pt>
                <c:pt idx="381">
                  <c:v>-1396.6998684018731</c:v>
                </c:pt>
                <c:pt idx="382">
                  <c:v>-1396.6998684018731</c:v>
                </c:pt>
                <c:pt idx="383">
                  <c:v>-1396.6998684018731</c:v>
                </c:pt>
                <c:pt idx="384">
                  <c:v>-1396.6998684018731</c:v>
                </c:pt>
                <c:pt idx="385">
                  <c:v>-1396.6998684018731</c:v>
                </c:pt>
                <c:pt idx="386">
                  <c:v>-1396.6998684018731</c:v>
                </c:pt>
                <c:pt idx="387">
                  <c:v>-1396.6998684018731</c:v>
                </c:pt>
                <c:pt idx="388">
                  <c:v>-1396.6998684018731</c:v>
                </c:pt>
                <c:pt idx="389">
                  <c:v>-1396.6998684018731</c:v>
                </c:pt>
                <c:pt idx="390">
                  <c:v>-1396.6998684018731</c:v>
                </c:pt>
                <c:pt idx="391">
                  <c:v>-1396.6998684018731</c:v>
                </c:pt>
                <c:pt idx="392">
                  <c:v>-1396.6998684018731</c:v>
                </c:pt>
                <c:pt idx="393">
                  <c:v>-1396.6998684018731</c:v>
                </c:pt>
                <c:pt idx="394">
                  <c:v>-1396.6998684018731</c:v>
                </c:pt>
                <c:pt idx="395">
                  <c:v>-1396.6998684018731</c:v>
                </c:pt>
                <c:pt idx="396">
                  <c:v>-1396.6998684018731</c:v>
                </c:pt>
                <c:pt idx="397">
                  <c:v>-1396.6998684018731</c:v>
                </c:pt>
                <c:pt idx="398">
                  <c:v>-1396.6998684018731</c:v>
                </c:pt>
                <c:pt idx="399">
                  <c:v>-1396.6998684018731</c:v>
                </c:pt>
                <c:pt idx="400">
                  <c:v>-1396.6998684018731</c:v>
                </c:pt>
                <c:pt idx="401">
                  <c:v>-1396.6998684018731</c:v>
                </c:pt>
                <c:pt idx="402">
                  <c:v>-1396.6998684018731</c:v>
                </c:pt>
                <c:pt idx="403">
                  <c:v>-1396.6998684018731</c:v>
                </c:pt>
                <c:pt idx="404">
                  <c:v>-1396.6998684018731</c:v>
                </c:pt>
                <c:pt idx="405">
                  <c:v>-1396.6998684018731</c:v>
                </c:pt>
                <c:pt idx="406">
                  <c:v>-1396.6998684018731</c:v>
                </c:pt>
                <c:pt idx="407">
                  <c:v>-1396.6998684018731</c:v>
                </c:pt>
                <c:pt idx="408">
                  <c:v>-1396.6998684018731</c:v>
                </c:pt>
                <c:pt idx="409">
                  <c:v>-1396.6998684018731</c:v>
                </c:pt>
                <c:pt idx="410">
                  <c:v>-1396.6998684018731</c:v>
                </c:pt>
                <c:pt idx="411">
                  <c:v>-1396.6998684018731</c:v>
                </c:pt>
                <c:pt idx="412">
                  <c:v>-1396.6998684018731</c:v>
                </c:pt>
                <c:pt idx="413">
                  <c:v>-1396.6998684018731</c:v>
                </c:pt>
                <c:pt idx="414">
                  <c:v>-1396.6998684018731</c:v>
                </c:pt>
                <c:pt idx="415">
                  <c:v>-1396.6998684018731</c:v>
                </c:pt>
                <c:pt idx="416">
                  <c:v>-1396.6998684018731</c:v>
                </c:pt>
                <c:pt idx="417">
                  <c:v>-1396.6998684018731</c:v>
                </c:pt>
                <c:pt idx="418">
                  <c:v>-1396.6998684018731</c:v>
                </c:pt>
                <c:pt idx="419">
                  <c:v>-1396.6998684018731</c:v>
                </c:pt>
                <c:pt idx="420">
                  <c:v>-1396.6998684018731</c:v>
                </c:pt>
                <c:pt idx="421">
                  <c:v>-1396.6998684018731</c:v>
                </c:pt>
                <c:pt idx="422">
                  <c:v>-1396.6998684018731</c:v>
                </c:pt>
                <c:pt idx="423">
                  <c:v>-1396.6998684018731</c:v>
                </c:pt>
                <c:pt idx="424">
                  <c:v>-1396.6998684018731</c:v>
                </c:pt>
                <c:pt idx="425">
                  <c:v>-1396.6998684018731</c:v>
                </c:pt>
                <c:pt idx="426">
                  <c:v>-1396.6998684018731</c:v>
                </c:pt>
                <c:pt idx="427">
                  <c:v>-1396.6998684018731</c:v>
                </c:pt>
                <c:pt idx="428">
                  <c:v>-1396.6998684018731</c:v>
                </c:pt>
                <c:pt idx="429">
                  <c:v>-1396.6998684018731</c:v>
                </c:pt>
                <c:pt idx="430">
                  <c:v>-1396.6998684018731</c:v>
                </c:pt>
                <c:pt idx="431">
                  <c:v>-1396.6998684018731</c:v>
                </c:pt>
                <c:pt idx="432">
                  <c:v>-1396.6998684018731</c:v>
                </c:pt>
                <c:pt idx="433">
                  <c:v>-1396.6998684018731</c:v>
                </c:pt>
                <c:pt idx="434">
                  <c:v>-1396.6998684018731</c:v>
                </c:pt>
                <c:pt idx="435">
                  <c:v>-1396.6998684018731</c:v>
                </c:pt>
                <c:pt idx="436">
                  <c:v>-1396.6998684018731</c:v>
                </c:pt>
                <c:pt idx="437">
                  <c:v>-1396.6998684018731</c:v>
                </c:pt>
                <c:pt idx="438">
                  <c:v>-1396.6998684018731</c:v>
                </c:pt>
                <c:pt idx="439">
                  <c:v>-1396.6998684018731</c:v>
                </c:pt>
                <c:pt idx="440">
                  <c:v>-1396.6998684018731</c:v>
                </c:pt>
                <c:pt idx="441">
                  <c:v>-1396.6998684018731</c:v>
                </c:pt>
                <c:pt idx="442">
                  <c:v>-1396.6998684018731</c:v>
                </c:pt>
                <c:pt idx="443">
                  <c:v>-1396.6998684018731</c:v>
                </c:pt>
                <c:pt idx="444">
                  <c:v>-1396.6998684018731</c:v>
                </c:pt>
                <c:pt idx="445">
                  <c:v>-1396.6998684018731</c:v>
                </c:pt>
                <c:pt idx="446">
                  <c:v>-1396.6998684018731</c:v>
                </c:pt>
                <c:pt idx="447">
                  <c:v>-1396.6998684018731</c:v>
                </c:pt>
                <c:pt idx="448">
                  <c:v>-1396.6998684018731</c:v>
                </c:pt>
                <c:pt idx="449">
                  <c:v>-1396.6998684018731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-604.78878374920225</c:v>
                </c:pt>
                <c:pt idx="1">
                  <c:v>-604.78878374920225</c:v>
                </c:pt>
                <c:pt idx="2">
                  <c:v>-604.78878374920225</c:v>
                </c:pt>
                <c:pt idx="3">
                  <c:v>-604.78878374920225</c:v>
                </c:pt>
                <c:pt idx="4">
                  <c:v>-604.78878374920225</c:v>
                </c:pt>
                <c:pt idx="5">
                  <c:v>-604.78878374920225</c:v>
                </c:pt>
                <c:pt idx="6">
                  <c:v>-604.78878374920225</c:v>
                </c:pt>
                <c:pt idx="7">
                  <c:v>-604.78878374920225</c:v>
                </c:pt>
                <c:pt idx="8">
                  <c:v>-604.78878374920225</c:v>
                </c:pt>
                <c:pt idx="9">
                  <c:v>-604.78878374920225</c:v>
                </c:pt>
                <c:pt idx="10">
                  <c:v>-604.78878374920225</c:v>
                </c:pt>
                <c:pt idx="11">
                  <c:v>-604.78878374920225</c:v>
                </c:pt>
                <c:pt idx="12">
                  <c:v>-604.78878374920225</c:v>
                </c:pt>
                <c:pt idx="13">
                  <c:v>-604.78878374920225</c:v>
                </c:pt>
                <c:pt idx="14">
                  <c:v>-604.78878374920225</c:v>
                </c:pt>
                <c:pt idx="15">
                  <c:v>-604.78878374920225</c:v>
                </c:pt>
                <c:pt idx="16">
                  <c:v>-604.78878374920225</c:v>
                </c:pt>
                <c:pt idx="17">
                  <c:v>-604.78878374920225</c:v>
                </c:pt>
                <c:pt idx="18">
                  <c:v>-604.78878374920225</c:v>
                </c:pt>
                <c:pt idx="19">
                  <c:v>-604.78878374920225</c:v>
                </c:pt>
                <c:pt idx="20">
                  <c:v>-604.78878374920225</c:v>
                </c:pt>
                <c:pt idx="21">
                  <c:v>-604.78878374920225</c:v>
                </c:pt>
                <c:pt idx="22">
                  <c:v>-604.78878374920225</c:v>
                </c:pt>
                <c:pt idx="23">
                  <c:v>-604.78878374920225</c:v>
                </c:pt>
                <c:pt idx="24">
                  <c:v>-604.78878374920225</c:v>
                </c:pt>
                <c:pt idx="25">
                  <c:v>-604.78878374920225</c:v>
                </c:pt>
                <c:pt idx="26">
                  <c:v>-604.78878374920225</c:v>
                </c:pt>
                <c:pt idx="27">
                  <c:v>-604.78878374920225</c:v>
                </c:pt>
                <c:pt idx="28">
                  <c:v>-604.78878374920225</c:v>
                </c:pt>
                <c:pt idx="29">
                  <c:v>-604.78878374920225</c:v>
                </c:pt>
                <c:pt idx="30">
                  <c:v>-604.78878374920225</c:v>
                </c:pt>
                <c:pt idx="31">
                  <c:v>-604.78878374920225</c:v>
                </c:pt>
                <c:pt idx="32">
                  <c:v>-604.78878374920225</c:v>
                </c:pt>
                <c:pt idx="33">
                  <c:v>-604.78878374920225</c:v>
                </c:pt>
                <c:pt idx="34">
                  <c:v>-604.78878374920225</c:v>
                </c:pt>
                <c:pt idx="35">
                  <c:v>-604.78878374920225</c:v>
                </c:pt>
                <c:pt idx="36">
                  <c:v>-604.78878374920225</c:v>
                </c:pt>
                <c:pt idx="37">
                  <c:v>-604.78878374920225</c:v>
                </c:pt>
                <c:pt idx="38">
                  <c:v>-604.78878374920225</c:v>
                </c:pt>
                <c:pt idx="39">
                  <c:v>-604.78878374920225</c:v>
                </c:pt>
                <c:pt idx="40">
                  <c:v>-604.78878374920225</c:v>
                </c:pt>
                <c:pt idx="41">
                  <c:v>-604.78878374920225</c:v>
                </c:pt>
                <c:pt idx="42">
                  <c:v>-604.78878374920225</c:v>
                </c:pt>
                <c:pt idx="43">
                  <c:v>-604.78878374920225</c:v>
                </c:pt>
                <c:pt idx="44">
                  <c:v>-604.78878374920225</c:v>
                </c:pt>
                <c:pt idx="45">
                  <c:v>-604.78878374920225</c:v>
                </c:pt>
                <c:pt idx="46">
                  <c:v>-604.78878374920225</c:v>
                </c:pt>
                <c:pt idx="47">
                  <c:v>-604.78878374920225</c:v>
                </c:pt>
                <c:pt idx="48">
                  <c:v>-604.78878374920225</c:v>
                </c:pt>
                <c:pt idx="49">
                  <c:v>-604.78878374920225</c:v>
                </c:pt>
                <c:pt idx="50">
                  <c:v>-604.78878374920225</c:v>
                </c:pt>
                <c:pt idx="51">
                  <c:v>-604.78878374920225</c:v>
                </c:pt>
                <c:pt idx="52">
                  <c:v>-604.78878374920225</c:v>
                </c:pt>
                <c:pt idx="53">
                  <c:v>-604.78878374920225</c:v>
                </c:pt>
                <c:pt idx="54">
                  <c:v>-604.78878374920225</c:v>
                </c:pt>
                <c:pt idx="55">
                  <c:v>-604.78878374920225</c:v>
                </c:pt>
                <c:pt idx="56">
                  <c:v>-604.78878374920225</c:v>
                </c:pt>
                <c:pt idx="57">
                  <c:v>-604.78878374920225</c:v>
                </c:pt>
                <c:pt idx="58">
                  <c:v>-604.78878374920225</c:v>
                </c:pt>
                <c:pt idx="59">
                  <c:v>-604.78878374920225</c:v>
                </c:pt>
                <c:pt idx="60">
                  <c:v>-604.78878374920225</c:v>
                </c:pt>
                <c:pt idx="61">
                  <c:v>-604.78878374920225</c:v>
                </c:pt>
                <c:pt idx="62">
                  <c:v>-604.78878374920225</c:v>
                </c:pt>
                <c:pt idx="63">
                  <c:v>-604.78878374920225</c:v>
                </c:pt>
                <c:pt idx="64">
                  <c:v>-604.78878374920225</c:v>
                </c:pt>
                <c:pt idx="65">
                  <c:v>-604.78878374920225</c:v>
                </c:pt>
                <c:pt idx="66">
                  <c:v>-604.78878374920225</c:v>
                </c:pt>
                <c:pt idx="67">
                  <c:v>-604.78878374920225</c:v>
                </c:pt>
                <c:pt idx="68">
                  <c:v>-604.78878374920225</c:v>
                </c:pt>
                <c:pt idx="69">
                  <c:v>-604.78878374920225</c:v>
                </c:pt>
                <c:pt idx="70">
                  <c:v>-604.78878374920225</c:v>
                </c:pt>
                <c:pt idx="71">
                  <c:v>-604.78878374920225</c:v>
                </c:pt>
                <c:pt idx="72">
                  <c:v>-604.78878374920225</c:v>
                </c:pt>
                <c:pt idx="73">
                  <c:v>-604.78878374920225</c:v>
                </c:pt>
                <c:pt idx="74">
                  <c:v>-604.78878374920225</c:v>
                </c:pt>
                <c:pt idx="75">
                  <c:v>-604.78878374920225</c:v>
                </c:pt>
                <c:pt idx="76">
                  <c:v>-604.78878374920225</c:v>
                </c:pt>
                <c:pt idx="77">
                  <c:v>-604.78878374920225</c:v>
                </c:pt>
                <c:pt idx="78">
                  <c:v>-604.78878374920225</c:v>
                </c:pt>
                <c:pt idx="79">
                  <c:v>-604.78878374920225</c:v>
                </c:pt>
                <c:pt idx="80">
                  <c:v>-604.78878374920225</c:v>
                </c:pt>
                <c:pt idx="81">
                  <c:v>-604.78878374920225</c:v>
                </c:pt>
                <c:pt idx="82">
                  <c:v>-604.78878374920225</c:v>
                </c:pt>
                <c:pt idx="83">
                  <c:v>-604.78878374920225</c:v>
                </c:pt>
                <c:pt idx="84">
                  <c:v>-604.78878374920225</c:v>
                </c:pt>
                <c:pt idx="85">
                  <c:v>-604.78878374920225</c:v>
                </c:pt>
                <c:pt idx="86">
                  <c:v>-604.78878374920225</c:v>
                </c:pt>
                <c:pt idx="87">
                  <c:v>-604.78878374920225</c:v>
                </c:pt>
                <c:pt idx="88">
                  <c:v>-604.78878374920225</c:v>
                </c:pt>
                <c:pt idx="89">
                  <c:v>-604.78878374920225</c:v>
                </c:pt>
                <c:pt idx="90">
                  <c:v>-604.78878374920225</c:v>
                </c:pt>
                <c:pt idx="91">
                  <c:v>-604.78878374920225</c:v>
                </c:pt>
                <c:pt idx="92">
                  <c:v>-604.78878374920225</c:v>
                </c:pt>
                <c:pt idx="93">
                  <c:v>-604.78878374920225</c:v>
                </c:pt>
                <c:pt idx="94">
                  <c:v>-604.78878374920225</c:v>
                </c:pt>
                <c:pt idx="95">
                  <c:v>-604.78878374920225</c:v>
                </c:pt>
                <c:pt idx="96">
                  <c:v>-604.78878374920225</c:v>
                </c:pt>
                <c:pt idx="97">
                  <c:v>-604.78878374920225</c:v>
                </c:pt>
                <c:pt idx="98">
                  <c:v>-604.78878374920225</c:v>
                </c:pt>
                <c:pt idx="99">
                  <c:v>-604.78878374920225</c:v>
                </c:pt>
                <c:pt idx="100">
                  <c:v>-604.78878374920225</c:v>
                </c:pt>
                <c:pt idx="101">
                  <c:v>-604.78878374920225</c:v>
                </c:pt>
                <c:pt idx="102">
                  <c:v>-604.78878374920225</c:v>
                </c:pt>
                <c:pt idx="103">
                  <c:v>-604.78878374920225</c:v>
                </c:pt>
                <c:pt idx="104">
                  <c:v>-604.78878374920225</c:v>
                </c:pt>
                <c:pt idx="105">
                  <c:v>-604.78878374920225</c:v>
                </c:pt>
                <c:pt idx="106">
                  <c:v>-604.78878374920225</c:v>
                </c:pt>
                <c:pt idx="107">
                  <c:v>-604.78878374920225</c:v>
                </c:pt>
                <c:pt idx="108">
                  <c:v>-604.78878374920225</c:v>
                </c:pt>
                <c:pt idx="109">
                  <c:v>-604.78878374920225</c:v>
                </c:pt>
                <c:pt idx="110">
                  <c:v>-604.78878374920225</c:v>
                </c:pt>
                <c:pt idx="111">
                  <c:v>-604.78878374920225</c:v>
                </c:pt>
                <c:pt idx="112">
                  <c:v>-604.78878374920225</c:v>
                </c:pt>
                <c:pt idx="113">
                  <c:v>-604.78878374920225</c:v>
                </c:pt>
                <c:pt idx="114">
                  <c:v>-604.78878374920225</c:v>
                </c:pt>
                <c:pt idx="115">
                  <c:v>-604.78878374920225</c:v>
                </c:pt>
                <c:pt idx="116">
                  <c:v>-604.78878374920225</c:v>
                </c:pt>
                <c:pt idx="117">
                  <c:v>-604.78878374920225</c:v>
                </c:pt>
                <c:pt idx="118">
                  <c:v>-604.78878374920225</c:v>
                </c:pt>
                <c:pt idx="119">
                  <c:v>-604.78878374920225</c:v>
                </c:pt>
                <c:pt idx="120">
                  <c:v>-604.78878374920225</c:v>
                </c:pt>
                <c:pt idx="121">
                  <c:v>-604.78878374920225</c:v>
                </c:pt>
                <c:pt idx="122">
                  <c:v>-604.78878374920225</c:v>
                </c:pt>
                <c:pt idx="123">
                  <c:v>-604.78878374920225</c:v>
                </c:pt>
                <c:pt idx="124">
                  <c:v>-604.78878374920225</c:v>
                </c:pt>
                <c:pt idx="125">
                  <c:v>-604.78878374920225</c:v>
                </c:pt>
                <c:pt idx="126">
                  <c:v>-604.78878374920225</c:v>
                </c:pt>
                <c:pt idx="127">
                  <c:v>-604.78878374920225</c:v>
                </c:pt>
                <c:pt idx="128">
                  <c:v>-604.78878374920225</c:v>
                </c:pt>
                <c:pt idx="129">
                  <c:v>-604.78878374920225</c:v>
                </c:pt>
                <c:pt idx="130">
                  <c:v>-604.78878374920225</c:v>
                </c:pt>
                <c:pt idx="131">
                  <c:v>-604.78878374920225</c:v>
                </c:pt>
                <c:pt idx="132">
                  <c:v>-604.78878374920225</c:v>
                </c:pt>
                <c:pt idx="133">
                  <c:v>-604.78878374920225</c:v>
                </c:pt>
                <c:pt idx="134">
                  <c:v>-604.78878374920225</c:v>
                </c:pt>
                <c:pt idx="135">
                  <c:v>-604.78878374920225</c:v>
                </c:pt>
                <c:pt idx="136">
                  <c:v>-604.78878374920225</c:v>
                </c:pt>
                <c:pt idx="137">
                  <c:v>-604.78878374920225</c:v>
                </c:pt>
                <c:pt idx="138">
                  <c:v>-604.78878374920225</c:v>
                </c:pt>
                <c:pt idx="139">
                  <c:v>-604.78878374920225</c:v>
                </c:pt>
                <c:pt idx="140">
                  <c:v>-604.78878374920225</c:v>
                </c:pt>
                <c:pt idx="141">
                  <c:v>-604.78878374920225</c:v>
                </c:pt>
                <c:pt idx="142">
                  <c:v>-604.78878374920225</c:v>
                </c:pt>
                <c:pt idx="143">
                  <c:v>-604.78878374920225</c:v>
                </c:pt>
                <c:pt idx="144">
                  <c:v>-604.78878374920225</c:v>
                </c:pt>
                <c:pt idx="145">
                  <c:v>-604.78878374920225</c:v>
                </c:pt>
                <c:pt idx="146">
                  <c:v>-604.78878374920225</c:v>
                </c:pt>
                <c:pt idx="147">
                  <c:v>-604.78878374920225</c:v>
                </c:pt>
                <c:pt idx="148">
                  <c:v>-604.78878374920225</c:v>
                </c:pt>
                <c:pt idx="149">
                  <c:v>-604.78878374920225</c:v>
                </c:pt>
                <c:pt idx="150">
                  <c:v>-604.78878374920225</c:v>
                </c:pt>
                <c:pt idx="151">
                  <c:v>-604.78878374920225</c:v>
                </c:pt>
                <c:pt idx="152">
                  <c:v>-604.78878374920225</c:v>
                </c:pt>
                <c:pt idx="153">
                  <c:v>-604.78878374920225</c:v>
                </c:pt>
                <c:pt idx="154">
                  <c:v>-604.78878374920225</c:v>
                </c:pt>
                <c:pt idx="155">
                  <c:v>-604.78878374920225</c:v>
                </c:pt>
                <c:pt idx="156">
                  <c:v>-604.78878374920225</c:v>
                </c:pt>
                <c:pt idx="157">
                  <c:v>-604.78878374920225</c:v>
                </c:pt>
                <c:pt idx="158">
                  <c:v>-604.78878374920225</c:v>
                </c:pt>
                <c:pt idx="159">
                  <c:v>-604.78878374920225</c:v>
                </c:pt>
                <c:pt idx="160">
                  <c:v>-604.78878374920225</c:v>
                </c:pt>
                <c:pt idx="161">
                  <c:v>-604.78878374920225</c:v>
                </c:pt>
                <c:pt idx="162">
                  <c:v>-604.78878374920225</c:v>
                </c:pt>
                <c:pt idx="163">
                  <c:v>-604.78878374920225</c:v>
                </c:pt>
                <c:pt idx="164">
                  <c:v>-604.78878374920225</c:v>
                </c:pt>
                <c:pt idx="165">
                  <c:v>-604.78878374920225</c:v>
                </c:pt>
                <c:pt idx="166">
                  <c:v>-604.78878374920225</c:v>
                </c:pt>
                <c:pt idx="167">
                  <c:v>-604.78878374920225</c:v>
                </c:pt>
                <c:pt idx="168">
                  <c:v>-604.78878374920225</c:v>
                </c:pt>
                <c:pt idx="169">
                  <c:v>-604.78878374920225</c:v>
                </c:pt>
                <c:pt idx="170">
                  <c:v>-604.78878374920225</c:v>
                </c:pt>
                <c:pt idx="171">
                  <c:v>-604.78878374920225</c:v>
                </c:pt>
                <c:pt idx="172">
                  <c:v>-604.78878374920225</c:v>
                </c:pt>
                <c:pt idx="173">
                  <c:v>-604.78878374920225</c:v>
                </c:pt>
                <c:pt idx="174">
                  <c:v>-604.78878374920225</c:v>
                </c:pt>
                <c:pt idx="175">
                  <c:v>-604.78878374920225</c:v>
                </c:pt>
                <c:pt idx="176">
                  <c:v>-604.78878374920225</c:v>
                </c:pt>
                <c:pt idx="177">
                  <c:v>-604.78878374920225</c:v>
                </c:pt>
                <c:pt idx="178">
                  <c:v>-604.78878374920225</c:v>
                </c:pt>
                <c:pt idx="179">
                  <c:v>-604.78878374920225</c:v>
                </c:pt>
                <c:pt idx="180">
                  <c:v>-725.74654049904279</c:v>
                </c:pt>
                <c:pt idx="181">
                  <c:v>-725.74654049904279</c:v>
                </c:pt>
                <c:pt idx="182">
                  <c:v>-725.74654049904279</c:v>
                </c:pt>
                <c:pt idx="183">
                  <c:v>-725.74654049904279</c:v>
                </c:pt>
                <c:pt idx="184">
                  <c:v>-725.74654049904279</c:v>
                </c:pt>
                <c:pt idx="185">
                  <c:v>-725.74654049904279</c:v>
                </c:pt>
                <c:pt idx="186">
                  <c:v>-725.74654049904279</c:v>
                </c:pt>
                <c:pt idx="187">
                  <c:v>-725.74654049904279</c:v>
                </c:pt>
                <c:pt idx="188">
                  <c:v>-725.74654049904279</c:v>
                </c:pt>
                <c:pt idx="189">
                  <c:v>-725.74654049904279</c:v>
                </c:pt>
                <c:pt idx="190">
                  <c:v>-725.74654049904279</c:v>
                </c:pt>
                <c:pt idx="191">
                  <c:v>-725.74654049904279</c:v>
                </c:pt>
                <c:pt idx="192">
                  <c:v>-725.74654049904279</c:v>
                </c:pt>
                <c:pt idx="193">
                  <c:v>-725.74654049904279</c:v>
                </c:pt>
                <c:pt idx="194">
                  <c:v>-725.74654049904279</c:v>
                </c:pt>
                <c:pt idx="195">
                  <c:v>-725.74654049904279</c:v>
                </c:pt>
                <c:pt idx="196">
                  <c:v>-725.74654049904279</c:v>
                </c:pt>
                <c:pt idx="197">
                  <c:v>-725.74654049904279</c:v>
                </c:pt>
                <c:pt idx="198">
                  <c:v>-725.74654049904279</c:v>
                </c:pt>
                <c:pt idx="199">
                  <c:v>-725.74654049904279</c:v>
                </c:pt>
                <c:pt idx="200">
                  <c:v>-725.74654049904279</c:v>
                </c:pt>
                <c:pt idx="201">
                  <c:v>-725.74654049904279</c:v>
                </c:pt>
                <c:pt idx="202">
                  <c:v>-725.74654049904279</c:v>
                </c:pt>
                <c:pt idx="203">
                  <c:v>-725.74654049904279</c:v>
                </c:pt>
                <c:pt idx="204">
                  <c:v>-725.74654049904279</c:v>
                </c:pt>
                <c:pt idx="205">
                  <c:v>-725.74654049904279</c:v>
                </c:pt>
                <c:pt idx="206">
                  <c:v>-725.74654049904279</c:v>
                </c:pt>
                <c:pt idx="207">
                  <c:v>-725.74654049904279</c:v>
                </c:pt>
                <c:pt idx="208">
                  <c:v>-725.74654049904279</c:v>
                </c:pt>
                <c:pt idx="209">
                  <c:v>-725.74654049904279</c:v>
                </c:pt>
                <c:pt idx="210">
                  <c:v>-725.74654049904279</c:v>
                </c:pt>
                <c:pt idx="211">
                  <c:v>-725.74654049904279</c:v>
                </c:pt>
                <c:pt idx="212">
                  <c:v>-725.74654049904279</c:v>
                </c:pt>
                <c:pt idx="213">
                  <c:v>-725.74654049904279</c:v>
                </c:pt>
                <c:pt idx="214">
                  <c:v>-725.74654049904279</c:v>
                </c:pt>
                <c:pt idx="215">
                  <c:v>-725.74654049904279</c:v>
                </c:pt>
                <c:pt idx="216">
                  <c:v>-725.74654049904279</c:v>
                </c:pt>
                <c:pt idx="217">
                  <c:v>-725.74654049904279</c:v>
                </c:pt>
                <c:pt idx="218">
                  <c:v>-725.74654049904279</c:v>
                </c:pt>
                <c:pt idx="219">
                  <c:v>-725.74654049904279</c:v>
                </c:pt>
                <c:pt idx="220">
                  <c:v>-725.74654049904279</c:v>
                </c:pt>
                <c:pt idx="221">
                  <c:v>-725.74654049904279</c:v>
                </c:pt>
                <c:pt idx="222">
                  <c:v>-725.74654049904279</c:v>
                </c:pt>
                <c:pt idx="223">
                  <c:v>-725.74654049904279</c:v>
                </c:pt>
                <c:pt idx="224">
                  <c:v>-725.74654049904279</c:v>
                </c:pt>
                <c:pt idx="225">
                  <c:v>-725.74654049904279</c:v>
                </c:pt>
                <c:pt idx="226">
                  <c:v>-725.74654049904279</c:v>
                </c:pt>
                <c:pt idx="227">
                  <c:v>-725.74654049904279</c:v>
                </c:pt>
                <c:pt idx="228">
                  <c:v>-725.74654049904279</c:v>
                </c:pt>
                <c:pt idx="229">
                  <c:v>-725.74654049904279</c:v>
                </c:pt>
                <c:pt idx="230">
                  <c:v>-725.74654049904279</c:v>
                </c:pt>
                <c:pt idx="231">
                  <c:v>-725.74654049904279</c:v>
                </c:pt>
                <c:pt idx="232">
                  <c:v>-725.74654049904279</c:v>
                </c:pt>
                <c:pt idx="233">
                  <c:v>-725.74654049904279</c:v>
                </c:pt>
                <c:pt idx="234">
                  <c:v>-725.74654049904279</c:v>
                </c:pt>
                <c:pt idx="235">
                  <c:v>-725.74654049904279</c:v>
                </c:pt>
                <c:pt idx="236">
                  <c:v>-725.74654049904279</c:v>
                </c:pt>
                <c:pt idx="237">
                  <c:v>-725.74654049904279</c:v>
                </c:pt>
                <c:pt idx="238">
                  <c:v>-725.74654049904279</c:v>
                </c:pt>
                <c:pt idx="239">
                  <c:v>-725.74654049904279</c:v>
                </c:pt>
                <c:pt idx="240">
                  <c:v>-725.74654049904279</c:v>
                </c:pt>
                <c:pt idx="241">
                  <c:v>-725.74654049904279</c:v>
                </c:pt>
                <c:pt idx="242">
                  <c:v>-725.74654049904279</c:v>
                </c:pt>
                <c:pt idx="243">
                  <c:v>-725.74654049904279</c:v>
                </c:pt>
                <c:pt idx="244">
                  <c:v>-725.74654049904279</c:v>
                </c:pt>
                <c:pt idx="245">
                  <c:v>-725.74654049904279</c:v>
                </c:pt>
                <c:pt idx="246">
                  <c:v>-725.74654049904279</c:v>
                </c:pt>
                <c:pt idx="247">
                  <c:v>-725.74654049904279</c:v>
                </c:pt>
                <c:pt idx="248">
                  <c:v>-725.74654049904279</c:v>
                </c:pt>
                <c:pt idx="249">
                  <c:v>-725.74654049904279</c:v>
                </c:pt>
                <c:pt idx="250">
                  <c:v>-725.74654049904279</c:v>
                </c:pt>
                <c:pt idx="251">
                  <c:v>-725.74654049904279</c:v>
                </c:pt>
                <c:pt idx="252">
                  <c:v>-725.74654049904279</c:v>
                </c:pt>
                <c:pt idx="253">
                  <c:v>-725.74654049904279</c:v>
                </c:pt>
                <c:pt idx="254">
                  <c:v>-725.74654049904279</c:v>
                </c:pt>
                <c:pt idx="255">
                  <c:v>-725.74654049904279</c:v>
                </c:pt>
                <c:pt idx="256">
                  <c:v>-725.74654049904279</c:v>
                </c:pt>
                <c:pt idx="257">
                  <c:v>-725.74654049904279</c:v>
                </c:pt>
                <c:pt idx="258">
                  <c:v>-725.74654049904279</c:v>
                </c:pt>
                <c:pt idx="259">
                  <c:v>-725.74654049904279</c:v>
                </c:pt>
                <c:pt idx="260">
                  <c:v>-725.74654049904279</c:v>
                </c:pt>
                <c:pt idx="261">
                  <c:v>-725.74654049904279</c:v>
                </c:pt>
                <c:pt idx="262">
                  <c:v>-725.74654049904279</c:v>
                </c:pt>
                <c:pt idx="263">
                  <c:v>-725.74654049904279</c:v>
                </c:pt>
                <c:pt idx="264">
                  <c:v>-725.74654049904279</c:v>
                </c:pt>
                <c:pt idx="265">
                  <c:v>-725.74654049904279</c:v>
                </c:pt>
                <c:pt idx="266">
                  <c:v>-725.74654049904279</c:v>
                </c:pt>
                <c:pt idx="267">
                  <c:v>-725.74654049904279</c:v>
                </c:pt>
                <c:pt idx="268">
                  <c:v>-725.74654049904279</c:v>
                </c:pt>
                <c:pt idx="269">
                  <c:v>-725.74654049904279</c:v>
                </c:pt>
                <c:pt idx="270">
                  <c:v>-725.74654049904279</c:v>
                </c:pt>
                <c:pt idx="271">
                  <c:v>-725.74654049904279</c:v>
                </c:pt>
                <c:pt idx="272">
                  <c:v>-725.74654049904279</c:v>
                </c:pt>
                <c:pt idx="273">
                  <c:v>-725.74654049904279</c:v>
                </c:pt>
                <c:pt idx="274">
                  <c:v>-725.74654049904279</c:v>
                </c:pt>
                <c:pt idx="275">
                  <c:v>-725.74654049904279</c:v>
                </c:pt>
                <c:pt idx="276">
                  <c:v>-725.74654049904279</c:v>
                </c:pt>
                <c:pt idx="277">
                  <c:v>-725.74654049904279</c:v>
                </c:pt>
                <c:pt idx="278">
                  <c:v>-725.74654049904279</c:v>
                </c:pt>
                <c:pt idx="279">
                  <c:v>-725.74654049904279</c:v>
                </c:pt>
                <c:pt idx="280">
                  <c:v>-725.74654049904279</c:v>
                </c:pt>
                <c:pt idx="281">
                  <c:v>-725.74654049904279</c:v>
                </c:pt>
                <c:pt idx="282">
                  <c:v>-725.74654049904279</c:v>
                </c:pt>
                <c:pt idx="283">
                  <c:v>-725.74654049904279</c:v>
                </c:pt>
                <c:pt idx="284">
                  <c:v>-725.74654049904279</c:v>
                </c:pt>
                <c:pt idx="285">
                  <c:v>-725.74654049904279</c:v>
                </c:pt>
                <c:pt idx="286">
                  <c:v>-725.74654049904279</c:v>
                </c:pt>
                <c:pt idx="287">
                  <c:v>-725.74654049904279</c:v>
                </c:pt>
                <c:pt idx="288">
                  <c:v>-725.74654049904279</c:v>
                </c:pt>
                <c:pt idx="289">
                  <c:v>-725.74654049904279</c:v>
                </c:pt>
                <c:pt idx="290">
                  <c:v>-725.74654049904279</c:v>
                </c:pt>
                <c:pt idx="291">
                  <c:v>-725.74654049904279</c:v>
                </c:pt>
                <c:pt idx="292">
                  <c:v>-725.74654049904279</c:v>
                </c:pt>
                <c:pt idx="293">
                  <c:v>-725.74654049904279</c:v>
                </c:pt>
                <c:pt idx="294">
                  <c:v>-725.74654049904279</c:v>
                </c:pt>
                <c:pt idx="295">
                  <c:v>-725.74654049904279</c:v>
                </c:pt>
                <c:pt idx="296">
                  <c:v>-725.74654049904279</c:v>
                </c:pt>
                <c:pt idx="297">
                  <c:v>-725.74654049904279</c:v>
                </c:pt>
                <c:pt idx="298">
                  <c:v>-725.74654049904279</c:v>
                </c:pt>
                <c:pt idx="299">
                  <c:v>-725.74654049904279</c:v>
                </c:pt>
                <c:pt idx="300">
                  <c:v>-725.74654049904279</c:v>
                </c:pt>
                <c:pt idx="301">
                  <c:v>-725.74654049904279</c:v>
                </c:pt>
                <c:pt idx="302">
                  <c:v>-725.74654049904279</c:v>
                </c:pt>
                <c:pt idx="303">
                  <c:v>-725.74654049904279</c:v>
                </c:pt>
                <c:pt idx="304">
                  <c:v>-725.74654049904279</c:v>
                </c:pt>
                <c:pt idx="305">
                  <c:v>-725.74654049904279</c:v>
                </c:pt>
                <c:pt idx="306">
                  <c:v>-725.74654049904279</c:v>
                </c:pt>
                <c:pt idx="307">
                  <c:v>-725.74654049904279</c:v>
                </c:pt>
                <c:pt idx="308">
                  <c:v>-725.74654049904279</c:v>
                </c:pt>
                <c:pt idx="309">
                  <c:v>-725.74654049904279</c:v>
                </c:pt>
                <c:pt idx="310">
                  <c:v>-725.74654049904279</c:v>
                </c:pt>
                <c:pt idx="311">
                  <c:v>-725.74654049904279</c:v>
                </c:pt>
                <c:pt idx="312">
                  <c:v>-725.74654049904279</c:v>
                </c:pt>
                <c:pt idx="313">
                  <c:v>-725.74654049904279</c:v>
                </c:pt>
                <c:pt idx="314">
                  <c:v>-725.74654049904279</c:v>
                </c:pt>
                <c:pt idx="315">
                  <c:v>-725.74654049904279</c:v>
                </c:pt>
                <c:pt idx="316">
                  <c:v>-725.74654049904279</c:v>
                </c:pt>
                <c:pt idx="317">
                  <c:v>-725.74654049904279</c:v>
                </c:pt>
                <c:pt idx="318">
                  <c:v>-725.74654049904279</c:v>
                </c:pt>
                <c:pt idx="319">
                  <c:v>-725.74654049904279</c:v>
                </c:pt>
                <c:pt idx="320">
                  <c:v>-725.74654049904279</c:v>
                </c:pt>
                <c:pt idx="321">
                  <c:v>-725.74654049904279</c:v>
                </c:pt>
                <c:pt idx="322">
                  <c:v>-725.74654049904279</c:v>
                </c:pt>
                <c:pt idx="323">
                  <c:v>-725.74654049904279</c:v>
                </c:pt>
                <c:pt idx="324">
                  <c:v>-725.74654049904279</c:v>
                </c:pt>
                <c:pt idx="325">
                  <c:v>-725.74654049904279</c:v>
                </c:pt>
                <c:pt idx="326">
                  <c:v>-725.74654049904279</c:v>
                </c:pt>
                <c:pt idx="327">
                  <c:v>-725.74654049904279</c:v>
                </c:pt>
                <c:pt idx="328">
                  <c:v>-725.74654049904279</c:v>
                </c:pt>
                <c:pt idx="329">
                  <c:v>-725.74654049904279</c:v>
                </c:pt>
                <c:pt idx="330">
                  <c:v>-725.74654049904279</c:v>
                </c:pt>
                <c:pt idx="331">
                  <c:v>-725.74654049904279</c:v>
                </c:pt>
                <c:pt idx="332">
                  <c:v>-725.74654049904279</c:v>
                </c:pt>
                <c:pt idx="333">
                  <c:v>-725.74654049904279</c:v>
                </c:pt>
                <c:pt idx="334">
                  <c:v>-725.74654049904279</c:v>
                </c:pt>
                <c:pt idx="335">
                  <c:v>-725.74654049904279</c:v>
                </c:pt>
                <c:pt idx="336">
                  <c:v>-725.74654049904279</c:v>
                </c:pt>
                <c:pt idx="337">
                  <c:v>-725.74654049904279</c:v>
                </c:pt>
                <c:pt idx="338">
                  <c:v>-725.74654049904279</c:v>
                </c:pt>
                <c:pt idx="339">
                  <c:v>-725.74654049904279</c:v>
                </c:pt>
                <c:pt idx="340">
                  <c:v>-725.74654049904279</c:v>
                </c:pt>
                <c:pt idx="341">
                  <c:v>-725.74654049904279</c:v>
                </c:pt>
                <c:pt idx="342">
                  <c:v>-725.74654049904279</c:v>
                </c:pt>
                <c:pt idx="343">
                  <c:v>-725.74654049904279</c:v>
                </c:pt>
                <c:pt idx="344">
                  <c:v>-725.74654049904279</c:v>
                </c:pt>
                <c:pt idx="345">
                  <c:v>-725.74654049904279</c:v>
                </c:pt>
                <c:pt idx="346">
                  <c:v>-725.74654049904279</c:v>
                </c:pt>
                <c:pt idx="347">
                  <c:v>-725.74654049904279</c:v>
                </c:pt>
                <c:pt idx="348">
                  <c:v>-725.74654049904279</c:v>
                </c:pt>
                <c:pt idx="349">
                  <c:v>-725.74654049904279</c:v>
                </c:pt>
                <c:pt idx="350">
                  <c:v>-725.74654049904279</c:v>
                </c:pt>
                <c:pt idx="351">
                  <c:v>-725.74654049904279</c:v>
                </c:pt>
                <c:pt idx="352">
                  <c:v>-725.74654049904279</c:v>
                </c:pt>
                <c:pt idx="353">
                  <c:v>-725.74654049904279</c:v>
                </c:pt>
                <c:pt idx="354">
                  <c:v>-725.74654049904279</c:v>
                </c:pt>
                <c:pt idx="355">
                  <c:v>-725.74654049904279</c:v>
                </c:pt>
                <c:pt idx="356">
                  <c:v>-725.74654049904279</c:v>
                </c:pt>
                <c:pt idx="357">
                  <c:v>-725.74654049904279</c:v>
                </c:pt>
                <c:pt idx="358">
                  <c:v>-725.74654049904279</c:v>
                </c:pt>
                <c:pt idx="359">
                  <c:v>-725.74654049904279</c:v>
                </c:pt>
                <c:pt idx="360">
                  <c:v>-725.74654049904279</c:v>
                </c:pt>
                <c:pt idx="361">
                  <c:v>-725.74654049904279</c:v>
                </c:pt>
                <c:pt idx="362">
                  <c:v>-725.74654049904279</c:v>
                </c:pt>
                <c:pt idx="363">
                  <c:v>-725.74654049904279</c:v>
                </c:pt>
                <c:pt idx="364">
                  <c:v>-725.74654049904279</c:v>
                </c:pt>
                <c:pt idx="365">
                  <c:v>-725.74654049904279</c:v>
                </c:pt>
                <c:pt idx="366">
                  <c:v>-725.74654049904279</c:v>
                </c:pt>
                <c:pt idx="367">
                  <c:v>-725.74654049904279</c:v>
                </c:pt>
                <c:pt idx="368">
                  <c:v>-725.74654049904279</c:v>
                </c:pt>
                <c:pt idx="369">
                  <c:v>-725.74654049904279</c:v>
                </c:pt>
                <c:pt idx="370">
                  <c:v>-725.74654049904279</c:v>
                </c:pt>
                <c:pt idx="371">
                  <c:v>-725.74654049904279</c:v>
                </c:pt>
                <c:pt idx="372">
                  <c:v>-725.74654049904279</c:v>
                </c:pt>
                <c:pt idx="373">
                  <c:v>-725.74654049904279</c:v>
                </c:pt>
                <c:pt idx="374">
                  <c:v>-725.74654049904279</c:v>
                </c:pt>
                <c:pt idx="375">
                  <c:v>-725.74654049904279</c:v>
                </c:pt>
                <c:pt idx="376">
                  <c:v>-725.74654049904279</c:v>
                </c:pt>
                <c:pt idx="377">
                  <c:v>-725.74654049904279</c:v>
                </c:pt>
                <c:pt idx="378">
                  <c:v>-725.74654049904279</c:v>
                </c:pt>
                <c:pt idx="379">
                  <c:v>-725.74654049904279</c:v>
                </c:pt>
                <c:pt idx="380">
                  <c:v>-725.74654049904279</c:v>
                </c:pt>
                <c:pt idx="381">
                  <c:v>-725.74654049904279</c:v>
                </c:pt>
                <c:pt idx="382">
                  <c:v>-725.74654049904279</c:v>
                </c:pt>
                <c:pt idx="383">
                  <c:v>-725.74654049904279</c:v>
                </c:pt>
                <c:pt idx="384">
                  <c:v>-725.74654049904279</c:v>
                </c:pt>
                <c:pt idx="385">
                  <c:v>-725.74654049904279</c:v>
                </c:pt>
                <c:pt idx="386">
                  <c:v>-725.74654049904279</c:v>
                </c:pt>
                <c:pt idx="387">
                  <c:v>-725.74654049904279</c:v>
                </c:pt>
                <c:pt idx="388">
                  <c:v>-725.74654049904279</c:v>
                </c:pt>
                <c:pt idx="389">
                  <c:v>-725.74654049904279</c:v>
                </c:pt>
                <c:pt idx="390">
                  <c:v>-725.74654049904279</c:v>
                </c:pt>
                <c:pt idx="391">
                  <c:v>-725.74654049904279</c:v>
                </c:pt>
                <c:pt idx="392">
                  <c:v>-725.74654049904279</c:v>
                </c:pt>
                <c:pt idx="393">
                  <c:v>-725.74654049904279</c:v>
                </c:pt>
                <c:pt idx="394">
                  <c:v>-725.74654049904279</c:v>
                </c:pt>
                <c:pt idx="395">
                  <c:v>-725.74654049904279</c:v>
                </c:pt>
                <c:pt idx="396">
                  <c:v>-725.74654049904279</c:v>
                </c:pt>
                <c:pt idx="397">
                  <c:v>-725.74654049904279</c:v>
                </c:pt>
                <c:pt idx="398">
                  <c:v>-725.74654049904279</c:v>
                </c:pt>
                <c:pt idx="399">
                  <c:v>-725.74654049904279</c:v>
                </c:pt>
                <c:pt idx="400">
                  <c:v>-725.74654049904279</c:v>
                </c:pt>
                <c:pt idx="401">
                  <c:v>-725.74654049904279</c:v>
                </c:pt>
                <c:pt idx="402">
                  <c:v>-725.74654049904279</c:v>
                </c:pt>
                <c:pt idx="403">
                  <c:v>-725.74654049904279</c:v>
                </c:pt>
                <c:pt idx="404">
                  <c:v>-725.74654049904279</c:v>
                </c:pt>
                <c:pt idx="405">
                  <c:v>-725.74654049904279</c:v>
                </c:pt>
                <c:pt idx="406">
                  <c:v>-725.74654049904279</c:v>
                </c:pt>
                <c:pt idx="407">
                  <c:v>-725.74654049904279</c:v>
                </c:pt>
                <c:pt idx="408">
                  <c:v>-725.74654049904279</c:v>
                </c:pt>
                <c:pt idx="409">
                  <c:v>-725.74654049904279</c:v>
                </c:pt>
                <c:pt idx="410">
                  <c:v>-725.74654049904279</c:v>
                </c:pt>
                <c:pt idx="411">
                  <c:v>-725.74654049904279</c:v>
                </c:pt>
                <c:pt idx="412">
                  <c:v>-725.74654049904279</c:v>
                </c:pt>
                <c:pt idx="413">
                  <c:v>-725.74654049904279</c:v>
                </c:pt>
                <c:pt idx="414">
                  <c:v>-725.74654049904279</c:v>
                </c:pt>
                <c:pt idx="415">
                  <c:v>-725.74654049904279</c:v>
                </c:pt>
                <c:pt idx="416">
                  <c:v>-725.74654049904279</c:v>
                </c:pt>
                <c:pt idx="417">
                  <c:v>-725.74654049904279</c:v>
                </c:pt>
                <c:pt idx="418">
                  <c:v>-725.74654049904279</c:v>
                </c:pt>
                <c:pt idx="419">
                  <c:v>-725.74654049904279</c:v>
                </c:pt>
                <c:pt idx="420">
                  <c:v>-725.74654049904279</c:v>
                </c:pt>
                <c:pt idx="421">
                  <c:v>-725.74654049904279</c:v>
                </c:pt>
                <c:pt idx="422">
                  <c:v>-725.74654049904279</c:v>
                </c:pt>
                <c:pt idx="423">
                  <c:v>-725.74654049904279</c:v>
                </c:pt>
                <c:pt idx="424">
                  <c:v>-725.74654049904279</c:v>
                </c:pt>
                <c:pt idx="425">
                  <c:v>-725.74654049904279</c:v>
                </c:pt>
                <c:pt idx="426">
                  <c:v>-725.74654049904279</c:v>
                </c:pt>
                <c:pt idx="427">
                  <c:v>-725.74654049904279</c:v>
                </c:pt>
                <c:pt idx="428">
                  <c:v>-725.74654049904279</c:v>
                </c:pt>
                <c:pt idx="429">
                  <c:v>-725.74654049904279</c:v>
                </c:pt>
                <c:pt idx="430">
                  <c:v>-725.74654049904279</c:v>
                </c:pt>
                <c:pt idx="431">
                  <c:v>-725.74654049904279</c:v>
                </c:pt>
                <c:pt idx="432">
                  <c:v>-725.74654049904279</c:v>
                </c:pt>
                <c:pt idx="433">
                  <c:v>-725.74654049904279</c:v>
                </c:pt>
                <c:pt idx="434">
                  <c:v>-725.74654049904279</c:v>
                </c:pt>
                <c:pt idx="435">
                  <c:v>-725.74654049904279</c:v>
                </c:pt>
                <c:pt idx="436">
                  <c:v>-725.74654049904279</c:v>
                </c:pt>
                <c:pt idx="437">
                  <c:v>-725.74654049904279</c:v>
                </c:pt>
                <c:pt idx="438">
                  <c:v>-725.74654049904279</c:v>
                </c:pt>
                <c:pt idx="439">
                  <c:v>-725.74654049904279</c:v>
                </c:pt>
                <c:pt idx="440">
                  <c:v>-725.74654049904279</c:v>
                </c:pt>
                <c:pt idx="441">
                  <c:v>-725.74654049904279</c:v>
                </c:pt>
                <c:pt idx="442">
                  <c:v>-725.74654049904279</c:v>
                </c:pt>
                <c:pt idx="443">
                  <c:v>-725.74654049904279</c:v>
                </c:pt>
                <c:pt idx="444">
                  <c:v>-725.74654049904279</c:v>
                </c:pt>
                <c:pt idx="445">
                  <c:v>-725.74654049904279</c:v>
                </c:pt>
                <c:pt idx="446">
                  <c:v>-725.74654049904279</c:v>
                </c:pt>
                <c:pt idx="447">
                  <c:v>-725.74654049904279</c:v>
                </c:pt>
                <c:pt idx="448">
                  <c:v>-725.74654049904279</c:v>
                </c:pt>
                <c:pt idx="449">
                  <c:v>-725.74654049904279</c:v>
                </c:pt>
                <c:pt idx="450">
                  <c:v>1693.4085944977662</c:v>
                </c:pt>
                <c:pt idx="451">
                  <c:v>1693.4085944977662</c:v>
                </c:pt>
                <c:pt idx="452">
                  <c:v>1693.4085944977662</c:v>
                </c:pt>
                <c:pt idx="453">
                  <c:v>1693.4085944977662</c:v>
                </c:pt>
                <c:pt idx="454">
                  <c:v>1693.4085944977662</c:v>
                </c:pt>
                <c:pt idx="455">
                  <c:v>1693.4085944977662</c:v>
                </c:pt>
                <c:pt idx="456">
                  <c:v>1693.4085944977662</c:v>
                </c:pt>
                <c:pt idx="457">
                  <c:v>1693.4085944977662</c:v>
                </c:pt>
                <c:pt idx="458">
                  <c:v>1693.4085944977662</c:v>
                </c:pt>
                <c:pt idx="459">
                  <c:v>1693.4085944977662</c:v>
                </c:pt>
                <c:pt idx="460">
                  <c:v>1693.4085944977662</c:v>
                </c:pt>
                <c:pt idx="461">
                  <c:v>1693.4085944977662</c:v>
                </c:pt>
                <c:pt idx="462">
                  <c:v>1693.4085944977662</c:v>
                </c:pt>
                <c:pt idx="463">
                  <c:v>1693.4085944977662</c:v>
                </c:pt>
                <c:pt idx="464">
                  <c:v>1693.4085944977662</c:v>
                </c:pt>
                <c:pt idx="465">
                  <c:v>1693.4085944977662</c:v>
                </c:pt>
                <c:pt idx="466">
                  <c:v>1693.4085944977662</c:v>
                </c:pt>
                <c:pt idx="467">
                  <c:v>1693.4085944977662</c:v>
                </c:pt>
                <c:pt idx="468">
                  <c:v>1693.4085944977662</c:v>
                </c:pt>
                <c:pt idx="469">
                  <c:v>1693.4085944977662</c:v>
                </c:pt>
                <c:pt idx="470">
                  <c:v>1693.4085944977662</c:v>
                </c:pt>
                <c:pt idx="471">
                  <c:v>1693.4085944977662</c:v>
                </c:pt>
                <c:pt idx="472">
                  <c:v>1693.4085944977662</c:v>
                </c:pt>
                <c:pt idx="473">
                  <c:v>1693.4085944977662</c:v>
                </c:pt>
                <c:pt idx="474">
                  <c:v>1693.4085944977662</c:v>
                </c:pt>
                <c:pt idx="475">
                  <c:v>1693.4085944977662</c:v>
                </c:pt>
                <c:pt idx="476">
                  <c:v>1693.4085944977662</c:v>
                </c:pt>
                <c:pt idx="477">
                  <c:v>1693.4085944977662</c:v>
                </c:pt>
                <c:pt idx="478">
                  <c:v>1693.4085944977662</c:v>
                </c:pt>
                <c:pt idx="479">
                  <c:v>1693.4085944977662</c:v>
                </c:pt>
                <c:pt idx="480">
                  <c:v>1693.4085944977662</c:v>
                </c:pt>
                <c:pt idx="481">
                  <c:v>1693.4085944977662</c:v>
                </c:pt>
                <c:pt idx="482">
                  <c:v>1693.4085944977662</c:v>
                </c:pt>
                <c:pt idx="483">
                  <c:v>1693.4085944977662</c:v>
                </c:pt>
                <c:pt idx="484">
                  <c:v>1693.4085944977662</c:v>
                </c:pt>
                <c:pt idx="485">
                  <c:v>1693.4085944977662</c:v>
                </c:pt>
                <c:pt idx="486">
                  <c:v>1693.4085944977662</c:v>
                </c:pt>
                <c:pt idx="487">
                  <c:v>1693.4085944977662</c:v>
                </c:pt>
                <c:pt idx="488">
                  <c:v>1693.4085944977662</c:v>
                </c:pt>
                <c:pt idx="489">
                  <c:v>1693.4085944977662</c:v>
                </c:pt>
                <c:pt idx="490">
                  <c:v>1693.4085944977662</c:v>
                </c:pt>
                <c:pt idx="491">
                  <c:v>1693.4085944977662</c:v>
                </c:pt>
                <c:pt idx="492">
                  <c:v>1693.4085944977662</c:v>
                </c:pt>
                <c:pt idx="493">
                  <c:v>1693.4085944977662</c:v>
                </c:pt>
                <c:pt idx="494">
                  <c:v>1693.4085944977662</c:v>
                </c:pt>
                <c:pt idx="495">
                  <c:v>1693.4085944977662</c:v>
                </c:pt>
                <c:pt idx="496">
                  <c:v>1693.4085944977662</c:v>
                </c:pt>
                <c:pt idx="497">
                  <c:v>1693.4085944977662</c:v>
                </c:pt>
                <c:pt idx="498">
                  <c:v>1693.4085944977662</c:v>
                </c:pt>
                <c:pt idx="499">
                  <c:v>1693.4085944977662</c:v>
                </c:pt>
                <c:pt idx="500">
                  <c:v>1693.4085944977662</c:v>
                </c:pt>
                <c:pt idx="501">
                  <c:v>1693.4085944977662</c:v>
                </c:pt>
                <c:pt idx="502">
                  <c:v>1693.4085944977662</c:v>
                </c:pt>
                <c:pt idx="503">
                  <c:v>1693.4085944977662</c:v>
                </c:pt>
                <c:pt idx="504">
                  <c:v>1693.4085944977662</c:v>
                </c:pt>
                <c:pt idx="505">
                  <c:v>1693.4085944977662</c:v>
                </c:pt>
                <c:pt idx="506">
                  <c:v>1693.4085944977662</c:v>
                </c:pt>
                <c:pt idx="507">
                  <c:v>1693.4085944977662</c:v>
                </c:pt>
                <c:pt idx="508">
                  <c:v>1693.4085944977662</c:v>
                </c:pt>
                <c:pt idx="509">
                  <c:v>1693.4085944977662</c:v>
                </c:pt>
                <c:pt idx="510">
                  <c:v>1693.4085944977662</c:v>
                </c:pt>
                <c:pt idx="511">
                  <c:v>1693.4085944977662</c:v>
                </c:pt>
                <c:pt idx="512">
                  <c:v>1693.4085944977662</c:v>
                </c:pt>
                <c:pt idx="513">
                  <c:v>1693.4085944977662</c:v>
                </c:pt>
                <c:pt idx="514">
                  <c:v>1693.4085944977662</c:v>
                </c:pt>
                <c:pt idx="515">
                  <c:v>1693.4085944977662</c:v>
                </c:pt>
                <c:pt idx="516">
                  <c:v>1693.4085944977662</c:v>
                </c:pt>
                <c:pt idx="517">
                  <c:v>1693.4085944977662</c:v>
                </c:pt>
                <c:pt idx="518">
                  <c:v>1693.4085944977662</c:v>
                </c:pt>
                <c:pt idx="519">
                  <c:v>1693.4085944977662</c:v>
                </c:pt>
                <c:pt idx="520">
                  <c:v>1693.4085944977662</c:v>
                </c:pt>
                <c:pt idx="521">
                  <c:v>1693.4085944977662</c:v>
                </c:pt>
                <c:pt idx="522">
                  <c:v>1693.4085944977662</c:v>
                </c:pt>
                <c:pt idx="523">
                  <c:v>1693.4085944977662</c:v>
                </c:pt>
                <c:pt idx="524">
                  <c:v>1693.4085944977662</c:v>
                </c:pt>
                <c:pt idx="525">
                  <c:v>1693.4085944977662</c:v>
                </c:pt>
                <c:pt idx="526">
                  <c:v>1693.4085944977662</c:v>
                </c:pt>
                <c:pt idx="527">
                  <c:v>1693.4085944977662</c:v>
                </c:pt>
                <c:pt idx="528">
                  <c:v>1693.4085944977662</c:v>
                </c:pt>
                <c:pt idx="529">
                  <c:v>1693.4085944977662</c:v>
                </c:pt>
                <c:pt idx="530">
                  <c:v>1693.4085944977662</c:v>
                </c:pt>
                <c:pt idx="531">
                  <c:v>1693.4085944977662</c:v>
                </c:pt>
                <c:pt idx="532">
                  <c:v>1693.4085944977662</c:v>
                </c:pt>
                <c:pt idx="533">
                  <c:v>1693.4085944977662</c:v>
                </c:pt>
                <c:pt idx="534">
                  <c:v>1693.4085944977662</c:v>
                </c:pt>
                <c:pt idx="535">
                  <c:v>1693.4085944977662</c:v>
                </c:pt>
                <c:pt idx="536">
                  <c:v>1693.4085944977662</c:v>
                </c:pt>
                <c:pt idx="537">
                  <c:v>1693.4085944977662</c:v>
                </c:pt>
                <c:pt idx="538">
                  <c:v>1693.4085944977662</c:v>
                </c:pt>
                <c:pt idx="539">
                  <c:v>1693.4085944977662</c:v>
                </c:pt>
                <c:pt idx="540">
                  <c:v>1693.4085944977662</c:v>
                </c:pt>
                <c:pt idx="541">
                  <c:v>1693.4085944977662</c:v>
                </c:pt>
                <c:pt idx="542">
                  <c:v>1693.4085944977662</c:v>
                </c:pt>
                <c:pt idx="543">
                  <c:v>1693.4085944977662</c:v>
                </c:pt>
                <c:pt idx="544">
                  <c:v>1693.4085944977662</c:v>
                </c:pt>
                <c:pt idx="545">
                  <c:v>1693.4085944977662</c:v>
                </c:pt>
                <c:pt idx="546">
                  <c:v>1693.4085944977662</c:v>
                </c:pt>
                <c:pt idx="547">
                  <c:v>1693.4085944977662</c:v>
                </c:pt>
                <c:pt idx="548">
                  <c:v>1693.4085944977662</c:v>
                </c:pt>
                <c:pt idx="549">
                  <c:v>1693.4085944977662</c:v>
                </c:pt>
                <c:pt idx="550">
                  <c:v>1693.4085944977662</c:v>
                </c:pt>
                <c:pt idx="551">
                  <c:v>1693.4085944977662</c:v>
                </c:pt>
                <c:pt idx="552">
                  <c:v>1693.4085944977662</c:v>
                </c:pt>
                <c:pt idx="553">
                  <c:v>1693.4085944977662</c:v>
                </c:pt>
                <c:pt idx="554">
                  <c:v>1693.4085944977662</c:v>
                </c:pt>
                <c:pt idx="555">
                  <c:v>1693.4085944977662</c:v>
                </c:pt>
                <c:pt idx="556">
                  <c:v>1693.4085944977662</c:v>
                </c:pt>
                <c:pt idx="557">
                  <c:v>1693.4085944977662</c:v>
                </c:pt>
                <c:pt idx="558">
                  <c:v>1693.4085944977662</c:v>
                </c:pt>
                <c:pt idx="559">
                  <c:v>1693.4085944977662</c:v>
                </c:pt>
                <c:pt idx="560">
                  <c:v>1693.4085944977662</c:v>
                </c:pt>
                <c:pt idx="561">
                  <c:v>1693.4085944977662</c:v>
                </c:pt>
                <c:pt idx="562">
                  <c:v>1693.4085944977662</c:v>
                </c:pt>
                <c:pt idx="563">
                  <c:v>1693.4085944977662</c:v>
                </c:pt>
                <c:pt idx="564">
                  <c:v>1693.4085944977662</c:v>
                </c:pt>
                <c:pt idx="565">
                  <c:v>1693.4085944977662</c:v>
                </c:pt>
                <c:pt idx="566">
                  <c:v>1693.4085944977662</c:v>
                </c:pt>
                <c:pt idx="567">
                  <c:v>1693.4085944977662</c:v>
                </c:pt>
                <c:pt idx="568">
                  <c:v>1693.4085944977662</c:v>
                </c:pt>
                <c:pt idx="569">
                  <c:v>1693.4085944977662</c:v>
                </c:pt>
                <c:pt idx="570">
                  <c:v>1693.4085944977662</c:v>
                </c:pt>
                <c:pt idx="571">
                  <c:v>1693.4085944977662</c:v>
                </c:pt>
                <c:pt idx="572">
                  <c:v>1693.4085944977662</c:v>
                </c:pt>
                <c:pt idx="573">
                  <c:v>1693.4085944977662</c:v>
                </c:pt>
                <c:pt idx="574">
                  <c:v>1693.4085944977662</c:v>
                </c:pt>
                <c:pt idx="575">
                  <c:v>1693.4085944977662</c:v>
                </c:pt>
                <c:pt idx="576">
                  <c:v>1693.4085944977662</c:v>
                </c:pt>
                <c:pt idx="577">
                  <c:v>1693.4085944977662</c:v>
                </c:pt>
                <c:pt idx="578">
                  <c:v>1693.4085944977662</c:v>
                </c:pt>
                <c:pt idx="579">
                  <c:v>1693.4085944977662</c:v>
                </c:pt>
                <c:pt idx="580">
                  <c:v>1693.4085944977662</c:v>
                </c:pt>
                <c:pt idx="581">
                  <c:v>1693.4085944977662</c:v>
                </c:pt>
                <c:pt idx="582">
                  <c:v>1693.4085944977662</c:v>
                </c:pt>
                <c:pt idx="583">
                  <c:v>1693.4085944977662</c:v>
                </c:pt>
                <c:pt idx="584">
                  <c:v>1693.4085944977662</c:v>
                </c:pt>
                <c:pt idx="585">
                  <c:v>1693.4085944977662</c:v>
                </c:pt>
                <c:pt idx="586">
                  <c:v>1693.4085944977662</c:v>
                </c:pt>
                <c:pt idx="587">
                  <c:v>1693.4085944977662</c:v>
                </c:pt>
                <c:pt idx="588">
                  <c:v>1693.4085944977662</c:v>
                </c:pt>
                <c:pt idx="589">
                  <c:v>1693.4085944977662</c:v>
                </c:pt>
                <c:pt idx="590">
                  <c:v>1693.4085944977662</c:v>
                </c:pt>
                <c:pt idx="591">
                  <c:v>1693.4085944977662</c:v>
                </c:pt>
                <c:pt idx="592">
                  <c:v>1693.4085944977662</c:v>
                </c:pt>
                <c:pt idx="593">
                  <c:v>1693.4085944977662</c:v>
                </c:pt>
                <c:pt idx="594">
                  <c:v>1693.4085944977662</c:v>
                </c:pt>
                <c:pt idx="595">
                  <c:v>1693.4085944977662</c:v>
                </c:pt>
                <c:pt idx="596">
                  <c:v>1693.4085944977662</c:v>
                </c:pt>
                <c:pt idx="597">
                  <c:v>1693.4085944977662</c:v>
                </c:pt>
                <c:pt idx="598">
                  <c:v>1693.4085944977662</c:v>
                </c:pt>
                <c:pt idx="599">
                  <c:v>1693.4085944977662</c:v>
                </c:pt>
                <c:pt idx="600">
                  <c:v>1693.4085944977662</c:v>
                </c:pt>
                <c:pt idx="601">
                  <c:v>1693.4085944977662</c:v>
                </c:pt>
                <c:pt idx="602">
                  <c:v>1693.4085944977662</c:v>
                </c:pt>
                <c:pt idx="603">
                  <c:v>1693.4085944977662</c:v>
                </c:pt>
                <c:pt idx="604">
                  <c:v>1693.4085944977662</c:v>
                </c:pt>
                <c:pt idx="605">
                  <c:v>1693.4085944977662</c:v>
                </c:pt>
                <c:pt idx="606">
                  <c:v>1693.4085944977662</c:v>
                </c:pt>
                <c:pt idx="607">
                  <c:v>1693.4085944977662</c:v>
                </c:pt>
                <c:pt idx="608">
                  <c:v>1693.4085944977662</c:v>
                </c:pt>
                <c:pt idx="609">
                  <c:v>1693.4085944977662</c:v>
                </c:pt>
                <c:pt idx="610">
                  <c:v>1693.4085944977662</c:v>
                </c:pt>
                <c:pt idx="611">
                  <c:v>1693.4085944977662</c:v>
                </c:pt>
                <c:pt idx="612">
                  <c:v>1693.4085944977662</c:v>
                </c:pt>
                <c:pt idx="613">
                  <c:v>1693.4085944977662</c:v>
                </c:pt>
                <c:pt idx="614">
                  <c:v>1693.4085944977662</c:v>
                </c:pt>
                <c:pt idx="615">
                  <c:v>1693.4085944977662</c:v>
                </c:pt>
                <c:pt idx="616">
                  <c:v>1693.4085944977662</c:v>
                </c:pt>
                <c:pt idx="617">
                  <c:v>1693.4085944977662</c:v>
                </c:pt>
                <c:pt idx="618">
                  <c:v>1693.4085944977662</c:v>
                </c:pt>
                <c:pt idx="619">
                  <c:v>1693.4085944977662</c:v>
                </c:pt>
                <c:pt idx="620">
                  <c:v>1693.4085944977662</c:v>
                </c:pt>
                <c:pt idx="621">
                  <c:v>1693.4085944977662</c:v>
                </c:pt>
                <c:pt idx="622">
                  <c:v>1693.4085944977662</c:v>
                </c:pt>
                <c:pt idx="623">
                  <c:v>1693.4085944977662</c:v>
                </c:pt>
                <c:pt idx="624">
                  <c:v>1693.4085944977662</c:v>
                </c:pt>
                <c:pt idx="625">
                  <c:v>1693.4085944977662</c:v>
                </c:pt>
                <c:pt idx="626">
                  <c:v>1693.4085944977662</c:v>
                </c:pt>
                <c:pt idx="627">
                  <c:v>1693.4085944977662</c:v>
                </c:pt>
                <c:pt idx="628">
                  <c:v>1693.4085944977662</c:v>
                </c:pt>
                <c:pt idx="629">
                  <c:v>1693.4085944977662</c:v>
                </c:pt>
                <c:pt idx="630">
                  <c:v>1693.4085944977662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-220.12511530276873</c:v>
                </c:pt>
                <c:pt idx="1">
                  <c:v>-220.12511530276873</c:v>
                </c:pt>
                <c:pt idx="2">
                  <c:v>-220.12511530276873</c:v>
                </c:pt>
                <c:pt idx="3">
                  <c:v>-220.12511530276873</c:v>
                </c:pt>
                <c:pt idx="4">
                  <c:v>-220.12511530276873</c:v>
                </c:pt>
                <c:pt idx="5">
                  <c:v>-220.12511530276873</c:v>
                </c:pt>
                <c:pt idx="6">
                  <c:v>-220.12511530276873</c:v>
                </c:pt>
                <c:pt idx="7">
                  <c:v>-220.12511530276873</c:v>
                </c:pt>
                <c:pt idx="8">
                  <c:v>-220.12511530276873</c:v>
                </c:pt>
                <c:pt idx="9">
                  <c:v>-220.12511530276873</c:v>
                </c:pt>
                <c:pt idx="10">
                  <c:v>-220.12511530276873</c:v>
                </c:pt>
                <c:pt idx="11">
                  <c:v>-220.12511530276873</c:v>
                </c:pt>
                <c:pt idx="12">
                  <c:v>-220.12511530276873</c:v>
                </c:pt>
                <c:pt idx="13">
                  <c:v>-220.12511530276873</c:v>
                </c:pt>
                <c:pt idx="14">
                  <c:v>-220.12511530276873</c:v>
                </c:pt>
                <c:pt idx="15">
                  <c:v>-220.12511530276873</c:v>
                </c:pt>
                <c:pt idx="16">
                  <c:v>-220.12511530276873</c:v>
                </c:pt>
                <c:pt idx="17">
                  <c:v>-220.12511530276873</c:v>
                </c:pt>
                <c:pt idx="18">
                  <c:v>-220.12511530276873</c:v>
                </c:pt>
                <c:pt idx="19">
                  <c:v>-220.12511530276873</c:v>
                </c:pt>
                <c:pt idx="20">
                  <c:v>-220.12511530276873</c:v>
                </c:pt>
                <c:pt idx="21">
                  <c:v>-220.12511530276873</c:v>
                </c:pt>
                <c:pt idx="22">
                  <c:v>-220.12511530276873</c:v>
                </c:pt>
                <c:pt idx="23">
                  <c:v>-220.12511530276873</c:v>
                </c:pt>
                <c:pt idx="24">
                  <c:v>-220.12511530276873</c:v>
                </c:pt>
                <c:pt idx="25">
                  <c:v>-220.12511530276873</c:v>
                </c:pt>
                <c:pt idx="26">
                  <c:v>-220.12511530276873</c:v>
                </c:pt>
                <c:pt idx="27">
                  <c:v>-220.12511530276873</c:v>
                </c:pt>
                <c:pt idx="28">
                  <c:v>-220.12511530276873</c:v>
                </c:pt>
                <c:pt idx="29">
                  <c:v>-220.12511530276873</c:v>
                </c:pt>
                <c:pt idx="30">
                  <c:v>-220.12511530276873</c:v>
                </c:pt>
                <c:pt idx="31">
                  <c:v>-220.12511530276873</c:v>
                </c:pt>
                <c:pt idx="32">
                  <c:v>-220.12511530276873</c:v>
                </c:pt>
                <c:pt idx="33">
                  <c:v>-220.12511530276873</c:v>
                </c:pt>
                <c:pt idx="34">
                  <c:v>-220.12511530276873</c:v>
                </c:pt>
                <c:pt idx="35">
                  <c:v>-220.12511530276873</c:v>
                </c:pt>
                <c:pt idx="36">
                  <c:v>-220.12511530276873</c:v>
                </c:pt>
                <c:pt idx="37">
                  <c:v>-220.12511530276873</c:v>
                </c:pt>
                <c:pt idx="38">
                  <c:v>-220.12511530276873</c:v>
                </c:pt>
                <c:pt idx="39">
                  <c:v>-220.12511530276873</c:v>
                </c:pt>
                <c:pt idx="40">
                  <c:v>-220.12511530276873</c:v>
                </c:pt>
                <c:pt idx="41">
                  <c:v>-220.12511530276873</c:v>
                </c:pt>
                <c:pt idx="42">
                  <c:v>-220.12511530276873</c:v>
                </c:pt>
                <c:pt idx="43">
                  <c:v>-220.12511530276873</c:v>
                </c:pt>
                <c:pt idx="44">
                  <c:v>-220.12511530276873</c:v>
                </c:pt>
                <c:pt idx="45">
                  <c:v>-220.12511530276873</c:v>
                </c:pt>
                <c:pt idx="46">
                  <c:v>-220.12511530276873</c:v>
                </c:pt>
                <c:pt idx="47">
                  <c:v>-220.12511530276873</c:v>
                </c:pt>
                <c:pt idx="48">
                  <c:v>-220.12511530276873</c:v>
                </c:pt>
                <c:pt idx="49">
                  <c:v>-220.12511530276873</c:v>
                </c:pt>
                <c:pt idx="50">
                  <c:v>-220.12511530276873</c:v>
                </c:pt>
                <c:pt idx="51">
                  <c:v>-220.12511530276873</c:v>
                </c:pt>
                <c:pt idx="52">
                  <c:v>-220.12511530276873</c:v>
                </c:pt>
                <c:pt idx="53">
                  <c:v>-220.12511530276873</c:v>
                </c:pt>
                <c:pt idx="54">
                  <c:v>-220.12511530276873</c:v>
                </c:pt>
                <c:pt idx="55">
                  <c:v>-220.12511530276873</c:v>
                </c:pt>
                <c:pt idx="56">
                  <c:v>-220.12511530276873</c:v>
                </c:pt>
                <c:pt idx="57">
                  <c:v>-220.12511530276873</c:v>
                </c:pt>
                <c:pt idx="58">
                  <c:v>-220.12511530276873</c:v>
                </c:pt>
                <c:pt idx="59">
                  <c:v>-220.12511530276873</c:v>
                </c:pt>
                <c:pt idx="60">
                  <c:v>-220.12511530276873</c:v>
                </c:pt>
                <c:pt idx="61">
                  <c:v>-220.12511530276873</c:v>
                </c:pt>
                <c:pt idx="62">
                  <c:v>-220.12511530276873</c:v>
                </c:pt>
                <c:pt idx="63">
                  <c:v>-220.12511530276873</c:v>
                </c:pt>
                <c:pt idx="64">
                  <c:v>-220.12511530276873</c:v>
                </c:pt>
                <c:pt idx="65">
                  <c:v>-220.12511530276873</c:v>
                </c:pt>
                <c:pt idx="66">
                  <c:v>-220.12511530276873</c:v>
                </c:pt>
                <c:pt idx="67">
                  <c:v>-220.12511530276873</c:v>
                </c:pt>
                <c:pt idx="68">
                  <c:v>-220.12511530276873</c:v>
                </c:pt>
                <c:pt idx="69">
                  <c:v>-220.12511530276873</c:v>
                </c:pt>
                <c:pt idx="70">
                  <c:v>-220.12511530276873</c:v>
                </c:pt>
                <c:pt idx="71">
                  <c:v>-220.12511530276873</c:v>
                </c:pt>
                <c:pt idx="72">
                  <c:v>-220.12511530276873</c:v>
                </c:pt>
                <c:pt idx="73">
                  <c:v>-220.12511530276873</c:v>
                </c:pt>
                <c:pt idx="74">
                  <c:v>-220.12511530276873</c:v>
                </c:pt>
                <c:pt idx="75">
                  <c:v>-220.12511530276873</c:v>
                </c:pt>
                <c:pt idx="76">
                  <c:v>-220.12511530276873</c:v>
                </c:pt>
                <c:pt idx="77">
                  <c:v>-220.12511530276873</c:v>
                </c:pt>
                <c:pt idx="78">
                  <c:v>-220.12511530276873</c:v>
                </c:pt>
                <c:pt idx="79">
                  <c:v>-220.12511530276873</c:v>
                </c:pt>
                <c:pt idx="80">
                  <c:v>-220.12511530276873</c:v>
                </c:pt>
                <c:pt idx="81">
                  <c:v>-220.12511530276873</c:v>
                </c:pt>
                <c:pt idx="82">
                  <c:v>-220.12511530276873</c:v>
                </c:pt>
                <c:pt idx="83">
                  <c:v>-220.12511530276873</c:v>
                </c:pt>
                <c:pt idx="84">
                  <c:v>-220.12511530276873</c:v>
                </c:pt>
                <c:pt idx="85">
                  <c:v>-220.12511530276873</c:v>
                </c:pt>
                <c:pt idx="86">
                  <c:v>-220.12511530276873</c:v>
                </c:pt>
                <c:pt idx="87">
                  <c:v>-220.12511530276873</c:v>
                </c:pt>
                <c:pt idx="88">
                  <c:v>-220.12511530276873</c:v>
                </c:pt>
                <c:pt idx="89">
                  <c:v>-220.12511530276873</c:v>
                </c:pt>
                <c:pt idx="90">
                  <c:v>-220.12511530276873</c:v>
                </c:pt>
                <c:pt idx="91">
                  <c:v>-220.12511530276873</c:v>
                </c:pt>
                <c:pt idx="92">
                  <c:v>-220.12511530276873</c:v>
                </c:pt>
                <c:pt idx="93">
                  <c:v>-220.12511530276873</c:v>
                </c:pt>
                <c:pt idx="94">
                  <c:v>-220.12511530276873</c:v>
                </c:pt>
                <c:pt idx="95">
                  <c:v>-220.12511530276873</c:v>
                </c:pt>
                <c:pt idx="96">
                  <c:v>-220.12511530276873</c:v>
                </c:pt>
                <c:pt idx="97">
                  <c:v>-220.12511530276873</c:v>
                </c:pt>
                <c:pt idx="98">
                  <c:v>-220.12511530276873</c:v>
                </c:pt>
                <c:pt idx="99">
                  <c:v>-220.12511530276873</c:v>
                </c:pt>
                <c:pt idx="100">
                  <c:v>-220.12511530276873</c:v>
                </c:pt>
                <c:pt idx="101">
                  <c:v>-220.12511530276873</c:v>
                </c:pt>
                <c:pt idx="102">
                  <c:v>-220.12511530276873</c:v>
                </c:pt>
                <c:pt idx="103">
                  <c:v>-220.12511530276873</c:v>
                </c:pt>
                <c:pt idx="104">
                  <c:v>-220.12511530276873</c:v>
                </c:pt>
                <c:pt idx="105">
                  <c:v>-220.12511530276873</c:v>
                </c:pt>
                <c:pt idx="106">
                  <c:v>-220.12511530276873</c:v>
                </c:pt>
                <c:pt idx="107">
                  <c:v>-220.12511530276873</c:v>
                </c:pt>
                <c:pt idx="108">
                  <c:v>-220.12511530276873</c:v>
                </c:pt>
                <c:pt idx="109">
                  <c:v>-220.12511530276873</c:v>
                </c:pt>
                <c:pt idx="110">
                  <c:v>-220.12511530276873</c:v>
                </c:pt>
                <c:pt idx="111">
                  <c:v>-220.12511530276873</c:v>
                </c:pt>
                <c:pt idx="112">
                  <c:v>-220.12511530276873</c:v>
                </c:pt>
                <c:pt idx="113">
                  <c:v>-220.12511530276873</c:v>
                </c:pt>
                <c:pt idx="114">
                  <c:v>-220.12511530276873</c:v>
                </c:pt>
                <c:pt idx="115">
                  <c:v>-220.12511530276873</c:v>
                </c:pt>
                <c:pt idx="116">
                  <c:v>-220.12511530276873</c:v>
                </c:pt>
                <c:pt idx="117">
                  <c:v>-220.12511530276873</c:v>
                </c:pt>
                <c:pt idx="118">
                  <c:v>-220.12511530276873</c:v>
                </c:pt>
                <c:pt idx="119">
                  <c:v>-220.12511530276873</c:v>
                </c:pt>
                <c:pt idx="120">
                  <c:v>-220.12511530276873</c:v>
                </c:pt>
                <c:pt idx="121">
                  <c:v>-220.12511530276873</c:v>
                </c:pt>
                <c:pt idx="122">
                  <c:v>-220.12511530276873</c:v>
                </c:pt>
                <c:pt idx="123">
                  <c:v>-220.12511530276873</c:v>
                </c:pt>
                <c:pt idx="124">
                  <c:v>-220.12511530276873</c:v>
                </c:pt>
                <c:pt idx="125">
                  <c:v>-220.12511530276873</c:v>
                </c:pt>
                <c:pt idx="126">
                  <c:v>-220.12511530276873</c:v>
                </c:pt>
                <c:pt idx="127">
                  <c:v>-220.12511530276873</c:v>
                </c:pt>
                <c:pt idx="128">
                  <c:v>-220.12511530276873</c:v>
                </c:pt>
                <c:pt idx="129">
                  <c:v>-220.12511530276873</c:v>
                </c:pt>
                <c:pt idx="130">
                  <c:v>-220.12511530276873</c:v>
                </c:pt>
                <c:pt idx="131">
                  <c:v>-220.12511530276873</c:v>
                </c:pt>
                <c:pt idx="132">
                  <c:v>-220.12511530276873</c:v>
                </c:pt>
                <c:pt idx="133">
                  <c:v>-220.12511530276873</c:v>
                </c:pt>
                <c:pt idx="134">
                  <c:v>-220.12511530276873</c:v>
                </c:pt>
                <c:pt idx="135">
                  <c:v>-220.12511530276873</c:v>
                </c:pt>
                <c:pt idx="136">
                  <c:v>-220.12511530276873</c:v>
                </c:pt>
                <c:pt idx="137">
                  <c:v>-220.12511530276873</c:v>
                </c:pt>
                <c:pt idx="138">
                  <c:v>-220.12511530276873</c:v>
                </c:pt>
                <c:pt idx="139">
                  <c:v>-220.12511530276873</c:v>
                </c:pt>
                <c:pt idx="140">
                  <c:v>-220.12511530276873</c:v>
                </c:pt>
                <c:pt idx="141">
                  <c:v>-220.12511530276873</c:v>
                </c:pt>
                <c:pt idx="142">
                  <c:v>-220.12511530276873</c:v>
                </c:pt>
                <c:pt idx="143">
                  <c:v>-220.12511530276873</c:v>
                </c:pt>
                <c:pt idx="144">
                  <c:v>-220.12511530276873</c:v>
                </c:pt>
                <c:pt idx="145">
                  <c:v>-220.12511530276873</c:v>
                </c:pt>
                <c:pt idx="146">
                  <c:v>-220.12511530276873</c:v>
                </c:pt>
                <c:pt idx="147">
                  <c:v>-220.12511530276873</c:v>
                </c:pt>
                <c:pt idx="148">
                  <c:v>-220.12511530276873</c:v>
                </c:pt>
                <c:pt idx="149">
                  <c:v>-220.12511530276873</c:v>
                </c:pt>
                <c:pt idx="150">
                  <c:v>-220.12511530276873</c:v>
                </c:pt>
                <c:pt idx="151">
                  <c:v>-220.12511530276873</c:v>
                </c:pt>
                <c:pt idx="152">
                  <c:v>-220.12511530276873</c:v>
                </c:pt>
                <c:pt idx="153">
                  <c:v>-220.12511530276873</c:v>
                </c:pt>
                <c:pt idx="154">
                  <c:v>-220.12511530276873</c:v>
                </c:pt>
                <c:pt idx="155">
                  <c:v>-220.12511530276873</c:v>
                </c:pt>
                <c:pt idx="156">
                  <c:v>-220.12511530276873</c:v>
                </c:pt>
                <c:pt idx="157">
                  <c:v>-220.12511530276873</c:v>
                </c:pt>
                <c:pt idx="158">
                  <c:v>-220.12511530276873</c:v>
                </c:pt>
                <c:pt idx="159">
                  <c:v>-220.12511530276873</c:v>
                </c:pt>
                <c:pt idx="160">
                  <c:v>-220.12511530276873</c:v>
                </c:pt>
                <c:pt idx="161">
                  <c:v>-220.12511530276873</c:v>
                </c:pt>
                <c:pt idx="162">
                  <c:v>-220.12511530276873</c:v>
                </c:pt>
                <c:pt idx="163">
                  <c:v>-220.12511530276873</c:v>
                </c:pt>
                <c:pt idx="164">
                  <c:v>-220.12511530276873</c:v>
                </c:pt>
                <c:pt idx="165">
                  <c:v>-220.12511530276873</c:v>
                </c:pt>
                <c:pt idx="166">
                  <c:v>-220.12511530276873</c:v>
                </c:pt>
                <c:pt idx="167">
                  <c:v>-220.12511530276873</c:v>
                </c:pt>
                <c:pt idx="168">
                  <c:v>-220.12511530276873</c:v>
                </c:pt>
                <c:pt idx="169">
                  <c:v>-220.12511530276873</c:v>
                </c:pt>
                <c:pt idx="170">
                  <c:v>-220.12511530276873</c:v>
                </c:pt>
                <c:pt idx="171">
                  <c:v>-220.12511530276873</c:v>
                </c:pt>
                <c:pt idx="172">
                  <c:v>-220.12511530276873</c:v>
                </c:pt>
                <c:pt idx="173">
                  <c:v>-220.12511530276873</c:v>
                </c:pt>
                <c:pt idx="174">
                  <c:v>-220.12511530276873</c:v>
                </c:pt>
                <c:pt idx="175">
                  <c:v>-220.12511530276873</c:v>
                </c:pt>
                <c:pt idx="176">
                  <c:v>-220.12511530276873</c:v>
                </c:pt>
                <c:pt idx="177">
                  <c:v>-220.12511530276873</c:v>
                </c:pt>
                <c:pt idx="178">
                  <c:v>-220.12511530276873</c:v>
                </c:pt>
                <c:pt idx="179">
                  <c:v>-220.12511530276873</c:v>
                </c:pt>
                <c:pt idx="180">
                  <c:v>29.169165961926041</c:v>
                </c:pt>
                <c:pt idx="181">
                  <c:v>29.169165961926041</c:v>
                </c:pt>
                <c:pt idx="182">
                  <c:v>29.169165961926041</c:v>
                </c:pt>
                <c:pt idx="183">
                  <c:v>29.169165961926041</c:v>
                </c:pt>
                <c:pt idx="184">
                  <c:v>29.169165961926041</c:v>
                </c:pt>
                <c:pt idx="185">
                  <c:v>29.169165961926041</c:v>
                </c:pt>
                <c:pt idx="186">
                  <c:v>29.169165961926041</c:v>
                </c:pt>
                <c:pt idx="187">
                  <c:v>29.169165961926041</c:v>
                </c:pt>
                <c:pt idx="188">
                  <c:v>29.169165961926041</c:v>
                </c:pt>
                <c:pt idx="189">
                  <c:v>29.169165961926041</c:v>
                </c:pt>
                <c:pt idx="190">
                  <c:v>29.169165961926041</c:v>
                </c:pt>
                <c:pt idx="191">
                  <c:v>29.169165961926041</c:v>
                </c:pt>
                <c:pt idx="192">
                  <c:v>29.169165961926041</c:v>
                </c:pt>
                <c:pt idx="193">
                  <c:v>29.169165961926041</c:v>
                </c:pt>
                <c:pt idx="194">
                  <c:v>29.169165961926041</c:v>
                </c:pt>
                <c:pt idx="195">
                  <c:v>29.169165961926041</c:v>
                </c:pt>
                <c:pt idx="196">
                  <c:v>29.169165961926041</c:v>
                </c:pt>
                <c:pt idx="197">
                  <c:v>29.169165961926041</c:v>
                </c:pt>
                <c:pt idx="198">
                  <c:v>29.169165961926041</c:v>
                </c:pt>
                <c:pt idx="199">
                  <c:v>29.169165961926041</c:v>
                </c:pt>
                <c:pt idx="200">
                  <c:v>29.169165961926041</c:v>
                </c:pt>
                <c:pt idx="201">
                  <c:v>29.169165961926041</c:v>
                </c:pt>
                <c:pt idx="202">
                  <c:v>29.169165961926041</c:v>
                </c:pt>
                <c:pt idx="203">
                  <c:v>29.169165961926041</c:v>
                </c:pt>
                <c:pt idx="204">
                  <c:v>29.169165961926041</c:v>
                </c:pt>
                <c:pt idx="205">
                  <c:v>29.169165961926041</c:v>
                </c:pt>
                <c:pt idx="206">
                  <c:v>29.169165961926041</c:v>
                </c:pt>
                <c:pt idx="207">
                  <c:v>29.169165961926041</c:v>
                </c:pt>
                <c:pt idx="208">
                  <c:v>29.169165961926041</c:v>
                </c:pt>
                <c:pt idx="209">
                  <c:v>29.169165961926041</c:v>
                </c:pt>
                <c:pt idx="210">
                  <c:v>29.169165961926041</c:v>
                </c:pt>
                <c:pt idx="211">
                  <c:v>29.169165961926041</c:v>
                </c:pt>
                <c:pt idx="212">
                  <c:v>29.169165961926041</c:v>
                </c:pt>
                <c:pt idx="213">
                  <c:v>29.169165961926041</c:v>
                </c:pt>
                <c:pt idx="214">
                  <c:v>29.169165961926041</c:v>
                </c:pt>
                <c:pt idx="215">
                  <c:v>29.169165961926041</c:v>
                </c:pt>
                <c:pt idx="216">
                  <c:v>29.169165961926041</c:v>
                </c:pt>
                <c:pt idx="217">
                  <c:v>29.169165961926041</c:v>
                </c:pt>
                <c:pt idx="218">
                  <c:v>29.169165961926041</c:v>
                </c:pt>
                <c:pt idx="219">
                  <c:v>29.169165961926041</c:v>
                </c:pt>
                <c:pt idx="220">
                  <c:v>29.169165961926041</c:v>
                </c:pt>
                <c:pt idx="221">
                  <c:v>29.169165961926041</c:v>
                </c:pt>
                <c:pt idx="222">
                  <c:v>29.169165961926041</c:v>
                </c:pt>
                <c:pt idx="223">
                  <c:v>29.169165961926041</c:v>
                </c:pt>
                <c:pt idx="224">
                  <c:v>29.169165961926041</c:v>
                </c:pt>
                <c:pt idx="225">
                  <c:v>29.169165961926041</c:v>
                </c:pt>
                <c:pt idx="226">
                  <c:v>29.169165961926041</c:v>
                </c:pt>
                <c:pt idx="227">
                  <c:v>29.169165961926041</c:v>
                </c:pt>
                <c:pt idx="228">
                  <c:v>29.169165961926041</c:v>
                </c:pt>
                <c:pt idx="229">
                  <c:v>29.169165961926041</c:v>
                </c:pt>
                <c:pt idx="230">
                  <c:v>29.169165961926041</c:v>
                </c:pt>
                <c:pt idx="231">
                  <c:v>29.169165961926041</c:v>
                </c:pt>
                <c:pt idx="232">
                  <c:v>29.169165961926041</c:v>
                </c:pt>
                <c:pt idx="233">
                  <c:v>29.169165961926041</c:v>
                </c:pt>
                <c:pt idx="234">
                  <c:v>29.169165961926041</c:v>
                </c:pt>
                <c:pt idx="235">
                  <c:v>29.169165961926041</c:v>
                </c:pt>
                <c:pt idx="236">
                  <c:v>29.169165961926041</c:v>
                </c:pt>
                <c:pt idx="237">
                  <c:v>29.169165961926041</c:v>
                </c:pt>
                <c:pt idx="238">
                  <c:v>29.169165961926041</c:v>
                </c:pt>
                <c:pt idx="239">
                  <c:v>29.169165961926041</c:v>
                </c:pt>
                <c:pt idx="240">
                  <c:v>29.169165961926041</c:v>
                </c:pt>
                <c:pt idx="241">
                  <c:v>29.169165961926041</c:v>
                </c:pt>
                <c:pt idx="242">
                  <c:v>29.169165961926041</c:v>
                </c:pt>
                <c:pt idx="243">
                  <c:v>29.169165961926041</c:v>
                </c:pt>
                <c:pt idx="244">
                  <c:v>29.169165961926041</c:v>
                </c:pt>
                <c:pt idx="245">
                  <c:v>29.169165961926041</c:v>
                </c:pt>
                <c:pt idx="246">
                  <c:v>29.169165961926041</c:v>
                </c:pt>
                <c:pt idx="247">
                  <c:v>29.169165961926041</c:v>
                </c:pt>
                <c:pt idx="248">
                  <c:v>29.169165961926041</c:v>
                </c:pt>
                <c:pt idx="249">
                  <c:v>29.169165961926041</c:v>
                </c:pt>
                <c:pt idx="250">
                  <c:v>29.169165961926041</c:v>
                </c:pt>
                <c:pt idx="251">
                  <c:v>29.169165961926041</c:v>
                </c:pt>
                <c:pt idx="252">
                  <c:v>29.169165961926041</c:v>
                </c:pt>
                <c:pt idx="253">
                  <c:v>29.169165961926041</c:v>
                </c:pt>
                <c:pt idx="254">
                  <c:v>29.169165961926041</c:v>
                </c:pt>
                <c:pt idx="255">
                  <c:v>29.169165961926041</c:v>
                </c:pt>
                <c:pt idx="256">
                  <c:v>29.169165961926041</c:v>
                </c:pt>
                <c:pt idx="257">
                  <c:v>29.169165961926041</c:v>
                </c:pt>
                <c:pt idx="258">
                  <c:v>29.169165961926041</c:v>
                </c:pt>
                <c:pt idx="259">
                  <c:v>29.169165961926041</c:v>
                </c:pt>
                <c:pt idx="260">
                  <c:v>29.169165961926041</c:v>
                </c:pt>
                <c:pt idx="261">
                  <c:v>29.169165961926041</c:v>
                </c:pt>
                <c:pt idx="262">
                  <c:v>29.169165961926041</c:v>
                </c:pt>
                <c:pt idx="263">
                  <c:v>29.169165961926041</c:v>
                </c:pt>
                <c:pt idx="264">
                  <c:v>29.169165961926041</c:v>
                </c:pt>
                <c:pt idx="265">
                  <c:v>29.169165961926041</c:v>
                </c:pt>
                <c:pt idx="266">
                  <c:v>29.169165961926041</c:v>
                </c:pt>
                <c:pt idx="267">
                  <c:v>29.169165961926041</c:v>
                </c:pt>
                <c:pt idx="268">
                  <c:v>29.169165961926041</c:v>
                </c:pt>
                <c:pt idx="269">
                  <c:v>29.169165961926041</c:v>
                </c:pt>
                <c:pt idx="270">
                  <c:v>29.169165961926041</c:v>
                </c:pt>
                <c:pt idx="271">
                  <c:v>29.169165961926041</c:v>
                </c:pt>
                <c:pt idx="272">
                  <c:v>29.169165961926041</c:v>
                </c:pt>
                <c:pt idx="273">
                  <c:v>29.169165961926041</c:v>
                </c:pt>
                <c:pt idx="274">
                  <c:v>29.169165961926041</c:v>
                </c:pt>
                <c:pt idx="275">
                  <c:v>29.169165961926041</c:v>
                </c:pt>
                <c:pt idx="276">
                  <c:v>29.169165961926041</c:v>
                </c:pt>
                <c:pt idx="277">
                  <c:v>29.169165961926041</c:v>
                </c:pt>
                <c:pt idx="278">
                  <c:v>29.169165961926041</c:v>
                </c:pt>
                <c:pt idx="279">
                  <c:v>29.169165961926041</c:v>
                </c:pt>
                <c:pt idx="280">
                  <c:v>29.169165961926041</c:v>
                </c:pt>
                <c:pt idx="281">
                  <c:v>29.169165961926041</c:v>
                </c:pt>
                <c:pt idx="282">
                  <c:v>29.169165961926041</c:v>
                </c:pt>
                <c:pt idx="283">
                  <c:v>29.169165961926041</c:v>
                </c:pt>
                <c:pt idx="284">
                  <c:v>29.169165961926041</c:v>
                </c:pt>
                <c:pt idx="285">
                  <c:v>29.169165961926041</c:v>
                </c:pt>
                <c:pt idx="286">
                  <c:v>29.169165961926041</c:v>
                </c:pt>
                <c:pt idx="287">
                  <c:v>29.169165961926041</c:v>
                </c:pt>
                <c:pt idx="288">
                  <c:v>29.169165961926041</c:v>
                </c:pt>
                <c:pt idx="289">
                  <c:v>29.169165961926041</c:v>
                </c:pt>
                <c:pt idx="290">
                  <c:v>29.169165961926041</c:v>
                </c:pt>
                <c:pt idx="291">
                  <c:v>29.169165961926041</c:v>
                </c:pt>
                <c:pt idx="292">
                  <c:v>29.169165961926041</c:v>
                </c:pt>
                <c:pt idx="293">
                  <c:v>29.169165961926041</c:v>
                </c:pt>
                <c:pt idx="294">
                  <c:v>29.169165961926041</c:v>
                </c:pt>
                <c:pt idx="295">
                  <c:v>29.169165961926041</c:v>
                </c:pt>
                <c:pt idx="296">
                  <c:v>29.169165961926041</c:v>
                </c:pt>
                <c:pt idx="297">
                  <c:v>29.169165961926041</c:v>
                </c:pt>
                <c:pt idx="298">
                  <c:v>29.169165961926041</c:v>
                </c:pt>
                <c:pt idx="299">
                  <c:v>29.169165961926041</c:v>
                </c:pt>
                <c:pt idx="300">
                  <c:v>29.169165961926041</c:v>
                </c:pt>
                <c:pt idx="301">
                  <c:v>29.169165961926041</c:v>
                </c:pt>
                <c:pt idx="302">
                  <c:v>29.169165961926041</c:v>
                </c:pt>
                <c:pt idx="303">
                  <c:v>29.169165961926041</c:v>
                </c:pt>
                <c:pt idx="304">
                  <c:v>29.169165961926041</c:v>
                </c:pt>
                <c:pt idx="305">
                  <c:v>29.169165961926041</c:v>
                </c:pt>
                <c:pt idx="306">
                  <c:v>29.169165961926041</c:v>
                </c:pt>
                <c:pt idx="307">
                  <c:v>29.169165961926041</c:v>
                </c:pt>
                <c:pt idx="308">
                  <c:v>29.169165961926041</c:v>
                </c:pt>
                <c:pt idx="309">
                  <c:v>29.169165961926041</c:v>
                </c:pt>
                <c:pt idx="310">
                  <c:v>29.169165961926041</c:v>
                </c:pt>
                <c:pt idx="311">
                  <c:v>29.169165961926041</c:v>
                </c:pt>
                <c:pt idx="312">
                  <c:v>29.169165961926041</c:v>
                </c:pt>
                <c:pt idx="313">
                  <c:v>29.169165961926041</c:v>
                </c:pt>
                <c:pt idx="314">
                  <c:v>29.169165961926041</c:v>
                </c:pt>
                <c:pt idx="315">
                  <c:v>29.169165961926041</c:v>
                </c:pt>
                <c:pt idx="316">
                  <c:v>29.169165961926041</c:v>
                </c:pt>
                <c:pt idx="317">
                  <c:v>29.169165961926041</c:v>
                </c:pt>
                <c:pt idx="318">
                  <c:v>29.169165961926041</c:v>
                </c:pt>
                <c:pt idx="319">
                  <c:v>29.169165961926041</c:v>
                </c:pt>
                <c:pt idx="320">
                  <c:v>29.169165961926041</c:v>
                </c:pt>
                <c:pt idx="321">
                  <c:v>29.169165961926041</c:v>
                </c:pt>
                <c:pt idx="322">
                  <c:v>29.169165961926041</c:v>
                </c:pt>
                <c:pt idx="323">
                  <c:v>29.169165961926041</c:v>
                </c:pt>
                <c:pt idx="324">
                  <c:v>29.169165961926041</c:v>
                </c:pt>
                <c:pt idx="325">
                  <c:v>29.169165961926041</c:v>
                </c:pt>
                <c:pt idx="326">
                  <c:v>29.169165961926041</c:v>
                </c:pt>
                <c:pt idx="327">
                  <c:v>29.169165961926041</c:v>
                </c:pt>
                <c:pt idx="328">
                  <c:v>29.169165961926041</c:v>
                </c:pt>
                <c:pt idx="329">
                  <c:v>29.169165961926041</c:v>
                </c:pt>
                <c:pt idx="330">
                  <c:v>29.169165961926041</c:v>
                </c:pt>
                <c:pt idx="331">
                  <c:v>29.169165961926041</c:v>
                </c:pt>
                <c:pt idx="332">
                  <c:v>29.169165961926041</c:v>
                </c:pt>
                <c:pt idx="333">
                  <c:v>29.169165961926041</c:v>
                </c:pt>
                <c:pt idx="334">
                  <c:v>29.169165961926041</c:v>
                </c:pt>
                <c:pt idx="335">
                  <c:v>29.169165961926041</c:v>
                </c:pt>
                <c:pt idx="336">
                  <c:v>29.169165961926041</c:v>
                </c:pt>
                <c:pt idx="337">
                  <c:v>29.169165961926041</c:v>
                </c:pt>
                <c:pt idx="338">
                  <c:v>29.169165961926041</c:v>
                </c:pt>
                <c:pt idx="339">
                  <c:v>29.169165961926041</c:v>
                </c:pt>
                <c:pt idx="340">
                  <c:v>29.169165961926041</c:v>
                </c:pt>
                <c:pt idx="341">
                  <c:v>29.169165961926041</c:v>
                </c:pt>
                <c:pt idx="342">
                  <c:v>29.169165961926041</c:v>
                </c:pt>
                <c:pt idx="343">
                  <c:v>29.169165961926041</c:v>
                </c:pt>
                <c:pt idx="344">
                  <c:v>29.169165961926041</c:v>
                </c:pt>
                <c:pt idx="345">
                  <c:v>29.169165961926041</c:v>
                </c:pt>
                <c:pt idx="346">
                  <c:v>29.169165961926041</c:v>
                </c:pt>
                <c:pt idx="347">
                  <c:v>29.169165961926041</c:v>
                </c:pt>
                <c:pt idx="348">
                  <c:v>29.169165961926041</c:v>
                </c:pt>
                <c:pt idx="349">
                  <c:v>29.169165961926041</c:v>
                </c:pt>
                <c:pt idx="350">
                  <c:v>29.169165961926041</c:v>
                </c:pt>
                <c:pt idx="351">
                  <c:v>29.169165961926041</c:v>
                </c:pt>
                <c:pt idx="352">
                  <c:v>29.169165961926041</c:v>
                </c:pt>
                <c:pt idx="353">
                  <c:v>29.169165961926041</c:v>
                </c:pt>
                <c:pt idx="354">
                  <c:v>29.169165961926041</c:v>
                </c:pt>
                <c:pt idx="355">
                  <c:v>29.169165961926041</c:v>
                </c:pt>
                <c:pt idx="356">
                  <c:v>29.169165961926041</c:v>
                </c:pt>
                <c:pt idx="357">
                  <c:v>29.169165961926041</c:v>
                </c:pt>
                <c:pt idx="358">
                  <c:v>29.169165961926041</c:v>
                </c:pt>
                <c:pt idx="359">
                  <c:v>29.169165961926041</c:v>
                </c:pt>
                <c:pt idx="360">
                  <c:v>29.169165961926041</c:v>
                </c:pt>
                <c:pt idx="361">
                  <c:v>29.169165961926041</c:v>
                </c:pt>
                <c:pt idx="362">
                  <c:v>29.169165961926041</c:v>
                </c:pt>
                <c:pt idx="363">
                  <c:v>29.169165961926041</c:v>
                </c:pt>
                <c:pt idx="364">
                  <c:v>29.169165961926041</c:v>
                </c:pt>
                <c:pt idx="365">
                  <c:v>29.169165961926041</c:v>
                </c:pt>
                <c:pt idx="366">
                  <c:v>29.169165961926041</c:v>
                </c:pt>
                <c:pt idx="367">
                  <c:v>29.169165961926041</c:v>
                </c:pt>
                <c:pt idx="368">
                  <c:v>29.169165961926041</c:v>
                </c:pt>
                <c:pt idx="369">
                  <c:v>29.169165961926041</c:v>
                </c:pt>
                <c:pt idx="370">
                  <c:v>29.169165961926041</c:v>
                </c:pt>
                <c:pt idx="371">
                  <c:v>29.169165961926041</c:v>
                </c:pt>
                <c:pt idx="372">
                  <c:v>29.169165961926041</c:v>
                </c:pt>
                <c:pt idx="373">
                  <c:v>29.169165961926041</c:v>
                </c:pt>
                <c:pt idx="374">
                  <c:v>29.169165961926041</c:v>
                </c:pt>
                <c:pt idx="375">
                  <c:v>29.169165961926041</c:v>
                </c:pt>
                <c:pt idx="376">
                  <c:v>29.169165961926041</c:v>
                </c:pt>
                <c:pt idx="377">
                  <c:v>29.169165961926041</c:v>
                </c:pt>
                <c:pt idx="378">
                  <c:v>29.169165961926041</c:v>
                </c:pt>
                <c:pt idx="379">
                  <c:v>29.169165961926041</c:v>
                </c:pt>
                <c:pt idx="380">
                  <c:v>29.169165961926041</c:v>
                </c:pt>
                <c:pt idx="381">
                  <c:v>29.169165961926041</c:v>
                </c:pt>
                <c:pt idx="382">
                  <c:v>29.169165961926041</c:v>
                </c:pt>
                <c:pt idx="383">
                  <c:v>29.169165961926041</c:v>
                </c:pt>
                <c:pt idx="384">
                  <c:v>29.169165961926041</c:v>
                </c:pt>
                <c:pt idx="385">
                  <c:v>29.169165961926041</c:v>
                </c:pt>
                <c:pt idx="386">
                  <c:v>29.169165961926041</c:v>
                </c:pt>
                <c:pt idx="387">
                  <c:v>29.169165961926041</c:v>
                </c:pt>
                <c:pt idx="388">
                  <c:v>29.169165961926041</c:v>
                </c:pt>
                <c:pt idx="389">
                  <c:v>29.169165961926041</c:v>
                </c:pt>
                <c:pt idx="390">
                  <c:v>29.169165961926041</c:v>
                </c:pt>
                <c:pt idx="391">
                  <c:v>29.169165961926041</c:v>
                </c:pt>
                <c:pt idx="392">
                  <c:v>29.169165961926041</c:v>
                </c:pt>
                <c:pt idx="393">
                  <c:v>29.169165961926041</c:v>
                </c:pt>
                <c:pt idx="394">
                  <c:v>29.169165961926041</c:v>
                </c:pt>
                <c:pt idx="395">
                  <c:v>29.169165961926041</c:v>
                </c:pt>
                <c:pt idx="396">
                  <c:v>29.169165961926041</c:v>
                </c:pt>
                <c:pt idx="397">
                  <c:v>29.169165961926041</c:v>
                </c:pt>
                <c:pt idx="398">
                  <c:v>29.169165961926041</c:v>
                </c:pt>
                <c:pt idx="399">
                  <c:v>29.169165961926041</c:v>
                </c:pt>
                <c:pt idx="400">
                  <c:v>29.169165961926041</c:v>
                </c:pt>
                <c:pt idx="401">
                  <c:v>29.169165961926041</c:v>
                </c:pt>
                <c:pt idx="402">
                  <c:v>29.169165961926041</c:v>
                </c:pt>
                <c:pt idx="403">
                  <c:v>29.169165961926041</c:v>
                </c:pt>
                <c:pt idx="404">
                  <c:v>29.169165961926041</c:v>
                </c:pt>
                <c:pt idx="405">
                  <c:v>29.169165961926041</c:v>
                </c:pt>
                <c:pt idx="406">
                  <c:v>29.169165961926041</c:v>
                </c:pt>
                <c:pt idx="407">
                  <c:v>29.169165961926041</c:v>
                </c:pt>
                <c:pt idx="408">
                  <c:v>29.169165961926041</c:v>
                </c:pt>
                <c:pt idx="409">
                  <c:v>29.169165961926041</c:v>
                </c:pt>
                <c:pt idx="410">
                  <c:v>29.169165961926041</c:v>
                </c:pt>
                <c:pt idx="411">
                  <c:v>29.169165961926041</c:v>
                </c:pt>
                <c:pt idx="412">
                  <c:v>29.169165961926041</c:v>
                </c:pt>
                <c:pt idx="413">
                  <c:v>29.169165961926041</c:v>
                </c:pt>
                <c:pt idx="414">
                  <c:v>29.169165961926041</c:v>
                </c:pt>
                <c:pt idx="415">
                  <c:v>29.169165961926041</c:v>
                </c:pt>
                <c:pt idx="416">
                  <c:v>29.169165961926041</c:v>
                </c:pt>
                <c:pt idx="417">
                  <c:v>29.169165961926041</c:v>
                </c:pt>
                <c:pt idx="418">
                  <c:v>29.169165961926041</c:v>
                </c:pt>
                <c:pt idx="419">
                  <c:v>29.169165961926041</c:v>
                </c:pt>
                <c:pt idx="420">
                  <c:v>29.169165961926041</c:v>
                </c:pt>
                <c:pt idx="421">
                  <c:v>29.169165961926041</c:v>
                </c:pt>
                <c:pt idx="422">
                  <c:v>29.169165961926041</c:v>
                </c:pt>
                <c:pt idx="423">
                  <c:v>29.169165961926041</c:v>
                </c:pt>
                <c:pt idx="424">
                  <c:v>29.169165961926041</c:v>
                </c:pt>
                <c:pt idx="425">
                  <c:v>29.169165961926041</c:v>
                </c:pt>
                <c:pt idx="426">
                  <c:v>29.169165961926041</c:v>
                </c:pt>
                <c:pt idx="427">
                  <c:v>29.169165961926041</c:v>
                </c:pt>
                <c:pt idx="428">
                  <c:v>29.169165961926041</c:v>
                </c:pt>
                <c:pt idx="429">
                  <c:v>29.169165961926041</c:v>
                </c:pt>
                <c:pt idx="430">
                  <c:v>29.169165961926041</c:v>
                </c:pt>
                <c:pt idx="431">
                  <c:v>29.169165961926041</c:v>
                </c:pt>
                <c:pt idx="432">
                  <c:v>29.169165961926041</c:v>
                </c:pt>
                <c:pt idx="433">
                  <c:v>29.169165961926041</c:v>
                </c:pt>
                <c:pt idx="434">
                  <c:v>29.169165961926041</c:v>
                </c:pt>
                <c:pt idx="435">
                  <c:v>29.169165961926041</c:v>
                </c:pt>
                <c:pt idx="436">
                  <c:v>29.169165961926041</c:v>
                </c:pt>
                <c:pt idx="437">
                  <c:v>29.169165961926041</c:v>
                </c:pt>
                <c:pt idx="438">
                  <c:v>29.169165961926041</c:v>
                </c:pt>
                <c:pt idx="439">
                  <c:v>29.169165961926041</c:v>
                </c:pt>
                <c:pt idx="440">
                  <c:v>29.169165961926041</c:v>
                </c:pt>
                <c:pt idx="441">
                  <c:v>29.169165961926041</c:v>
                </c:pt>
                <c:pt idx="442">
                  <c:v>29.169165961926041</c:v>
                </c:pt>
                <c:pt idx="443">
                  <c:v>29.169165961926041</c:v>
                </c:pt>
                <c:pt idx="444">
                  <c:v>29.169165961926041</c:v>
                </c:pt>
                <c:pt idx="445">
                  <c:v>29.169165961926041</c:v>
                </c:pt>
                <c:pt idx="446">
                  <c:v>29.169165961926041</c:v>
                </c:pt>
                <c:pt idx="447">
                  <c:v>29.169165961926041</c:v>
                </c:pt>
                <c:pt idx="448">
                  <c:v>29.169165961926041</c:v>
                </c:pt>
                <c:pt idx="449">
                  <c:v>29.169165961926041</c:v>
                </c:pt>
                <c:pt idx="450">
                  <c:v>-987.54519064168142</c:v>
                </c:pt>
                <c:pt idx="451">
                  <c:v>-987.54519064168142</c:v>
                </c:pt>
                <c:pt idx="452">
                  <c:v>-987.54519064168142</c:v>
                </c:pt>
                <c:pt idx="453">
                  <c:v>-987.54519064168142</c:v>
                </c:pt>
                <c:pt idx="454">
                  <c:v>-987.54519064168142</c:v>
                </c:pt>
                <c:pt idx="455">
                  <c:v>-987.54519064168142</c:v>
                </c:pt>
                <c:pt idx="456">
                  <c:v>-987.54519064168142</c:v>
                </c:pt>
                <c:pt idx="457">
                  <c:v>-987.54519064168142</c:v>
                </c:pt>
                <c:pt idx="458">
                  <c:v>-987.54519064168142</c:v>
                </c:pt>
                <c:pt idx="459">
                  <c:v>-987.54519064168142</c:v>
                </c:pt>
                <c:pt idx="460">
                  <c:v>-987.54519064168142</c:v>
                </c:pt>
                <c:pt idx="461">
                  <c:v>-987.54519064168142</c:v>
                </c:pt>
                <c:pt idx="462">
                  <c:v>-987.54519064168142</c:v>
                </c:pt>
                <c:pt idx="463">
                  <c:v>-987.54519064168142</c:v>
                </c:pt>
                <c:pt idx="464">
                  <c:v>-987.54519064168142</c:v>
                </c:pt>
                <c:pt idx="465">
                  <c:v>-987.54519064168142</c:v>
                </c:pt>
                <c:pt idx="466">
                  <c:v>-987.54519064168142</c:v>
                </c:pt>
                <c:pt idx="467">
                  <c:v>-987.54519064168142</c:v>
                </c:pt>
                <c:pt idx="468">
                  <c:v>-987.54519064168142</c:v>
                </c:pt>
                <c:pt idx="469">
                  <c:v>-987.54519064168142</c:v>
                </c:pt>
                <c:pt idx="470">
                  <c:v>-987.54519064168142</c:v>
                </c:pt>
                <c:pt idx="471">
                  <c:v>-987.54519064168142</c:v>
                </c:pt>
                <c:pt idx="472">
                  <c:v>-987.54519064168142</c:v>
                </c:pt>
                <c:pt idx="473">
                  <c:v>-987.54519064168142</c:v>
                </c:pt>
                <c:pt idx="474">
                  <c:v>-987.54519064168142</c:v>
                </c:pt>
                <c:pt idx="475">
                  <c:v>-987.54519064168142</c:v>
                </c:pt>
                <c:pt idx="476">
                  <c:v>-987.54519064168142</c:v>
                </c:pt>
                <c:pt idx="477">
                  <c:v>-987.54519064168142</c:v>
                </c:pt>
                <c:pt idx="478">
                  <c:v>-987.54519064168142</c:v>
                </c:pt>
                <c:pt idx="479">
                  <c:v>-987.54519064168142</c:v>
                </c:pt>
                <c:pt idx="480">
                  <c:v>-987.54519064168142</c:v>
                </c:pt>
                <c:pt idx="481">
                  <c:v>-987.54519064168142</c:v>
                </c:pt>
                <c:pt idx="482">
                  <c:v>-987.54519064168142</c:v>
                </c:pt>
                <c:pt idx="483">
                  <c:v>-987.54519064168142</c:v>
                </c:pt>
                <c:pt idx="484">
                  <c:v>-987.54519064168142</c:v>
                </c:pt>
                <c:pt idx="485">
                  <c:v>-987.54519064168142</c:v>
                </c:pt>
                <c:pt idx="486">
                  <c:v>-987.54519064168142</c:v>
                </c:pt>
                <c:pt idx="487">
                  <c:v>-987.54519064168142</c:v>
                </c:pt>
                <c:pt idx="488">
                  <c:v>-987.54519064168142</c:v>
                </c:pt>
                <c:pt idx="489">
                  <c:v>-987.54519064168142</c:v>
                </c:pt>
                <c:pt idx="490">
                  <c:v>-987.54519064168142</c:v>
                </c:pt>
                <c:pt idx="491">
                  <c:v>-987.54519064168142</c:v>
                </c:pt>
                <c:pt idx="492">
                  <c:v>-987.54519064168142</c:v>
                </c:pt>
                <c:pt idx="493">
                  <c:v>-987.54519064168142</c:v>
                </c:pt>
                <c:pt idx="494">
                  <c:v>-987.54519064168142</c:v>
                </c:pt>
                <c:pt idx="495">
                  <c:v>-987.54519064168142</c:v>
                </c:pt>
                <c:pt idx="496">
                  <c:v>-987.54519064168142</c:v>
                </c:pt>
                <c:pt idx="497">
                  <c:v>-987.54519064168142</c:v>
                </c:pt>
                <c:pt idx="498">
                  <c:v>-987.54519064168142</c:v>
                </c:pt>
                <c:pt idx="499">
                  <c:v>-987.54519064168142</c:v>
                </c:pt>
                <c:pt idx="500">
                  <c:v>-987.54519064168142</c:v>
                </c:pt>
                <c:pt idx="501">
                  <c:v>-987.54519064168142</c:v>
                </c:pt>
                <c:pt idx="502">
                  <c:v>-987.54519064168142</c:v>
                </c:pt>
                <c:pt idx="503">
                  <c:v>-987.54519064168142</c:v>
                </c:pt>
                <c:pt idx="504">
                  <c:v>-987.54519064168142</c:v>
                </c:pt>
                <c:pt idx="505">
                  <c:v>-987.54519064168142</c:v>
                </c:pt>
                <c:pt idx="506">
                  <c:v>-987.54519064168142</c:v>
                </c:pt>
                <c:pt idx="507">
                  <c:v>-987.54519064168142</c:v>
                </c:pt>
                <c:pt idx="508">
                  <c:v>-987.54519064168142</c:v>
                </c:pt>
                <c:pt idx="509">
                  <c:v>-987.54519064168142</c:v>
                </c:pt>
                <c:pt idx="510">
                  <c:v>-987.54519064168142</c:v>
                </c:pt>
                <c:pt idx="511">
                  <c:v>-987.54519064168142</c:v>
                </c:pt>
                <c:pt idx="512">
                  <c:v>-987.54519064168142</c:v>
                </c:pt>
                <c:pt idx="513">
                  <c:v>-987.54519064168142</c:v>
                </c:pt>
                <c:pt idx="514">
                  <c:v>-987.54519064168142</c:v>
                </c:pt>
                <c:pt idx="515">
                  <c:v>-987.54519064168142</c:v>
                </c:pt>
                <c:pt idx="516">
                  <c:v>-987.54519064168142</c:v>
                </c:pt>
                <c:pt idx="517">
                  <c:v>-987.54519064168142</c:v>
                </c:pt>
                <c:pt idx="518">
                  <c:v>-987.54519064168142</c:v>
                </c:pt>
                <c:pt idx="519">
                  <c:v>-987.54519064168142</c:v>
                </c:pt>
                <c:pt idx="520">
                  <c:v>-987.54519064168142</c:v>
                </c:pt>
                <c:pt idx="521">
                  <c:v>-987.54519064168142</c:v>
                </c:pt>
                <c:pt idx="522">
                  <c:v>-987.54519064168142</c:v>
                </c:pt>
                <c:pt idx="523">
                  <c:v>-987.54519064168142</c:v>
                </c:pt>
                <c:pt idx="524">
                  <c:v>-987.54519064168142</c:v>
                </c:pt>
                <c:pt idx="525">
                  <c:v>-987.54519064168142</c:v>
                </c:pt>
                <c:pt idx="526">
                  <c:v>-987.54519064168142</c:v>
                </c:pt>
                <c:pt idx="527">
                  <c:v>-987.54519064168142</c:v>
                </c:pt>
                <c:pt idx="528">
                  <c:v>-987.54519064168142</c:v>
                </c:pt>
                <c:pt idx="529">
                  <c:v>-987.54519064168142</c:v>
                </c:pt>
                <c:pt idx="530">
                  <c:v>-987.54519064168142</c:v>
                </c:pt>
                <c:pt idx="531">
                  <c:v>-987.54519064168142</c:v>
                </c:pt>
                <c:pt idx="532">
                  <c:v>-987.54519064168142</c:v>
                </c:pt>
                <c:pt idx="533">
                  <c:v>-987.54519064168142</c:v>
                </c:pt>
                <c:pt idx="534">
                  <c:v>-987.54519064168142</c:v>
                </c:pt>
                <c:pt idx="535">
                  <c:v>-987.54519064168142</c:v>
                </c:pt>
                <c:pt idx="536">
                  <c:v>-987.54519064168142</c:v>
                </c:pt>
                <c:pt idx="537">
                  <c:v>-987.54519064168142</c:v>
                </c:pt>
                <c:pt idx="538">
                  <c:v>-987.54519064168142</c:v>
                </c:pt>
                <c:pt idx="539">
                  <c:v>-987.54519064168142</c:v>
                </c:pt>
                <c:pt idx="540">
                  <c:v>-987.54519064168142</c:v>
                </c:pt>
                <c:pt idx="541">
                  <c:v>-987.54519064168142</c:v>
                </c:pt>
                <c:pt idx="542">
                  <c:v>-987.54519064168142</c:v>
                </c:pt>
                <c:pt idx="543">
                  <c:v>-987.54519064168142</c:v>
                </c:pt>
                <c:pt idx="544">
                  <c:v>-987.54519064168142</c:v>
                </c:pt>
                <c:pt idx="545">
                  <c:v>-987.54519064168142</c:v>
                </c:pt>
                <c:pt idx="546">
                  <c:v>-987.54519064168142</c:v>
                </c:pt>
                <c:pt idx="547">
                  <c:v>-987.54519064168142</c:v>
                </c:pt>
                <c:pt idx="548">
                  <c:v>-987.54519064168142</c:v>
                </c:pt>
                <c:pt idx="549">
                  <c:v>-987.54519064168142</c:v>
                </c:pt>
                <c:pt idx="550">
                  <c:v>-987.54519064168142</c:v>
                </c:pt>
                <c:pt idx="551">
                  <c:v>-987.54519064168142</c:v>
                </c:pt>
                <c:pt idx="552">
                  <c:v>-987.54519064168142</c:v>
                </c:pt>
                <c:pt idx="553">
                  <c:v>-987.54519064168142</c:v>
                </c:pt>
                <c:pt idx="554">
                  <c:v>-987.54519064168142</c:v>
                </c:pt>
                <c:pt idx="555">
                  <c:v>-987.54519064168142</c:v>
                </c:pt>
                <c:pt idx="556">
                  <c:v>-987.54519064168142</c:v>
                </c:pt>
                <c:pt idx="557">
                  <c:v>-987.54519064168142</c:v>
                </c:pt>
                <c:pt idx="558">
                  <c:v>-987.54519064168142</c:v>
                </c:pt>
                <c:pt idx="559">
                  <c:v>-987.54519064168142</c:v>
                </c:pt>
                <c:pt idx="560">
                  <c:v>-987.54519064168142</c:v>
                </c:pt>
                <c:pt idx="561">
                  <c:v>-987.54519064168142</c:v>
                </c:pt>
                <c:pt idx="562">
                  <c:v>-987.54519064168142</c:v>
                </c:pt>
                <c:pt idx="563">
                  <c:v>-987.54519064168142</c:v>
                </c:pt>
                <c:pt idx="564">
                  <c:v>-987.54519064168142</c:v>
                </c:pt>
                <c:pt idx="565">
                  <c:v>-987.54519064168142</c:v>
                </c:pt>
                <c:pt idx="566">
                  <c:v>-987.54519064168142</c:v>
                </c:pt>
                <c:pt idx="567">
                  <c:v>-987.54519064168142</c:v>
                </c:pt>
                <c:pt idx="568">
                  <c:v>-987.54519064168142</c:v>
                </c:pt>
                <c:pt idx="569">
                  <c:v>-987.54519064168142</c:v>
                </c:pt>
                <c:pt idx="570">
                  <c:v>-987.54519064168142</c:v>
                </c:pt>
                <c:pt idx="571">
                  <c:v>-987.54519064168142</c:v>
                </c:pt>
                <c:pt idx="572">
                  <c:v>-987.54519064168142</c:v>
                </c:pt>
                <c:pt idx="573">
                  <c:v>-987.54519064168142</c:v>
                </c:pt>
                <c:pt idx="574">
                  <c:v>-987.54519064168142</c:v>
                </c:pt>
                <c:pt idx="575">
                  <c:v>-987.54519064168142</c:v>
                </c:pt>
                <c:pt idx="576">
                  <c:v>-987.54519064168142</c:v>
                </c:pt>
                <c:pt idx="577">
                  <c:v>-987.54519064168142</c:v>
                </c:pt>
                <c:pt idx="578">
                  <c:v>-987.54519064168142</c:v>
                </c:pt>
                <c:pt idx="579">
                  <c:v>-987.54519064168142</c:v>
                </c:pt>
                <c:pt idx="580">
                  <c:v>-987.54519064168142</c:v>
                </c:pt>
                <c:pt idx="581">
                  <c:v>-987.54519064168142</c:v>
                </c:pt>
                <c:pt idx="582">
                  <c:v>-987.54519064168142</c:v>
                </c:pt>
                <c:pt idx="583">
                  <c:v>-987.54519064168142</c:v>
                </c:pt>
                <c:pt idx="584">
                  <c:v>-987.54519064168142</c:v>
                </c:pt>
                <c:pt idx="585">
                  <c:v>-987.54519064168142</c:v>
                </c:pt>
                <c:pt idx="586">
                  <c:v>-987.54519064168142</c:v>
                </c:pt>
                <c:pt idx="587">
                  <c:v>-987.54519064168142</c:v>
                </c:pt>
                <c:pt idx="588">
                  <c:v>-987.54519064168142</c:v>
                </c:pt>
                <c:pt idx="589">
                  <c:v>-987.54519064168142</c:v>
                </c:pt>
                <c:pt idx="590">
                  <c:v>-987.54519064168142</c:v>
                </c:pt>
                <c:pt idx="591">
                  <c:v>-987.54519064168142</c:v>
                </c:pt>
                <c:pt idx="592">
                  <c:v>-987.54519064168142</c:v>
                </c:pt>
                <c:pt idx="593">
                  <c:v>-987.54519064168142</c:v>
                </c:pt>
                <c:pt idx="594">
                  <c:v>-987.54519064168142</c:v>
                </c:pt>
                <c:pt idx="595">
                  <c:v>-987.54519064168142</c:v>
                </c:pt>
                <c:pt idx="596">
                  <c:v>-987.54519064168142</c:v>
                </c:pt>
                <c:pt idx="597">
                  <c:v>-987.54519064168142</c:v>
                </c:pt>
                <c:pt idx="598">
                  <c:v>-987.54519064168142</c:v>
                </c:pt>
                <c:pt idx="599">
                  <c:v>-987.54519064168142</c:v>
                </c:pt>
                <c:pt idx="600">
                  <c:v>-987.54519064168142</c:v>
                </c:pt>
                <c:pt idx="601">
                  <c:v>-987.54519064168142</c:v>
                </c:pt>
                <c:pt idx="602">
                  <c:v>-987.54519064168142</c:v>
                </c:pt>
                <c:pt idx="603">
                  <c:v>-987.54519064168142</c:v>
                </c:pt>
                <c:pt idx="604">
                  <c:v>-987.54519064168142</c:v>
                </c:pt>
                <c:pt idx="605">
                  <c:v>-987.54519064168142</c:v>
                </c:pt>
                <c:pt idx="606">
                  <c:v>-987.54519064168142</c:v>
                </c:pt>
                <c:pt idx="607">
                  <c:v>-987.54519064168142</c:v>
                </c:pt>
                <c:pt idx="608">
                  <c:v>-987.54519064168142</c:v>
                </c:pt>
                <c:pt idx="609">
                  <c:v>-987.54519064168142</c:v>
                </c:pt>
                <c:pt idx="610">
                  <c:v>-987.54519064168142</c:v>
                </c:pt>
                <c:pt idx="611">
                  <c:v>-987.54519064168142</c:v>
                </c:pt>
                <c:pt idx="612">
                  <c:v>-987.54519064168142</c:v>
                </c:pt>
                <c:pt idx="613">
                  <c:v>-987.54519064168142</c:v>
                </c:pt>
                <c:pt idx="614">
                  <c:v>-987.54519064168142</c:v>
                </c:pt>
                <c:pt idx="615">
                  <c:v>-987.54519064168142</c:v>
                </c:pt>
                <c:pt idx="616">
                  <c:v>-987.54519064168142</c:v>
                </c:pt>
                <c:pt idx="617">
                  <c:v>-987.54519064168142</c:v>
                </c:pt>
                <c:pt idx="618">
                  <c:v>-987.54519064168142</c:v>
                </c:pt>
                <c:pt idx="619">
                  <c:v>-987.54519064168142</c:v>
                </c:pt>
                <c:pt idx="620">
                  <c:v>-987.54519064168142</c:v>
                </c:pt>
                <c:pt idx="621">
                  <c:v>-987.54519064168142</c:v>
                </c:pt>
                <c:pt idx="622">
                  <c:v>-987.54519064168142</c:v>
                </c:pt>
                <c:pt idx="623">
                  <c:v>-987.54519064168142</c:v>
                </c:pt>
                <c:pt idx="624">
                  <c:v>-987.54519064168142</c:v>
                </c:pt>
                <c:pt idx="625">
                  <c:v>-987.54519064168142</c:v>
                </c:pt>
                <c:pt idx="626">
                  <c:v>-987.54519064168142</c:v>
                </c:pt>
                <c:pt idx="627">
                  <c:v>-987.54519064168142</c:v>
                </c:pt>
                <c:pt idx="628">
                  <c:v>-987.54519064168142</c:v>
                </c:pt>
                <c:pt idx="629">
                  <c:v>-987.54519064168142</c:v>
                </c:pt>
                <c:pt idx="630">
                  <c:v>-987.54519064168142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-22.012511530276875</c:v>
                </c:pt>
                <c:pt idx="2">
                  <c:v>-44.02502306055375</c:v>
                </c:pt>
                <c:pt idx="3">
                  <c:v>-66.037534590830631</c:v>
                </c:pt>
                <c:pt idx="4">
                  <c:v>-88.050046121107499</c:v>
                </c:pt>
                <c:pt idx="5">
                  <c:v>-110.06255765138437</c:v>
                </c:pt>
                <c:pt idx="6">
                  <c:v>-132.07506918166123</c:v>
                </c:pt>
                <c:pt idx="7">
                  <c:v>-154.0875807119381</c:v>
                </c:pt>
                <c:pt idx="8">
                  <c:v>-176.10009224221497</c:v>
                </c:pt>
                <c:pt idx="9">
                  <c:v>-198.11260377249184</c:v>
                </c:pt>
                <c:pt idx="10">
                  <c:v>-220.12511530276871</c:v>
                </c:pt>
                <c:pt idx="11">
                  <c:v>-242.13762683304557</c:v>
                </c:pt>
                <c:pt idx="12">
                  <c:v>-264.15013836332247</c:v>
                </c:pt>
                <c:pt idx="13">
                  <c:v>-286.16264989359934</c:v>
                </c:pt>
                <c:pt idx="14">
                  <c:v>-308.17516142387626</c:v>
                </c:pt>
                <c:pt idx="15">
                  <c:v>-330.18767295415313</c:v>
                </c:pt>
                <c:pt idx="16">
                  <c:v>-352.20018448443005</c:v>
                </c:pt>
                <c:pt idx="17">
                  <c:v>-374.21269601470692</c:v>
                </c:pt>
                <c:pt idx="18">
                  <c:v>-396.22520754498385</c:v>
                </c:pt>
                <c:pt idx="19">
                  <c:v>-418.23771907526071</c:v>
                </c:pt>
                <c:pt idx="20">
                  <c:v>-440.25023060553758</c:v>
                </c:pt>
                <c:pt idx="21">
                  <c:v>-462.26274213581445</c:v>
                </c:pt>
                <c:pt idx="22">
                  <c:v>-484.27525366609137</c:v>
                </c:pt>
                <c:pt idx="23">
                  <c:v>-506.28776519636824</c:v>
                </c:pt>
                <c:pt idx="24">
                  <c:v>-528.30027672664517</c:v>
                </c:pt>
                <c:pt idx="25">
                  <c:v>-550.31278825692198</c:v>
                </c:pt>
                <c:pt idx="26">
                  <c:v>-572.3252997871989</c:v>
                </c:pt>
                <c:pt idx="27">
                  <c:v>-594.33781131747583</c:v>
                </c:pt>
                <c:pt idx="28">
                  <c:v>-616.35032284775275</c:v>
                </c:pt>
                <c:pt idx="29">
                  <c:v>-638.36283437802956</c:v>
                </c:pt>
                <c:pt idx="30">
                  <c:v>-660.37534590830649</c:v>
                </c:pt>
                <c:pt idx="31">
                  <c:v>-682.38785743858341</c:v>
                </c:pt>
                <c:pt idx="32">
                  <c:v>-704.40036896886033</c:v>
                </c:pt>
                <c:pt idx="33">
                  <c:v>-726.41288049913715</c:v>
                </c:pt>
                <c:pt idx="34">
                  <c:v>-748.42539202941407</c:v>
                </c:pt>
                <c:pt idx="35">
                  <c:v>-770.43790355969099</c:v>
                </c:pt>
                <c:pt idx="36">
                  <c:v>-792.45041508996781</c:v>
                </c:pt>
                <c:pt idx="37">
                  <c:v>-814.46292662024473</c:v>
                </c:pt>
                <c:pt idx="38">
                  <c:v>-836.47543815052165</c:v>
                </c:pt>
                <c:pt idx="39">
                  <c:v>-858.48794968079858</c:v>
                </c:pt>
                <c:pt idx="40">
                  <c:v>-880.50046121107528</c:v>
                </c:pt>
                <c:pt idx="41">
                  <c:v>-902.51297274135209</c:v>
                </c:pt>
                <c:pt idx="42">
                  <c:v>-924.5254842716289</c:v>
                </c:pt>
                <c:pt idx="43">
                  <c:v>-946.53799580190571</c:v>
                </c:pt>
                <c:pt idx="44">
                  <c:v>-968.55050733218252</c:v>
                </c:pt>
                <c:pt idx="45">
                  <c:v>-990.56301886245933</c:v>
                </c:pt>
                <c:pt idx="46">
                  <c:v>-1012.5755303927361</c:v>
                </c:pt>
                <c:pt idx="47">
                  <c:v>-1034.588041923013</c:v>
                </c:pt>
                <c:pt idx="48">
                  <c:v>-1056.6005534532896</c:v>
                </c:pt>
                <c:pt idx="49">
                  <c:v>-1078.6130649835666</c:v>
                </c:pt>
                <c:pt idx="50">
                  <c:v>-1100.6255765138433</c:v>
                </c:pt>
                <c:pt idx="51">
                  <c:v>-1122.63808804412</c:v>
                </c:pt>
                <c:pt idx="52">
                  <c:v>-1144.6505995743969</c:v>
                </c:pt>
                <c:pt idx="53">
                  <c:v>-1166.6631111046736</c:v>
                </c:pt>
                <c:pt idx="54">
                  <c:v>-1188.6756226349505</c:v>
                </c:pt>
                <c:pt idx="55">
                  <c:v>-1210.6881341652272</c:v>
                </c:pt>
                <c:pt idx="56">
                  <c:v>-1232.7006456955041</c:v>
                </c:pt>
                <c:pt idx="57">
                  <c:v>-1254.7131572257808</c:v>
                </c:pt>
                <c:pt idx="58">
                  <c:v>-1276.7256687560575</c:v>
                </c:pt>
                <c:pt idx="59">
                  <c:v>-1298.7381802863345</c:v>
                </c:pt>
                <c:pt idx="60">
                  <c:v>-1320.7506918166112</c:v>
                </c:pt>
                <c:pt idx="61">
                  <c:v>-1342.7632033468881</c:v>
                </c:pt>
                <c:pt idx="62">
                  <c:v>-1364.7757148771648</c:v>
                </c:pt>
                <c:pt idx="63">
                  <c:v>-1386.7882264074417</c:v>
                </c:pt>
                <c:pt idx="64">
                  <c:v>-1408.8007379377184</c:v>
                </c:pt>
                <c:pt idx="65">
                  <c:v>-1430.8132494679951</c:v>
                </c:pt>
                <c:pt idx="66">
                  <c:v>-1452.825760998272</c:v>
                </c:pt>
                <c:pt idx="67">
                  <c:v>-1474.8382725285487</c:v>
                </c:pt>
                <c:pt idx="68">
                  <c:v>-1496.8507840588256</c:v>
                </c:pt>
                <c:pt idx="69">
                  <c:v>-1518.8632955891023</c:v>
                </c:pt>
                <c:pt idx="70">
                  <c:v>-1540.8758071193793</c:v>
                </c:pt>
                <c:pt idx="71">
                  <c:v>-1562.888318649656</c:v>
                </c:pt>
                <c:pt idx="72">
                  <c:v>-1584.9008301799329</c:v>
                </c:pt>
                <c:pt idx="73">
                  <c:v>-1606.9133417102096</c:v>
                </c:pt>
                <c:pt idx="74">
                  <c:v>-1628.9258532404863</c:v>
                </c:pt>
                <c:pt idx="75">
                  <c:v>-1650.9383647707632</c:v>
                </c:pt>
                <c:pt idx="76">
                  <c:v>-1672.9508763010399</c:v>
                </c:pt>
                <c:pt idx="77">
                  <c:v>-1694.9633878313168</c:v>
                </c:pt>
                <c:pt idx="78">
                  <c:v>-1716.9758993615935</c:v>
                </c:pt>
                <c:pt idx="79">
                  <c:v>-1738.9884108918704</c:v>
                </c:pt>
                <c:pt idx="80">
                  <c:v>-1761.0009224221471</c:v>
                </c:pt>
                <c:pt idx="81">
                  <c:v>-1783.0134339524238</c:v>
                </c:pt>
                <c:pt idx="82">
                  <c:v>-1805.0259454827008</c:v>
                </c:pt>
                <c:pt idx="83">
                  <c:v>-1827.0384570129775</c:v>
                </c:pt>
                <c:pt idx="84">
                  <c:v>-1849.0509685432544</c:v>
                </c:pt>
                <c:pt idx="85">
                  <c:v>-1871.0634800735311</c:v>
                </c:pt>
                <c:pt idx="86">
                  <c:v>-1893.075991603808</c:v>
                </c:pt>
                <c:pt idx="87">
                  <c:v>-1915.0885031340847</c:v>
                </c:pt>
                <c:pt idx="88">
                  <c:v>-1937.1010146643614</c:v>
                </c:pt>
                <c:pt idx="89">
                  <c:v>-1959.1135261946383</c:v>
                </c:pt>
                <c:pt idx="90">
                  <c:v>-1981.126037724915</c:v>
                </c:pt>
                <c:pt idx="91">
                  <c:v>-2003.1385492551919</c:v>
                </c:pt>
                <c:pt idx="92">
                  <c:v>-2025.1510607854686</c:v>
                </c:pt>
                <c:pt idx="93">
                  <c:v>-2047.1635723157456</c:v>
                </c:pt>
                <c:pt idx="94">
                  <c:v>-2069.1760838460223</c:v>
                </c:pt>
                <c:pt idx="95">
                  <c:v>-2091.188595376299</c:v>
                </c:pt>
                <c:pt idx="96">
                  <c:v>-2113.2011069065757</c:v>
                </c:pt>
                <c:pt idx="97">
                  <c:v>-2135.2136184368528</c:v>
                </c:pt>
                <c:pt idx="98">
                  <c:v>-2157.2261299671295</c:v>
                </c:pt>
                <c:pt idx="99">
                  <c:v>-2179.2386414974062</c:v>
                </c:pt>
                <c:pt idx="100">
                  <c:v>-2201.2511530276829</c:v>
                </c:pt>
                <c:pt idx="101">
                  <c:v>-2223.2636645579601</c:v>
                </c:pt>
                <c:pt idx="102">
                  <c:v>-2245.2761760882368</c:v>
                </c:pt>
                <c:pt idx="103">
                  <c:v>-2267.2886876185134</c:v>
                </c:pt>
                <c:pt idx="104">
                  <c:v>-2289.3011991487901</c:v>
                </c:pt>
                <c:pt idx="105">
                  <c:v>-2311.3137106790668</c:v>
                </c:pt>
                <c:pt idx="106">
                  <c:v>-2333.326222209344</c:v>
                </c:pt>
                <c:pt idx="107">
                  <c:v>-2355.3387337396207</c:v>
                </c:pt>
                <c:pt idx="108">
                  <c:v>-2377.3512452698974</c:v>
                </c:pt>
                <c:pt idx="109">
                  <c:v>-2399.3637568001741</c:v>
                </c:pt>
                <c:pt idx="110">
                  <c:v>-2421.3762683304508</c:v>
                </c:pt>
                <c:pt idx="111">
                  <c:v>-2443.3887798607279</c:v>
                </c:pt>
                <c:pt idx="112">
                  <c:v>-2465.4012913910046</c:v>
                </c:pt>
                <c:pt idx="113">
                  <c:v>-2487.4138029212813</c:v>
                </c:pt>
                <c:pt idx="114">
                  <c:v>-2509.426314451558</c:v>
                </c:pt>
                <c:pt idx="115">
                  <c:v>-2531.4388259818352</c:v>
                </c:pt>
                <c:pt idx="116">
                  <c:v>-2553.4513375121119</c:v>
                </c:pt>
                <c:pt idx="117">
                  <c:v>-2575.4638490423886</c:v>
                </c:pt>
                <c:pt idx="118">
                  <c:v>-2597.4763605726653</c:v>
                </c:pt>
                <c:pt idx="119">
                  <c:v>-2619.488872102942</c:v>
                </c:pt>
                <c:pt idx="120">
                  <c:v>-2641.5013836332191</c:v>
                </c:pt>
                <c:pt idx="121">
                  <c:v>-2663.5138951634958</c:v>
                </c:pt>
                <c:pt idx="122">
                  <c:v>-2685.5264066937725</c:v>
                </c:pt>
                <c:pt idx="123">
                  <c:v>-2707.5389182240492</c:v>
                </c:pt>
                <c:pt idx="124">
                  <c:v>-2729.5514297543259</c:v>
                </c:pt>
                <c:pt idx="125">
                  <c:v>-2751.5639412846031</c:v>
                </c:pt>
                <c:pt idx="126">
                  <c:v>-2773.5764528148798</c:v>
                </c:pt>
                <c:pt idx="127">
                  <c:v>-2795.5889643451565</c:v>
                </c:pt>
                <c:pt idx="128">
                  <c:v>-2817.6014758754332</c:v>
                </c:pt>
                <c:pt idx="129">
                  <c:v>-2839.6139874057103</c:v>
                </c:pt>
                <c:pt idx="130">
                  <c:v>-2861.626498935987</c:v>
                </c:pt>
                <c:pt idx="131">
                  <c:v>-2883.6390104662637</c:v>
                </c:pt>
                <c:pt idx="132">
                  <c:v>-2905.6515219965404</c:v>
                </c:pt>
                <c:pt idx="133">
                  <c:v>-2927.6640335268171</c:v>
                </c:pt>
                <c:pt idx="134">
                  <c:v>-2949.6765450570942</c:v>
                </c:pt>
                <c:pt idx="135">
                  <c:v>-2971.6890565873709</c:v>
                </c:pt>
                <c:pt idx="136">
                  <c:v>-2993.7015681176476</c:v>
                </c:pt>
                <c:pt idx="137">
                  <c:v>-3015.7140796479243</c:v>
                </c:pt>
                <c:pt idx="138">
                  <c:v>-3037.726591178201</c:v>
                </c:pt>
                <c:pt idx="139">
                  <c:v>-3059.7391027084782</c:v>
                </c:pt>
                <c:pt idx="140">
                  <c:v>-3081.7516142387549</c:v>
                </c:pt>
                <c:pt idx="141">
                  <c:v>-3103.7641257690316</c:v>
                </c:pt>
                <c:pt idx="142">
                  <c:v>-3125.7766372993083</c:v>
                </c:pt>
                <c:pt idx="143">
                  <c:v>-3147.7891488295854</c:v>
                </c:pt>
                <c:pt idx="144">
                  <c:v>-3169.8016603598621</c:v>
                </c:pt>
                <c:pt idx="145">
                  <c:v>-3191.8141718901388</c:v>
                </c:pt>
                <c:pt idx="146">
                  <c:v>-3213.8266834204155</c:v>
                </c:pt>
                <c:pt idx="147">
                  <c:v>-3235.8391949506922</c:v>
                </c:pt>
                <c:pt idx="148">
                  <c:v>-3257.8517064809694</c:v>
                </c:pt>
                <c:pt idx="149">
                  <c:v>-3279.8642180112461</c:v>
                </c:pt>
                <c:pt idx="150">
                  <c:v>-3301.8767295415228</c:v>
                </c:pt>
                <c:pt idx="151">
                  <c:v>-3323.8892410717995</c:v>
                </c:pt>
                <c:pt idx="152">
                  <c:v>-3345.9017526020762</c:v>
                </c:pt>
                <c:pt idx="153">
                  <c:v>-3367.9142641323533</c:v>
                </c:pt>
                <c:pt idx="154">
                  <c:v>-3389.92677566263</c:v>
                </c:pt>
                <c:pt idx="155">
                  <c:v>-3411.9392871929067</c:v>
                </c:pt>
                <c:pt idx="156">
                  <c:v>-3433.9517987231834</c:v>
                </c:pt>
                <c:pt idx="157">
                  <c:v>-3455.9643102534606</c:v>
                </c:pt>
                <c:pt idx="158">
                  <c:v>-3477.9768217837373</c:v>
                </c:pt>
                <c:pt idx="159">
                  <c:v>-3499.9893333140139</c:v>
                </c:pt>
                <c:pt idx="160">
                  <c:v>-3522.0018448442906</c:v>
                </c:pt>
                <c:pt idx="161">
                  <c:v>-3544.0143563745673</c:v>
                </c:pt>
                <c:pt idx="162">
                  <c:v>-3566.0268679048449</c:v>
                </c:pt>
                <c:pt idx="163">
                  <c:v>-3588.0393794351221</c:v>
                </c:pt>
                <c:pt idx="164">
                  <c:v>-3610.0518909653993</c:v>
                </c:pt>
                <c:pt idx="165">
                  <c:v>-3632.0644024956764</c:v>
                </c:pt>
                <c:pt idx="166">
                  <c:v>-3654.0769140259536</c:v>
                </c:pt>
                <c:pt idx="167">
                  <c:v>-3676.0894255562307</c:v>
                </c:pt>
                <c:pt idx="168">
                  <c:v>-3698.1019370865079</c:v>
                </c:pt>
                <c:pt idx="169">
                  <c:v>-3720.114448616785</c:v>
                </c:pt>
                <c:pt idx="170">
                  <c:v>-3742.1269601470622</c:v>
                </c:pt>
                <c:pt idx="171">
                  <c:v>-3764.1394716773393</c:v>
                </c:pt>
                <c:pt idx="172">
                  <c:v>-3786.1519832076165</c:v>
                </c:pt>
                <c:pt idx="173">
                  <c:v>-3808.1644947378936</c:v>
                </c:pt>
                <c:pt idx="174">
                  <c:v>-3830.1770062681708</c:v>
                </c:pt>
                <c:pt idx="175">
                  <c:v>-3852.1895177984479</c:v>
                </c:pt>
                <c:pt idx="176">
                  <c:v>-3874.2020293287255</c:v>
                </c:pt>
                <c:pt idx="177">
                  <c:v>-3896.2145408590027</c:v>
                </c:pt>
                <c:pt idx="178">
                  <c:v>-3918.2270523892798</c:v>
                </c:pt>
                <c:pt idx="179">
                  <c:v>-3940.239563919557</c:v>
                </c:pt>
                <c:pt idx="180">
                  <c:v>-3962.2520754498378</c:v>
                </c:pt>
                <c:pt idx="181">
                  <c:v>-3959.3351588536452</c:v>
                </c:pt>
                <c:pt idx="182">
                  <c:v>-3956.4182422574522</c:v>
                </c:pt>
                <c:pt idx="183">
                  <c:v>-3953.5013256612597</c:v>
                </c:pt>
                <c:pt idx="184">
                  <c:v>-3950.5844090650671</c:v>
                </c:pt>
                <c:pt idx="185">
                  <c:v>-3947.6674924688741</c:v>
                </c:pt>
                <c:pt idx="186">
                  <c:v>-3944.7505758726816</c:v>
                </c:pt>
                <c:pt idx="187">
                  <c:v>-3941.8336592764895</c:v>
                </c:pt>
                <c:pt idx="188">
                  <c:v>-3938.9167426802969</c:v>
                </c:pt>
                <c:pt idx="189">
                  <c:v>-3935.9998260841039</c:v>
                </c:pt>
                <c:pt idx="190">
                  <c:v>-3933.0829094879114</c:v>
                </c:pt>
                <c:pt idx="191">
                  <c:v>-3930.1659928917188</c:v>
                </c:pt>
                <c:pt idx="192">
                  <c:v>-3927.2490762955258</c:v>
                </c:pt>
                <c:pt idx="193">
                  <c:v>-3924.3321596993333</c:v>
                </c:pt>
                <c:pt idx="194">
                  <c:v>-3921.4152431031407</c:v>
                </c:pt>
                <c:pt idx="195">
                  <c:v>-3918.4983265069477</c:v>
                </c:pt>
                <c:pt idx="196">
                  <c:v>-3915.5814099107552</c:v>
                </c:pt>
                <c:pt idx="197">
                  <c:v>-3912.6644933145626</c:v>
                </c:pt>
                <c:pt idx="198">
                  <c:v>-3909.7475767183701</c:v>
                </c:pt>
                <c:pt idx="199">
                  <c:v>-3906.8306601221771</c:v>
                </c:pt>
                <c:pt idx="200">
                  <c:v>-3903.9137435259845</c:v>
                </c:pt>
                <c:pt idx="201">
                  <c:v>-3900.996826929792</c:v>
                </c:pt>
                <c:pt idx="202">
                  <c:v>-3898.0799103335994</c:v>
                </c:pt>
                <c:pt idx="203">
                  <c:v>-3895.1629937374064</c:v>
                </c:pt>
                <c:pt idx="204">
                  <c:v>-3892.2460771412138</c:v>
                </c:pt>
                <c:pt idx="205">
                  <c:v>-3889.3291605450213</c:v>
                </c:pt>
                <c:pt idx="206">
                  <c:v>-3886.4122439488283</c:v>
                </c:pt>
                <c:pt idx="207">
                  <c:v>-3883.4953273526357</c:v>
                </c:pt>
                <c:pt idx="208">
                  <c:v>-3880.5784107564432</c:v>
                </c:pt>
                <c:pt idx="209">
                  <c:v>-3877.6614941602511</c:v>
                </c:pt>
                <c:pt idx="210">
                  <c:v>-3874.7445775640585</c:v>
                </c:pt>
                <c:pt idx="211">
                  <c:v>-3871.827660967866</c:v>
                </c:pt>
                <c:pt idx="212">
                  <c:v>-3868.9107443716734</c:v>
                </c:pt>
                <c:pt idx="213">
                  <c:v>-3865.9938277754809</c:v>
                </c:pt>
                <c:pt idx="214">
                  <c:v>-3863.0769111792879</c:v>
                </c:pt>
                <c:pt idx="215">
                  <c:v>-3860.1599945830953</c:v>
                </c:pt>
                <c:pt idx="216">
                  <c:v>-3857.2430779869028</c:v>
                </c:pt>
                <c:pt idx="217">
                  <c:v>-3854.3261613907098</c:v>
                </c:pt>
                <c:pt idx="218">
                  <c:v>-3851.4092447945172</c:v>
                </c:pt>
                <c:pt idx="219">
                  <c:v>-3848.4923281983247</c:v>
                </c:pt>
                <c:pt idx="220">
                  <c:v>-3845.5754116021317</c:v>
                </c:pt>
                <c:pt idx="221">
                  <c:v>-3842.6584950059391</c:v>
                </c:pt>
                <c:pt idx="222">
                  <c:v>-3839.7415784097466</c:v>
                </c:pt>
                <c:pt idx="223">
                  <c:v>-3836.8246618135536</c:v>
                </c:pt>
                <c:pt idx="224">
                  <c:v>-3833.907745217361</c:v>
                </c:pt>
                <c:pt idx="225">
                  <c:v>-3830.9908286211685</c:v>
                </c:pt>
                <c:pt idx="226">
                  <c:v>-3828.0739120249755</c:v>
                </c:pt>
                <c:pt idx="227">
                  <c:v>-3825.1569954287834</c:v>
                </c:pt>
                <c:pt idx="228">
                  <c:v>-3822.2400788325904</c:v>
                </c:pt>
                <c:pt idx="229">
                  <c:v>-3819.3231622363978</c:v>
                </c:pt>
                <c:pt idx="230">
                  <c:v>-3816.4062456402053</c:v>
                </c:pt>
                <c:pt idx="231">
                  <c:v>-3813.4893290440123</c:v>
                </c:pt>
                <c:pt idx="232">
                  <c:v>-3810.5724124478197</c:v>
                </c:pt>
                <c:pt idx="233">
                  <c:v>-3807.6554958516272</c:v>
                </c:pt>
                <c:pt idx="234">
                  <c:v>-3804.7385792554342</c:v>
                </c:pt>
                <c:pt idx="235">
                  <c:v>-3801.8216626592425</c:v>
                </c:pt>
                <c:pt idx="236">
                  <c:v>-3798.90474606305</c:v>
                </c:pt>
                <c:pt idx="237">
                  <c:v>-3795.987829466857</c:v>
                </c:pt>
                <c:pt idx="238">
                  <c:v>-3793.0709128706644</c:v>
                </c:pt>
                <c:pt idx="239">
                  <c:v>-3790.1539962744719</c:v>
                </c:pt>
                <c:pt idx="240">
                  <c:v>-3787.2370796782789</c:v>
                </c:pt>
                <c:pt idx="241">
                  <c:v>-3784.3201630820868</c:v>
                </c:pt>
                <c:pt idx="242">
                  <c:v>-3781.4032464858938</c:v>
                </c:pt>
                <c:pt idx="243">
                  <c:v>-3778.4863298897012</c:v>
                </c:pt>
                <c:pt idx="244">
                  <c:v>-3775.5694132935087</c:v>
                </c:pt>
                <c:pt idx="245">
                  <c:v>-3772.6524966973157</c:v>
                </c:pt>
                <c:pt idx="246">
                  <c:v>-3769.7355801011231</c:v>
                </c:pt>
                <c:pt idx="247">
                  <c:v>-3766.8186635049306</c:v>
                </c:pt>
                <c:pt idx="248">
                  <c:v>-3763.9017469087376</c:v>
                </c:pt>
                <c:pt idx="249">
                  <c:v>-3760.984830312545</c:v>
                </c:pt>
                <c:pt idx="250">
                  <c:v>-3758.0679137163525</c:v>
                </c:pt>
                <c:pt idx="251">
                  <c:v>-3755.1509971201594</c:v>
                </c:pt>
                <c:pt idx="252">
                  <c:v>-3752.2340805239669</c:v>
                </c:pt>
                <c:pt idx="253">
                  <c:v>-3749.3171639277743</c:v>
                </c:pt>
                <c:pt idx="254">
                  <c:v>-3746.4002473315813</c:v>
                </c:pt>
                <c:pt idx="255">
                  <c:v>-3743.4833307353892</c:v>
                </c:pt>
                <c:pt idx="256">
                  <c:v>-3740.5664141391962</c:v>
                </c:pt>
                <c:pt idx="257">
                  <c:v>-3737.6494975430037</c:v>
                </c:pt>
                <c:pt idx="258">
                  <c:v>-3734.7325809468111</c:v>
                </c:pt>
                <c:pt idx="259">
                  <c:v>-3731.8156643506181</c:v>
                </c:pt>
                <c:pt idx="260">
                  <c:v>-3728.8987477544256</c:v>
                </c:pt>
                <c:pt idx="261">
                  <c:v>-3725.981831158233</c:v>
                </c:pt>
                <c:pt idx="262">
                  <c:v>-3723.0649145620409</c:v>
                </c:pt>
                <c:pt idx="263">
                  <c:v>-3720.1479979658484</c:v>
                </c:pt>
                <c:pt idx="264">
                  <c:v>-3717.2310813696558</c:v>
                </c:pt>
                <c:pt idx="265">
                  <c:v>-3714.3141647734633</c:v>
                </c:pt>
                <c:pt idx="266">
                  <c:v>-3711.3972481772703</c:v>
                </c:pt>
                <c:pt idx="267">
                  <c:v>-3708.4803315810777</c:v>
                </c:pt>
                <c:pt idx="268">
                  <c:v>-3705.5634149848852</c:v>
                </c:pt>
                <c:pt idx="269">
                  <c:v>-3702.6464983886922</c:v>
                </c:pt>
                <c:pt idx="270">
                  <c:v>-3699.7295817924996</c:v>
                </c:pt>
                <c:pt idx="271">
                  <c:v>-3696.8126651963071</c:v>
                </c:pt>
                <c:pt idx="272">
                  <c:v>-3693.8957486001145</c:v>
                </c:pt>
                <c:pt idx="273">
                  <c:v>-3690.9788320039215</c:v>
                </c:pt>
                <c:pt idx="274">
                  <c:v>-3688.061915407729</c:v>
                </c:pt>
                <c:pt idx="275">
                  <c:v>-3685.1449988115364</c:v>
                </c:pt>
                <c:pt idx="276">
                  <c:v>-3682.2280822153434</c:v>
                </c:pt>
                <c:pt idx="277">
                  <c:v>-3679.3111656191509</c:v>
                </c:pt>
                <c:pt idx="278">
                  <c:v>-3676.3942490229583</c:v>
                </c:pt>
                <c:pt idx="279">
                  <c:v>-3673.4773324267658</c:v>
                </c:pt>
                <c:pt idx="280">
                  <c:v>-3670.5604158305728</c:v>
                </c:pt>
                <c:pt idx="281">
                  <c:v>-3667.6434992343802</c:v>
                </c:pt>
                <c:pt idx="282">
                  <c:v>-3664.7265826381877</c:v>
                </c:pt>
                <c:pt idx="283">
                  <c:v>-3661.8096660419947</c:v>
                </c:pt>
                <c:pt idx="284">
                  <c:v>-3658.8927494458021</c:v>
                </c:pt>
                <c:pt idx="285">
                  <c:v>-3655.9758328496096</c:v>
                </c:pt>
                <c:pt idx="286">
                  <c:v>-3653.058916253417</c:v>
                </c:pt>
                <c:pt idx="287">
                  <c:v>-3650.141999657224</c:v>
                </c:pt>
                <c:pt idx="288">
                  <c:v>-3647.2250830610324</c:v>
                </c:pt>
                <c:pt idx="289">
                  <c:v>-3644.3081664648398</c:v>
                </c:pt>
                <c:pt idx="290">
                  <c:v>-3641.3912498686468</c:v>
                </c:pt>
                <c:pt idx="291">
                  <c:v>-3638.4743332724543</c:v>
                </c:pt>
                <c:pt idx="292">
                  <c:v>-3635.5574166762617</c:v>
                </c:pt>
                <c:pt idx="293">
                  <c:v>-3632.6405000800692</c:v>
                </c:pt>
                <c:pt idx="294">
                  <c:v>-3629.7235834838762</c:v>
                </c:pt>
                <c:pt idx="295">
                  <c:v>-3626.8066668876836</c:v>
                </c:pt>
                <c:pt idx="296">
                  <c:v>-3623.8897502914911</c:v>
                </c:pt>
                <c:pt idx="297">
                  <c:v>-3620.972833695298</c:v>
                </c:pt>
                <c:pt idx="298">
                  <c:v>-3618.0559170991055</c:v>
                </c:pt>
                <c:pt idx="299">
                  <c:v>-3615.1390005029129</c:v>
                </c:pt>
                <c:pt idx="300">
                  <c:v>-3612.2220839067204</c:v>
                </c:pt>
                <c:pt idx="301">
                  <c:v>-3609.3051673105274</c:v>
                </c:pt>
                <c:pt idx="302">
                  <c:v>-3606.3882507143348</c:v>
                </c:pt>
                <c:pt idx="303">
                  <c:v>-3603.4713341181423</c:v>
                </c:pt>
                <c:pt idx="304">
                  <c:v>-3600.5544175219493</c:v>
                </c:pt>
                <c:pt idx="305">
                  <c:v>-3597.6375009257567</c:v>
                </c:pt>
                <c:pt idx="306">
                  <c:v>-3594.7205843295642</c:v>
                </c:pt>
                <c:pt idx="307">
                  <c:v>-3591.8036677333716</c:v>
                </c:pt>
                <c:pt idx="308">
                  <c:v>-3588.8867511371786</c:v>
                </c:pt>
                <c:pt idx="309">
                  <c:v>-3585.9698345409861</c:v>
                </c:pt>
                <c:pt idx="310">
                  <c:v>-3583.0529179447935</c:v>
                </c:pt>
                <c:pt idx="311">
                  <c:v>-3580.1360013486005</c:v>
                </c:pt>
                <c:pt idx="312">
                  <c:v>-3577.219084752408</c:v>
                </c:pt>
                <c:pt idx="313">
                  <c:v>-3574.3021681562154</c:v>
                </c:pt>
                <c:pt idx="314">
                  <c:v>-3571.3852515600229</c:v>
                </c:pt>
                <c:pt idx="315">
                  <c:v>-3568.4683349638308</c:v>
                </c:pt>
                <c:pt idx="316">
                  <c:v>-3565.5514183676382</c:v>
                </c:pt>
                <c:pt idx="317">
                  <c:v>-3562.6345017714457</c:v>
                </c:pt>
                <c:pt idx="318">
                  <c:v>-3559.7175851752527</c:v>
                </c:pt>
                <c:pt idx="319">
                  <c:v>-3556.8006685790601</c:v>
                </c:pt>
                <c:pt idx="320">
                  <c:v>-3553.8837519828676</c:v>
                </c:pt>
                <c:pt idx="321">
                  <c:v>-3550.966835386675</c:v>
                </c:pt>
                <c:pt idx="322">
                  <c:v>-3548.049918790482</c:v>
                </c:pt>
                <c:pt idx="323">
                  <c:v>-3545.1330021942895</c:v>
                </c:pt>
                <c:pt idx="324">
                  <c:v>-3542.2160855980969</c:v>
                </c:pt>
                <c:pt idx="325">
                  <c:v>-3539.2991690019039</c:v>
                </c:pt>
                <c:pt idx="326">
                  <c:v>-3536.3822524057114</c:v>
                </c:pt>
                <c:pt idx="327">
                  <c:v>-3533.4653358095188</c:v>
                </c:pt>
                <c:pt idx="328">
                  <c:v>-3530.5484192133263</c:v>
                </c:pt>
                <c:pt idx="329">
                  <c:v>-3527.6315026171333</c:v>
                </c:pt>
                <c:pt idx="330">
                  <c:v>-3524.7145860209407</c:v>
                </c:pt>
                <c:pt idx="331">
                  <c:v>-3521.7976694247482</c:v>
                </c:pt>
                <c:pt idx="332">
                  <c:v>-3518.8807528285552</c:v>
                </c:pt>
                <c:pt idx="333">
                  <c:v>-3515.9638362323626</c:v>
                </c:pt>
                <c:pt idx="334">
                  <c:v>-3513.0469196361701</c:v>
                </c:pt>
                <c:pt idx="335">
                  <c:v>-3510.1300030399775</c:v>
                </c:pt>
                <c:pt idx="336">
                  <c:v>-3507.2130864437845</c:v>
                </c:pt>
                <c:pt idx="337">
                  <c:v>-3504.296169847592</c:v>
                </c:pt>
                <c:pt idx="338">
                  <c:v>-3501.3792532513994</c:v>
                </c:pt>
                <c:pt idx="339">
                  <c:v>-3498.4623366552064</c:v>
                </c:pt>
                <c:pt idx="340">
                  <c:v>-3495.5454200590138</c:v>
                </c:pt>
                <c:pt idx="341">
                  <c:v>-3492.6285034628222</c:v>
                </c:pt>
                <c:pt idx="342">
                  <c:v>-3489.7115868666297</c:v>
                </c:pt>
                <c:pt idx="343">
                  <c:v>-3486.7946702704367</c:v>
                </c:pt>
                <c:pt idx="344">
                  <c:v>-3483.8777536742441</c:v>
                </c:pt>
                <c:pt idx="345">
                  <c:v>-3480.9608370780516</c:v>
                </c:pt>
                <c:pt idx="346">
                  <c:v>-3478.0439204818585</c:v>
                </c:pt>
                <c:pt idx="347">
                  <c:v>-3475.1270038856665</c:v>
                </c:pt>
                <c:pt idx="348">
                  <c:v>-3472.2100872894734</c:v>
                </c:pt>
                <c:pt idx="349">
                  <c:v>-3469.2931706932804</c:v>
                </c:pt>
                <c:pt idx="350">
                  <c:v>-3466.3762540970883</c:v>
                </c:pt>
                <c:pt idx="351">
                  <c:v>-3463.4593375008953</c:v>
                </c:pt>
                <c:pt idx="352">
                  <c:v>-3460.5424209047023</c:v>
                </c:pt>
                <c:pt idx="353">
                  <c:v>-3457.6255043085102</c:v>
                </c:pt>
                <c:pt idx="354">
                  <c:v>-3454.7085877123172</c:v>
                </c:pt>
                <c:pt idx="355">
                  <c:v>-3451.7916711161242</c:v>
                </c:pt>
                <c:pt idx="356">
                  <c:v>-3448.8747545199321</c:v>
                </c:pt>
                <c:pt idx="357">
                  <c:v>-3445.9578379237391</c:v>
                </c:pt>
                <c:pt idx="358">
                  <c:v>-3443.040921327547</c:v>
                </c:pt>
                <c:pt idx="359">
                  <c:v>-3440.124004731354</c:v>
                </c:pt>
                <c:pt idx="360">
                  <c:v>-3437.207088135161</c:v>
                </c:pt>
                <c:pt idx="361">
                  <c:v>-3434.2901715389689</c:v>
                </c:pt>
                <c:pt idx="362">
                  <c:v>-3431.3732549427759</c:v>
                </c:pt>
                <c:pt idx="363">
                  <c:v>-3428.4563383465829</c:v>
                </c:pt>
                <c:pt idx="364">
                  <c:v>-3425.5394217503908</c:v>
                </c:pt>
                <c:pt idx="365">
                  <c:v>-3422.6225051541978</c:v>
                </c:pt>
                <c:pt idx="366">
                  <c:v>-3419.7055885580048</c:v>
                </c:pt>
                <c:pt idx="367">
                  <c:v>-3416.7886719618127</c:v>
                </c:pt>
                <c:pt idx="368">
                  <c:v>-3413.8717553656206</c:v>
                </c:pt>
                <c:pt idx="369">
                  <c:v>-3410.9548387694276</c:v>
                </c:pt>
                <c:pt idx="370">
                  <c:v>-3408.0379221732355</c:v>
                </c:pt>
                <c:pt idx="371">
                  <c:v>-3405.1210055770425</c:v>
                </c:pt>
                <c:pt idx="372">
                  <c:v>-3402.2040889808504</c:v>
                </c:pt>
                <c:pt idx="373">
                  <c:v>-3399.2871723846574</c:v>
                </c:pt>
                <c:pt idx="374">
                  <c:v>-3396.3702557884635</c:v>
                </c:pt>
                <c:pt idx="375">
                  <c:v>-3393.4533391922723</c:v>
                </c:pt>
                <c:pt idx="376">
                  <c:v>-3390.5364225960784</c:v>
                </c:pt>
                <c:pt idx="377">
                  <c:v>-3387.6195059998863</c:v>
                </c:pt>
                <c:pt idx="378">
                  <c:v>-3384.7025894036933</c:v>
                </c:pt>
                <c:pt idx="379">
                  <c:v>-3381.7856728075012</c:v>
                </c:pt>
                <c:pt idx="380">
                  <c:v>-3378.8687562113073</c:v>
                </c:pt>
                <c:pt idx="381">
                  <c:v>-3375.9518396151161</c:v>
                </c:pt>
                <c:pt idx="382">
                  <c:v>-3373.034923018924</c:v>
                </c:pt>
                <c:pt idx="383">
                  <c:v>-3370.1180064227301</c:v>
                </c:pt>
                <c:pt idx="384">
                  <c:v>-3367.2010898265389</c:v>
                </c:pt>
                <c:pt idx="385">
                  <c:v>-3364.284173230345</c:v>
                </c:pt>
                <c:pt idx="386">
                  <c:v>-3361.3672566341538</c:v>
                </c:pt>
                <c:pt idx="387">
                  <c:v>-3358.4503400379599</c:v>
                </c:pt>
                <c:pt idx="388">
                  <c:v>-3355.5334234417678</c:v>
                </c:pt>
                <c:pt idx="389">
                  <c:v>-3352.6165068455748</c:v>
                </c:pt>
                <c:pt idx="390">
                  <c:v>-3349.6995902493827</c:v>
                </c:pt>
                <c:pt idx="391">
                  <c:v>-3346.7826736531888</c:v>
                </c:pt>
                <c:pt idx="392">
                  <c:v>-3343.8657570569976</c:v>
                </c:pt>
                <c:pt idx="393">
                  <c:v>-3340.9488404608037</c:v>
                </c:pt>
                <c:pt idx="394">
                  <c:v>-3338.0319238646116</c:v>
                </c:pt>
                <c:pt idx="395">
                  <c:v>-3335.1150072684186</c:v>
                </c:pt>
                <c:pt idx="396">
                  <c:v>-3332.1980906722265</c:v>
                </c:pt>
                <c:pt idx="397">
                  <c:v>-3329.2811740760326</c:v>
                </c:pt>
                <c:pt idx="398">
                  <c:v>-3326.3642574798414</c:v>
                </c:pt>
                <c:pt idx="399">
                  <c:v>-3323.4473408836475</c:v>
                </c:pt>
                <c:pt idx="400">
                  <c:v>-3320.5304242874563</c:v>
                </c:pt>
                <c:pt idx="401">
                  <c:v>-3317.6135076912624</c:v>
                </c:pt>
                <c:pt idx="402">
                  <c:v>-3314.6965910950703</c:v>
                </c:pt>
                <c:pt idx="403">
                  <c:v>-3311.7796744988773</c:v>
                </c:pt>
                <c:pt idx="404">
                  <c:v>-3308.8627579026852</c:v>
                </c:pt>
                <c:pt idx="405">
                  <c:v>-3305.9458413064913</c:v>
                </c:pt>
                <c:pt idx="406">
                  <c:v>-3303.0289247103001</c:v>
                </c:pt>
                <c:pt idx="407">
                  <c:v>-3300.1120081141062</c:v>
                </c:pt>
                <c:pt idx="408">
                  <c:v>-3297.1950915179141</c:v>
                </c:pt>
                <c:pt idx="409">
                  <c:v>-3294.2781749217229</c:v>
                </c:pt>
                <c:pt idx="410">
                  <c:v>-3291.361258325529</c:v>
                </c:pt>
                <c:pt idx="411">
                  <c:v>-3288.4443417293369</c:v>
                </c:pt>
                <c:pt idx="412">
                  <c:v>-3285.5274251331439</c:v>
                </c:pt>
                <c:pt idx="413">
                  <c:v>-3282.6105085369518</c:v>
                </c:pt>
                <c:pt idx="414">
                  <c:v>-3279.6935919407588</c:v>
                </c:pt>
                <c:pt idx="415">
                  <c:v>-3276.7766753445667</c:v>
                </c:pt>
                <c:pt idx="416">
                  <c:v>-3273.8597587483728</c:v>
                </c:pt>
                <c:pt idx="417">
                  <c:v>-3270.9428421521816</c:v>
                </c:pt>
                <c:pt idx="418">
                  <c:v>-3268.0259255559877</c:v>
                </c:pt>
                <c:pt idx="419">
                  <c:v>-3265.1090089597956</c:v>
                </c:pt>
                <c:pt idx="420">
                  <c:v>-3262.1920923636026</c:v>
                </c:pt>
                <c:pt idx="421">
                  <c:v>-3259.2751757674105</c:v>
                </c:pt>
                <c:pt idx="422">
                  <c:v>-3256.3582591712166</c:v>
                </c:pt>
                <c:pt idx="423">
                  <c:v>-3253.4413425750254</c:v>
                </c:pt>
                <c:pt idx="424">
                  <c:v>-3250.5244259788315</c:v>
                </c:pt>
                <c:pt idx="425">
                  <c:v>-3247.6075093826394</c:v>
                </c:pt>
                <c:pt idx="426">
                  <c:v>-3244.6905927864464</c:v>
                </c:pt>
                <c:pt idx="427">
                  <c:v>-3241.7736761902543</c:v>
                </c:pt>
                <c:pt idx="428">
                  <c:v>-3238.8567595940613</c:v>
                </c:pt>
                <c:pt idx="429">
                  <c:v>-3235.9398429978692</c:v>
                </c:pt>
                <c:pt idx="430">
                  <c:v>-3233.0229264016752</c:v>
                </c:pt>
                <c:pt idx="431">
                  <c:v>-3230.1060098054841</c:v>
                </c:pt>
                <c:pt idx="432">
                  <c:v>-3227.1890932092901</c:v>
                </c:pt>
                <c:pt idx="433">
                  <c:v>-3224.2721766130981</c:v>
                </c:pt>
                <c:pt idx="434">
                  <c:v>-3221.3552600169069</c:v>
                </c:pt>
                <c:pt idx="435">
                  <c:v>-3218.438343420713</c:v>
                </c:pt>
                <c:pt idx="436">
                  <c:v>-3215.5214268245209</c:v>
                </c:pt>
                <c:pt idx="437">
                  <c:v>-3212.6045102283279</c:v>
                </c:pt>
                <c:pt idx="438">
                  <c:v>-3209.6875936321358</c:v>
                </c:pt>
                <c:pt idx="439">
                  <c:v>-3206.7706770359418</c:v>
                </c:pt>
                <c:pt idx="440">
                  <c:v>-3203.8537604397507</c:v>
                </c:pt>
                <c:pt idx="441">
                  <c:v>-3200.9368438435567</c:v>
                </c:pt>
                <c:pt idx="442">
                  <c:v>-3198.0199272473656</c:v>
                </c:pt>
                <c:pt idx="443">
                  <c:v>-3195.1030106511716</c:v>
                </c:pt>
                <c:pt idx="444">
                  <c:v>-3192.1860940549795</c:v>
                </c:pt>
                <c:pt idx="445">
                  <c:v>-3189.2691774587865</c:v>
                </c:pt>
                <c:pt idx="446">
                  <c:v>-3186.3522608625944</c:v>
                </c:pt>
                <c:pt idx="447">
                  <c:v>-3183.4353442664005</c:v>
                </c:pt>
                <c:pt idx="448">
                  <c:v>-3180.5184276702093</c:v>
                </c:pt>
                <c:pt idx="449">
                  <c:v>-3177.6015110740154</c:v>
                </c:pt>
                <c:pt idx="450">
                  <c:v>17775.813431549897</c:v>
                </c:pt>
                <c:pt idx="451">
                  <c:v>17677.058912485729</c:v>
                </c:pt>
                <c:pt idx="452">
                  <c:v>17578.30439342156</c:v>
                </c:pt>
                <c:pt idx="453">
                  <c:v>17479.549874357392</c:v>
                </c:pt>
                <c:pt idx="454">
                  <c:v>17380.795355293219</c:v>
                </c:pt>
                <c:pt idx="455">
                  <c:v>17282.040836229051</c:v>
                </c:pt>
                <c:pt idx="456">
                  <c:v>17183.286317164879</c:v>
                </c:pt>
                <c:pt idx="457">
                  <c:v>17084.53179810071</c:v>
                </c:pt>
                <c:pt idx="458">
                  <c:v>16985.777279036542</c:v>
                </c:pt>
                <c:pt idx="459">
                  <c:v>16887.022759972373</c:v>
                </c:pt>
                <c:pt idx="460">
                  <c:v>16788.268240908204</c:v>
                </c:pt>
                <c:pt idx="461">
                  <c:v>16689.513721844032</c:v>
                </c:pt>
                <c:pt idx="462">
                  <c:v>16590.759202779864</c:v>
                </c:pt>
                <c:pt idx="463">
                  <c:v>16492.004683715691</c:v>
                </c:pt>
                <c:pt idx="464">
                  <c:v>16393.250164651523</c:v>
                </c:pt>
                <c:pt idx="465">
                  <c:v>16294.495645587354</c:v>
                </c:pt>
                <c:pt idx="466">
                  <c:v>16195.741126523186</c:v>
                </c:pt>
                <c:pt idx="467">
                  <c:v>16096.986607459015</c:v>
                </c:pt>
                <c:pt idx="468">
                  <c:v>15998.232088394847</c:v>
                </c:pt>
                <c:pt idx="469">
                  <c:v>15899.477569330676</c:v>
                </c:pt>
                <c:pt idx="470">
                  <c:v>15800.723050266508</c:v>
                </c:pt>
                <c:pt idx="471">
                  <c:v>15701.968531202338</c:v>
                </c:pt>
                <c:pt idx="472">
                  <c:v>15603.214012138169</c:v>
                </c:pt>
                <c:pt idx="473">
                  <c:v>15504.459493073999</c:v>
                </c:pt>
                <c:pt idx="474">
                  <c:v>15405.70497400983</c:v>
                </c:pt>
                <c:pt idx="475">
                  <c:v>15306.95045494566</c:v>
                </c:pt>
                <c:pt idx="476">
                  <c:v>15208.195935881489</c:v>
                </c:pt>
                <c:pt idx="477">
                  <c:v>15109.441416817321</c:v>
                </c:pt>
                <c:pt idx="478">
                  <c:v>15010.686897753152</c:v>
                </c:pt>
                <c:pt idx="479">
                  <c:v>14911.93237868898</c:v>
                </c:pt>
                <c:pt idx="480">
                  <c:v>14813.177859624813</c:v>
                </c:pt>
                <c:pt idx="481">
                  <c:v>14714.423340560643</c:v>
                </c:pt>
                <c:pt idx="482">
                  <c:v>14615.668821496474</c:v>
                </c:pt>
                <c:pt idx="483">
                  <c:v>14516.914302432302</c:v>
                </c:pt>
                <c:pt idx="484">
                  <c:v>14418.159783368134</c:v>
                </c:pt>
                <c:pt idx="485">
                  <c:v>14319.405264303965</c:v>
                </c:pt>
                <c:pt idx="486">
                  <c:v>14220.650745239796</c:v>
                </c:pt>
                <c:pt idx="487">
                  <c:v>14121.896226175624</c:v>
                </c:pt>
                <c:pt idx="488">
                  <c:v>14023.141707111456</c:v>
                </c:pt>
                <c:pt idx="489">
                  <c:v>13924.387188047287</c:v>
                </c:pt>
                <c:pt idx="490">
                  <c:v>13825.632668983115</c:v>
                </c:pt>
                <c:pt idx="491">
                  <c:v>13726.878149918946</c:v>
                </c:pt>
                <c:pt idx="492">
                  <c:v>13628.123630854778</c:v>
                </c:pt>
                <c:pt idx="493">
                  <c:v>13529.369111790607</c:v>
                </c:pt>
                <c:pt idx="494">
                  <c:v>13430.614592726437</c:v>
                </c:pt>
                <c:pt idx="495">
                  <c:v>13331.860073662268</c:v>
                </c:pt>
                <c:pt idx="496">
                  <c:v>13233.105554598098</c:v>
                </c:pt>
                <c:pt idx="497">
                  <c:v>13134.351035533931</c:v>
                </c:pt>
                <c:pt idx="498">
                  <c:v>13035.596516469759</c:v>
                </c:pt>
                <c:pt idx="499">
                  <c:v>12936.841997405591</c:v>
                </c:pt>
                <c:pt idx="500">
                  <c:v>12838.087478341422</c:v>
                </c:pt>
                <c:pt idx="501">
                  <c:v>12739.332959277252</c:v>
                </c:pt>
                <c:pt idx="502">
                  <c:v>12640.578440213081</c:v>
                </c:pt>
                <c:pt idx="503">
                  <c:v>12541.823921148913</c:v>
                </c:pt>
                <c:pt idx="504">
                  <c:v>12443.069402084742</c:v>
                </c:pt>
                <c:pt idx="505">
                  <c:v>12344.314883020574</c:v>
                </c:pt>
                <c:pt idx="506">
                  <c:v>12245.560363956403</c:v>
                </c:pt>
                <c:pt idx="507">
                  <c:v>12146.805844892235</c:v>
                </c:pt>
                <c:pt idx="508">
                  <c:v>12048.051325828064</c:v>
                </c:pt>
                <c:pt idx="509">
                  <c:v>11949.296806763894</c:v>
                </c:pt>
                <c:pt idx="510">
                  <c:v>11850.542287699725</c:v>
                </c:pt>
                <c:pt idx="511">
                  <c:v>11751.787768635557</c:v>
                </c:pt>
                <c:pt idx="512">
                  <c:v>11653.033249571386</c:v>
                </c:pt>
                <c:pt idx="513">
                  <c:v>11554.27873050722</c:v>
                </c:pt>
                <c:pt idx="514">
                  <c:v>11455.524211443048</c:v>
                </c:pt>
                <c:pt idx="515">
                  <c:v>11356.769692378875</c:v>
                </c:pt>
                <c:pt idx="516">
                  <c:v>11258.015173314709</c:v>
                </c:pt>
                <c:pt idx="517">
                  <c:v>11159.260654250538</c:v>
                </c:pt>
                <c:pt idx="518">
                  <c:v>11060.50613518637</c:v>
                </c:pt>
                <c:pt idx="519">
                  <c:v>10961.751616122197</c:v>
                </c:pt>
                <c:pt idx="520">
                  <c:v>10862.997097058029</c:v>
                </c:pt>
                <c:pt idx="521">
                  <c:v>10764.24257799386</c:v>
                </c:pt>
                <c:pt idx="522">
                  <c:v>10665.488058929692</c:v>
                </c:pt>
                <c:pt idx="523">
                  <c:v>10566.733539865521</c:v>
                </c:pt>
                <c:pt idx="524">
                  <c:v>10467.979020801353</c:v>
                </c:pt>
                <c:pt idx="525">
                  <c:v>10369.224501737181</c:v>
                </c:pt>
                <c:pt idx="526">
                  <c:v>10270.469982673014</c:v>
                </c:pt>
                <c:pt idx="527">
                  <c:v>10171.715463608842</c:v>
                </c:pt>
                <c:pt idx="528">
                  <c:v>10072.960944544673</c:v>
                </c:pt>
                <c:pt idx="529">
                  <c:v>9974.2064254805045</c:v>
                </c:pt>
                <c:pt idx="530">
                  <c:v>9875.451906416336</c:v>
                </c:pt>
                <c:pt idx="531">
                  <c:v>9776.6973873521638</c:v>
                </c:pt>
                <c:pt idx="532">
                  <c:v>9677.9428682879952</c:v>
                </c:pt>
                <c:pt idx="533">
                  <c:v>9579.1883492238248</c:v>
                </c:pt>
                <c:pt idx="534">
                  <c:v>9480.4338301596581</c:v>
                </c:pt>
                <c:pt idx="535">
                  <c:v>9381.6793110954877</c:v>
                </c:pt>
                <c:pt idx="536">
                  <c:v>9282.9247920313173</c:v>
                </c:pt>
                <c:pt idx="537">
                  <c:v>9184.170272967147</c:v>
                </c:pt>
                <c:pt idx="538">
                  <c:v>9085.4157539029784</c:v>
                </c:pt>
                <c:pt idx="539">
                  <c:v>8986.661234838808</c:v>
                </c:pt>
                <c:pt idx="540">
                  <c:v>8887.9067157746376</c:v>
                </c:pt>
                <c:pt idx="541">
                  <c:v>8789.1521967104709</c:v>
                </c:pt>
                <c:pt idx="542">
                  <c:v>8690.3976776462987</c:v>
                </c:pt>
                <c:pt idx="543">
                  <c:v>8591.6431585821301</c:v>
                </c:pt>
                <c:pt idx="544">
                  <c:v>8492.8886395179597</c:v>
                </c:pt>
                <c:pt idx="545">
                  <c:v>8394.1341204537912</c:v>
                </c:pt>
                <c:pt idx="546">
                  <c:v>8295.3796013896208</c:v>
                </c:pt>
                <c:pt idx="547">
                  <c:v>8196.6250823254522</c:v>
                </c:pt>
                <c:pt idx="548">
                  <c:v>8097.8705632612819</c:v>
                </c:pt>
                <c:pt idx="549">
                  <c:v>7999.1160441971133</c:v>
                </c:pt>
                <c:pt idx="550">
                  <c:v>7900.3615251329429</c:v>
                </c:pt>
                <c:pt idx="551">
                  <c:v>7801.6070060687744</c:v>
                </c:pt>
                <c:pt idx="552">
                  <c:v>7702.852487004604</c:v>
                </c:pt>
                <c:pt idx="553">
                  <c:v>7604.0979679404354</c:v>
                </c:pt>
                <c:pt idx="554">
                  <c:v>7505.343448876265</c:v>
                </c:pt>
                <c:pt idx="555">
                  <c:v>7406.5889298120965</c:v>
                </c:pt>
                <c:pt idx="556">
                  <c:v>7307.8344107479261</c:v>
                </c:pt>
                <c:pt idx="557">
                  <c:v>7209.0798916837575</c:v>
                </c:pt>
                <c:pt idx="558">
                  <c:v>7110.3253726195871</c:v>
                </c:pt>
                <c:pt idx="559">
                  <c:v>7011.5708535554168</c:v>
                </c:pt>
                <c:pt idx="560">
                  <c:v>6912.8163344912482</c:v>
                </c:pt>
                <c:pt idx="561">
                  <c:v>6814.0618154270796</c:v>
                </c:pt>
                <c:pt idx="562">
                  <c:v>6715.3072963629093</c:v>
                </c:pt>
                <c:pt idx="563">
                  <c:v>6616.5527772987407</c:v>
                </c:pt>
                <c:pt idx="564">
                  <c:v>6517.7982582345685</c:v>
                </c:pt>
                <c:pt idx="565">
                  <c:v>6419.0437391703999</c:v>
                </c:pt>
                <c:pt idx="566">
                  <c:v>6320.2892201062314</c:v>
                </c:pt>
                <c:pt idx="567">
                  <c:v>6221.534701042061</c:v>
                </c:pt>
                <c:pt idx="568">
                  <c:v>6122.7801819778924</c:v>
                </c:pt>
                <c:pt idx="569">
                  <c:v>6024.025662913722</c:v>
                </c:pt>
                <c:pt idx="570">
                  <c:v>5925.2711438495517</c:v>
                </c:pt>
                <c:pt idx="571">
                  <c:v>5826.5166247853813</c:v>
                </c:pt>
                <c:pt idx="572">
                  <c:v>5727.7621057212127</c:v>
                </c:pt>
                <c:pt idx="573">
                  <c:v>5629.0075866570442</c:v>
                </c:pt>
                <c:pt idx="574">
                  <c:v>5530.2530675928756</c:v>
                </c:pt>
                <c:pt idx="575">
                  <c:v>5431.4985485287034</c:v>
                </c:pt>
                <c:pt idx="576">
                  <c:v>5332.7440294645348</c:v>
                </c:pt>
                <c:pt idx="577">
                  <c:v>5233.9895104003645</c:v>
                </c:pt>
                <c:pt idx="578">
                  <c:v>5135.2349913361959</c:v>
                </c:pt>
                <c:pt idx="579">
                  <c:v>5036.4804722720273</c:v>
                </c:pt>
                <c:pt idx="580">
                  <c:v>4937.7259532078588</c:v>
                </c:pt>
                <c:pt idx="581">
                  <c:v>4838.9714341436866</c:v>
                </c:pt>
                <c:pt idx="582">
                  <c:v>4740.216915079518</c:v>
                </c:pt>
                <c:pt idx="583">
                  <c:v>4641.4623960153476</c:v>
                </c:pt>
                <c:pt idx="584">
                  <c:v>4542.7078769511791</c:v>
                </c:pt>
                <c:pt idx="585">
                  <c:v>4443.9533578870069</c:v>
                </c:pt>
                <c:pt idx="586">
                  <c:v>4345.1988388228419</c:v>
                </c:pt>
                <c:pt idx="587">
                  <c:v>4246.4443197586697</c:v>
                </c:pt>
                <c:pt idx="588">
                  <c:v>4147.6898006945012</c:v>
                </c:pt>
                <c:pt idx="589">
                  <c:v>4048.9352816303326</c:v>
                </c:pt>
                <c:pt idx="590">
                  <c:v>3950.180762566164</c:v>
                </c:pt>
                <c:pt idx="591">
                  <c:v>3851.4262435019918</c:v>
                </c:pt>
                <c:pt idx="592">
                  <c:v>3752.6717244378233</c:v>
                </c:pt>
                <c:pt idx="593">
                  <c:v>3653.9172053736511</c:v>
                </c:pt>
                <c:pt idx="594">
                  <c:v>3555.1626863094825</c:v>
                </c:pt>
                <c:pt idx="595">
                  <c:v>3456.408167245314</c:v>
                </c:pt>
                <c:pt idx="596">
                  <c:v>3357.6536481811454</c:v>
                </c:pt>
                <c:pt idx="597">
                  <c:v>3258.8991291169768</c:v>
                </c:pt>
                <c:pt idx="598">
                  <c:v>3160.1446100528046</c:v>
                </c:pt>
                <c:pt idx="599">
                  <c:v>3061.3900909886361</c:v>
                </c:pt>
                <c:pt idx="600">
                  <c:v>2962.6355719244639</c:v>
                </c:pt>
                <c:pt idx="601">
                  <c:v>2863.8810528602953</c:v>
                </c:pt>
                <c:pt idx="602">
                  <c:v>2765.1265337961268</c:v>
                </c:pt>
                <c:pt idx="603">
                  <c:v>2666.3720147319582</c:v>
                </c:pt>
                <c:pt idx="604">
                  <c:v>2567.617495667786</c:v>
                </c:pt>
                <c:pt idx="605">
                  <c:v>2468.8629766036211</c:v>
                </c:pt>
                <c:pt idx="606">
                  <c:v>2370.1084575394489</c:v>
                </c:pt>
                <c:pt idx="607">
                  <c:v>2271.3539384752803</c:v>
                </c:pt>
                <c:pt idx="608">
                  <c:v>2172.5994194111081</c:v>
                </c:pt>
                <c:pt idx="609">
                  <c:v>2073.8449003469395</c:v>
                </c:pt>
                <c:pt idx="610">
                  <c:v>1975.090381282771</c:v>
                </c:pt>
                <c:pt idx="611">
                  <c:v>1876.3358622186024</c:v>
                </c:pt>
                <c:pt idx="612">
                  <c:v>1777.5813431544302</c:v>
                </c:pt>
                <c:pt idx="613">
                  <c:v>1678.8268240902617</c:v>
                </c:pt>
                <c:pt idx="614">
                  <c:v>1580.0723050260967</c:v>
                </c:pt>
                <c:pt idx="615">
                  <c:v>1481.3177859619245</c:v>
                </c:pt>
                <c:pt idx="616">
                  <c:v>1382.5632668977523</c:v>
                </c:pt>
                <c:pt idx="617">
                  <c:v>1283.8087478335838</c:v>
                </c:pt>
                <c:pt idx="618">
                  <c:v>1185.0542287694152</c:v>
                </c:pt>
                <c:pt idx="619">
                  <c:v>1086.2997097052466</c:v>
                </c:pt>
                <c:pt idx="620">
                  <c:v>987.54519064107444</c:v>
                </c:pt>
                <c:pt idx="621">
                  <c:v>888.79067157690224</c:v>
                </c:pt>
                <c:pt idx="622">
                  <c:v>790.03615251273368</c:v>
                </c:pt>
                <c:pt idx="623">
                  <c:v>691.28163344856512</c:v>
                </c:pt>
                <c:pt idx="624">
                  <c:v>592.52711438439655</c:v>
                </c:pt>
                <c:pt idx="625">
                  <c:v>493.77259532022799</c:v>
                </c:pt>
                <c:pt idx="626">
                  <c:v>395.01807625605579</c:v>
                </c:pt>
                <c:pt idx="627">
                  <c:v>296.26355719189087</c:v>
                </c:pt>
                <c:pt idx="628">
                  <c:v>197.50903812772231</c:v>
                </c:pt>
                <c:pt idx="629">
                  <c:v>98.754519063550106</c:v>
                </c:pt>
                <c:pt idx="630">
                  <c:v>-6.184563972055912E-10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60.478878374920228</c:v>
                </c:pt>
                <c:pt idx="2">
                  <c:v>120.95775674984046</c:v>
                </c:pt>
                <c:pt idx="3">
                  <c:v>181.4366351247607</c:v>
                </c:pt>
                <c:pt idx="4">
                  <c:v>241.91551349968091</c:v>
                </c:pt>
                <c:pt idx="5">
                  <c:v>302.39439187460113</c:v>
                </c:pt>
                <c:pt idx="6">
                  <c:v>362.87327024952134</c:v>
                </c:pt>
                <c:pt idx="7">
                  <c:v>423.35214862444155</c:v>
                </c:pt>
                <c:pt idx="8">
                  <c:v>483.83102699936177</c:v>
                </c:pt>
                <c:pt idx="9">
                  <c:v>544.30990537428193</c:v>
                </c:pt>
                <c:pt idx="10">
                  <c:v>604.78878374920214</c:v>
                </c:pt>
                <c:pt idx="11">
                  <c:v>665.26766212412235</c:v>
                </c:pt>
                <c:pt idx="12">
                  <c:v>725.74654049904268</c:v>
                </c:pt>
                <c:pt idx="13">
                  <c:v>786.22541887396301</c:v>
                </c:pt>
                <c:pt idx="14">
                  <c:v>846.70429724888322</c:v>
                </c:pt>
                <c:pt idx="15">
                  <c:v>907.18317562380355</c:v>
                </c:pt>
                <c:pt idx="16">
                  <c:v>967.66205399872376</c:v>
                </c:pt>
                <c:pt idx="17">
                  <c:v>1028.1409323736441</c:v>
                </c:pt>
                <c:pt idx="18">
                  <c:v>1088.6198107485643</c:v>
                </c:pt>
                <c:pt idx="19">
                  <c:v>1149.0986891234845</c:v>
                </c:pt>
                <c:pt idx="20">
                  <c:v>1209.5775674984047</c:v>
                </c:pt>
                <c:pt idx="21">
                  <c:v>1270.0564458733249</c:v>
                </c:pt>
                <c:pt idx="22">
                  <c:v>1330.5353242482454</c:v>
                </c:pt>
                <c:pt idx="23">
                  <c:v>1391.0142026231656</c:v>
                </c:pt>
                <c:pt idx="24">
                  <c:v>1451.4930809980858</c:v>
                </c:pt>
                <c:pt idx="25">
                  <c:v>1511.9719593730063</c:v>
                </c:pt>
                <c:pt idx="26">
                  <c:v>1572.4508377479265</c:v>
                </c:pt>
                <c:pt idx="27">
                  <c:v>1632.9297161228467</c:v>
                </c:pt>
                <c:pt idx="28">
                  <c:v>1693.4085944977669</c:v>
                </c:pt>
                <c:pt idx="29">
                  <c:v>1753.8874728726873</c:v>
                </c:pt>
                <c:pt idx="30">
                  <c:v>1814.3663512476076</c:v>
                </c:pt>
                <c:pt idx="31">
                  <c:v>1874.8452296225278</c:v>
                </c:pt>
                <c:pt idx="32">
                  <c:v>1935.3241079974482</c:v>
                </c:pt>
                <c:pt idx="33">
                  <c:v>1995.8029863723684</c:v>
                </c:pt>
                <c:pt idx="34">
                  <c:v>2056.2818647472886</c:v>
                </c:pt>
                <c:pt idx="35">
                  <c:v>2116.7607431222091</c:v>
                </c:pt>
                <c:pt idx="36">
                  <c:v>2177.2396214971291</c:v>
                </c:pt>
                <c:pt idx="37">
                  <c:v>2237.7184998720495</c:v>
                </c:pt>
                <c:pt idx="38">
                  <c:v>2298.1973782469699</c:v>
                </c:pt>
                <c:pt idx="39">
                  <c:v>2358.6762566218899</c:v>
                </c:pt>
                <c:pt idx="40">
                  <c:v>2419.1551349968099</c:v>
                </c:pt>
                <c:pt idx="41">
                  <c:v>2479.6340133717299</c:v>
                </c:pt>
                <c:pt idx="42">
                  <c:v>2540.1128917466499</c:v>
                </c:pt>
                <c:pt idx="43">
                  <c:v>2600.5917701215703</c:v>
                </c:pt>
                <c:pt idx="44">
                  <c:v>2661.0706484964903</c:v>
                </c:pt>
                <c:pt idx="45">
                  <c:v>2721.5495268714103</c:v>
                </c:pt>
                <c:pt idx="46">
                  <c:v>2782.0284052463303</c:v>
                </c:pt>
                <c:pt idx="47">
                  <c:v>2842.5072836212503</c:v>
                </c:pt>
                <c:pt idx="48">
                  <c:v>2902.9861619961703</c:v>
                </c:pt>
                <c:pt idx="49">
                  <c:v>2963.4650403710903</c:v>
                </c:pt>
                <c:pt idx="50">
                  <c:v>3023.9439187460102</c:v>
                </c:pt>
                <c:pt idx="51">
                  <c:v>3084.4227971209302</c:v>
                </c:pt>
                <c:pt idx="52">
                  <c:v>3144.9016754958502</c:v>
                </c:pt>
                <c:pt idx="53">
                  <c:v>3205.3805538707702</c:v>
                </c:pt>
                <c:pt idx="54">
                  <c:v>3265.8594322456902</c:v>
                </c:pt>
                <c:pt idx="55">
                  <c:v>3326.3383106206102</c:v>
                </c:pt>
                <c:pt idx="56">
                  <c:v>3386.8171889955302</c:v>
                </c:pt>
                <c:pt idx="57">
                  <c:v>3447.2960673704501</c:v>
                </c:pt>
                <c:pt idx="58">
                  <c:v>3507.7749457453701</c:v>
                </c:pt>
                <c:pt idx="59">
                  <c:v>3568.2538241202901</c:v>
                </c:pt>
                <c:pt idx="60">
                  <c:v>3628.7327024952101</c:v>
                </c:pt>
                <c:pt idx="61">
                  <c:v>3689.2115808701301</c:v>
                </c:pt>
                <c:pt idx="62">
                  <c:v>3749.6904592450505</c:v>
                </c:pt>
                <c:pt idx="63">
                  <c:v>3810.1693376199705</c:v>
                </c:pt>
                <c:pt idx="64">
                  <c:v>3870.6482159948905</c:v>
                </c:pt>
                <c:pt idx="65">
                  <c:v>3931.1270943698105</c:v>
                </c:pt>
                <c:pt idx="66">
                  <c:v>3991.6059727447305</c:v>
                </c:pt>
                <c:pt idx="67">
                  <c:v>4052.0848511196505</c:v>
                </c:pt>
                <c:pt idx="68">
                  <c:v>4112.56372949457</c:v>
                </c:pt>
                <c:pt idx="69">
                  <c:v>4173.04260786949</c:v>
                </c:pt>
                <c:pt idx="70">
                  <c:v>4233.52148624441</c:v>
                </c:pt>
                <c:pt idx="71">
                  <c:v>4294.00036461933</c:v>
                </c:pt>
                <c:pt idx="72">
                  <c:v>4354.4792429942509</c:v>
                </c:pt>
                <c:pt idx="73">
                  <c:v>4414.9581213691708</c:v>
                </c:pt>
                <c:pt idx="74">
                  <c:v>4475.4369997440908</c:v>
                </c:pt>
                <c:pt idx="75">
                  <c:v>4535.9158781190108</c:v>
                </c:pt>
                <c:pt idx="76">
                  <c:v>4596.3947564939308</c:v>
                </c:pt>
                <c:pt idx="77">
                  <c:v>4656.8736348688508</c:v>
                </c:pt>
                <c:pt idx="78">
                  <c:v>4717.3525132437708</c:v>
                </c:pt>
                <c:pt idx="79">
                  <c:v>4777.8313916186908</c:v>
                </c:pt>
                <c:pt idx="80">
                  <c:v>4838.3102699936107</c:v>
                </c:pt>
                <c:pt idx="81">
                  <c:v>4898.7891483685307</c:v>
                </c:pt>
                <c:pt idx="82">
                  <c:v>4959.2680267434507</c:v>
                </c:pt>
                <c:pt idx="83">
                  <c:v>5019.7469051183707</c:v>
                </c:pt>
                <c:pt idx="84">
                  <c:v>5080.2257834932907</c:v>
                </c:pt>
                <c:pt idx="85">
                  <c:v>5140.7046618682107</c:v>
                </c:pt>
                <c:pt idx="86">
                  <c:v>5201.1835402431307</c:v>
                </c:pt>
                <c:pt idx="87">
                  <c:v>5261.6624186180507</c:v>
                </c:pt>
                <c:pt idx="88">
                  <c:v>5322.1412969929706</c:v>
                </c:pt>
                <c:pt idx="89">
                  <c:v>5382.6201753678906</c:v>
                </c:pt>
                <c:pt idx="90">
                  <c:v>5443.0990537428106</c:v>
                </c:pt>
                <c:pt idx="91">
                  <c:v>5503.5779321177306</c:v>
                </c:pt>
                <c:pt idx="92">
                  <c:v>5564.0568104926506</c:v>
                </c:pt>
                <c:pt idx="93">
                  <c:v>5624.5356888675706</c:v>
                </c:pt>
                <c:pt idx="94">
                  <c:v>5685.0145672424906</c:v>
                </c:pt>
                <c:pt idx="95">
                  <c:v>5745.4934456174105</c:v>
                </c:pt>
                <c:pt idx="96">
                  <c:v>5805.9723239923305</c:v>
                </c:pt>
                <c:pt idx="97">
                  <c:v>5866.4512023672505</c:v>
                </c:pt>
                <c:pt idx="98">
                  <c:v>5926.9300807421705</c:v>
                </c:pt>
                <c:pt idx="99">
                  <c:v>5987.4089591170905</c:v>
                </c:pt>
                <c:pt idx="100">
                  <c:v>6047.8878374920105</c:v>
                </c:pt>
                <c:pt idx="101">
                  <c:v>6108.3667158669305</c:v>
                </c:pt>
                <c:pt idx="102">
                  <c:v>6168.8455942418504</c:v>
                </c:pt>
                <c:pt idx="103">
                  <c:v>6229.3244726167704</c:v>
                </c:pt>
                <c:pt idx="104">
                  <c:v>6289.8033509916904</c:v>
                </c:pt>
                <c:pt idx="105">
                  <c:v>6350.2822293666104</c:v>
                </c:pt>
                <c:pt idx="106">
                  <c:v>6410.7611077415304</c:v>
                </c:pt>
                <c:pt idx="107">
                  <c:v>6471.2399861164504</c:v>
                </c:pt>
                <c:pt idx="108">
                  <c:v>6531.7188644913704</c:v>
                </c:pt>
                <c:pt idx="109">
                  <c:v>6592.1977428662904</c:v>
                </c:pt>
                <c:pt idx="110">
                  <c:v>6652.6766212412113</c:v>
                </c:pt>
                <c:pt idx="111">
                  <c:v>6713.1554996161312</c:v>
                </c:pt>
                <c:pt idx="112">
                  <c:v>6773.6343779910512</c:v>
                </c:pt>
                <c:pt idx="113">
                  <c:v>6834.1132563659712</c:v>
                </c:pt>
                <c:pt idx="114">
                  <c:v>6894.5921347408912</c:v>
                </c:pt>
                <c:pt idx="115">
                  <c:v>6955.0710131158112</c:v>
                </c:pt>
                <c:pt idx="116">
                  <c:v>7015.5498914907312</c:v>
                </c:pt>
                <c:pt idx="117">
                  <c:v>7076.0287698656512</c:v>
                </c:pt>
                <c:pt idx="118">
                  <c:v>7136.5076482405711</c:v>
                </c:pt>
                <c:pt idx="119">
                  <c:v>7196.9865266154911</c:v>
                </c:pt>
                <c:pt idx="120">
                  <c:v>7257.4654049904111</c:v>
                </c:pt>
                <c:pt idx="121">
                  <c:v>7317.9442833653311</c:v>
                </c:pt>
                <c:pt idx="122">
                  <c:v>7378.4231617402511</c:v>
                </c:pt>
                <c:pt idx="123">
                  <c:v>7438.9020401151711</c:v>
                </c:pt>
                <c:pt idx="124">
                  <c:v>7499.3809184900911</c:v>
                </c:pt>
                <c:pt idx="125">
                  <c:v>7559.859796865011</c:v>
                </c:pt>
                <c:pt idx="126">
                  <c:v>7620.338675239931</c:v>
                </c:pt>
                <c:pt idx="127">
                  <c:v>7680.817553614851</c:v>
                </c:pt>
                <c:pt idx="128">
                  <c:v>7741.296431989771</c:v>
                </c:pt>
                <c:pt idx="129">
                  <c:v>7801.775310364691</c:v>
                </c:pt>
                <c:pt idx="130">
                  <c:v>7862.254188739611</c:v>
                </c:pt>
                <c:pt idx="131">
                  <c:v>7922.733067114531</c:v>
                </c:pt>
                <c:pt idx="132">
                  <c:v>7983.211945489451</c:v>
                </c:pt>
                <c:pt idx="133">
                  <c:v>8043.6908238643709</c:v>
                </c:pt>
                <c:pt idx="134">
                  <c:v>8104.1697022392909</c:v>
                </c:pt>
                <c:pt idx="135">
                  <c:v>8164.6485806142109</c:v>
                </c:pt>
                <c:pt idx="136">
                  <c:v>8225.1274589891309</c:v>
                </c:pt>
                <c:pt idx="137">
                  <c:v>8285.6063373640518</c:v>
                </c:pt>
                <c:pt idx="138">
                  <c:v>8346.0852157389709</c:v>
                </c:pt>
                <c:pt idx="139">
                  <c:v>8406.5640941138918</c:v>
                </c:pt>
                <c:pt idx="140">
                  <c:v>8467.0429724888108</c:v>
                </c:pt>
                <c:pt idx="141">
                  <c:v>8527.5218508637317</c:v>
                </c:pt>
                <c:pt idx="142">
                  <c:v>8588.0007292386508</c:v>
                </c:pt>
                <c:pt idx="143">
                  <c:v>8648.4796076135717</c:v>
                </c:pt>
                <c:pt idx="144">
                  <c:v>8708.9584859884908</c:v>
                </c:pt>
                <c:pt idx="145">
                  <c:v>8769.4373643634117</c:v>
                </c:pt>
                <c:pt idx="146">
                  <c:v>8829.9162427383308</c:v>
                </c:pt>
                <c:pt idx="147">
                  <c:v>8890.3951211132517</c:v>
                </c:pt>
                <c:pt idx="148">
                  <c:v>8950.8739994881707</c:v>
                </c:pt>
                <c:pt idx="149">
                  <c:v>9011.3528778630916</c:v>
                </c:pt>
                <c:pt idx="150">
                  <c:v>9071.8317562380107</c:v>
                </c:pt>
                <c:pt idx="151">
                  <c:v>9132.3106346129316</c:v>
                </c:pt>
                <c:pt idx="152">
                  <c:v>9192.7895129878507</c:v>
                </c:pt>
                <c:pt idx="153">
                  <c:v>9253.2683913627716</c:v>
                </c:pt>
                <c:pt idx="154">
                  <c:v>9313.7472697376907</c:v>
                </c:pt>
                <c:pt idx="155">
                  <c:v>9374.2261481126116</c:v>
                </c:pt>
                <c:pt idx="156">
                  <c:v>9434.7050264875306</c:v>
                </c:pt>
                <c:pt idx="157">
                  <c:v>9495.1839048624515</c:v>
                </c:pt>
                <c:pt idx="158">
                  <c:v>9555.6627832373706</c:v>
                </c:pt>
                <c:pt idx="159">
                  <c:v>9616.1416616122915</c:v>
                </c:pt>
                <c:pt idx="160">
                  <c:v>9676.6205399872106</c:v>
                </c:pt>
                <c:pt idx="161">
                  <c:v>9737.0994183621315</c:v>
                </c:pt>
                <c:pt idx="162">
                  <c:v>9797.5782967370524</c:v>
                </c:pt>
                <c:pt idx="163">
                  <c:v>9858.0571751119733</c:v>
                </c:pt>
                <c:pt idx="164">
                  <c:v>9918.5360534868942</c:v>
                </c:pt>
                <c:pt idx="165">
                  <c:v>9979.0149318618151</c:v>
                </c:pt>
                <c:pt idx="166">
                  <c:v>10039.493810236736</c:v>
                </c:pt>
                <c:pt idx="167">
                  <c:v>10099.972688611659</c:v>
                </c:pt>
                <c:pt idx="168">
                  <c:v>10160.45156698658</c:v>
                </c:pt>
                <c:pt idx="169">
                  <c:v>10220.9304453615</c:v>
                </c:pt>
                <c:pt idx="170">
                  <c:v>10281.409323736421</c:v>
                </c:pt>
                <c:pt idx="171">
                  <c:v>10341.888202111342</c:v>
                </c:pt>
                <c:pt idx="172">
                  <c:v>10402.367080486263</c:v>
                </c:pt>
                <c:pt idx="173">
                  <c:v>10462.845958861184</c:v>
                </c:pt>
                <c:pt idx="174">
                  <c:v>10523.324837236105</c:v>
                </c:pt>
                <c:pt idx="175">
                  <c:v>10583.803715611026</c:v>
                </c:pt>
                <c:pt idx="176">
                  <c:v>10644.282593985947</c:v>
                </c:pt>
                <c:pt idx="177">
                  <c:v>10704.761472360869</c:v>
                </c:pt>
                <c:pt idx="178">
                  <c:v>10765.24035073579</c:v>
                </c:pt>
                <c:pt idx="179">
                  <c:v>10825.719229110711</c:v>
                </c:pt>
                <c:pt idx="180">
                  <c:v>10867.738107485631</c:v>
                </c:pt>
                <c:pt idx="181">
                  <c:v>10928.086985860553</c:v>
                </c:pt>
                <c:pt idx="182">
                  <c:v>10988.435864235475</c:v>
                </c:pt>
                <c:pt idx="183">
                  <c:v>11048.784742610394</c:v>
                </c:pt>
                <c:pt idx="184">
                  <c:v>11109.133620985316</c:v>
                </c:pt>
                <c:pt idx="185">
                  <c:v>11169.482499360236</c:v>
                </c:pt>
                <c:pt idx="186">
                  <c:v>11229.83137773516</c:v>
                </c:pt>
                <c:pt idx="187">
                  <c:v>11290.180256110079</c:v>
                </c:pt>
                <c:pt idx="188">
                  <c:v>11350.529134485001</c:v>
                </c:pt>
                <c:pt idx="189">
                  <c:v>11410.878012859921</c:v>
                </c:pt>
                <c:pt idx="190">
                  <c:v>11471.226891234843</c:v>
                </c:pt>
                <c:pt idx="191">
                  <c:v>11531.575769609764</c:v>
                </c:pt>
                <c:pt idx="192">
                  <c:v>11591.924647984684</c:v>
                </c:pt>
                <c:pt idx="193">
                  <c:v>11652.273526359606</c:v>
                </c:pt>
                <c:pt idx="194">
                  <c:v>11712.622404734526</c:v>
                </c:pt>
                <c:pt idx="195">
                  <c:v>11772.971283109448</c:v>
                </c:pt>
                <c:pt idx="196">
                  <c:v>11833.320161484369</c:v>
                </c:pt>
                <c:pt idx="197">
                  <c:v>11893.669039859291</c:v>
                </c:pt>
                <c:pt idx="198">
                  <c:v>11954.017918234211</c:v>
                </c:pt>
                <c:pt idx="199">
                  <c:v>12014.366796609133</c:v>
                </c:pt>
                <c:pt idx="200">
                  <c:v>12074.715674984054</c:v>
                </c:pt>
                <c:pt idx="201">
                  <c:v>12135.064553358974</c:v>
                </c:pt>
                <c:pt idx="202">
                  <c:v>12195.413431733896</c:v>
                </c:pt>
                <c:pt idx="203">
                  <c:v>12255.762310108816</c:v>
                </c:pt>
                <c:pt idx="204">
                  <c:v>12316.111188483737</c:v>
                </c:pt>
                <c:pt idx="205">
                  <c:v>12376.460066858657</c:v>
                </c:pt>
                <c:pt idx="206">
                  <c:v>12436.808945233581</c:v>
                </c:pt>
                <c:pt idx="207">
                  <c:v>12497.157823608501</c:v>
                </c:pt>
                <c:pt idx="208">
                  <c:v>12557.506701983422</c:v>
                </c:pt>
                <c:pt idx="209">
                  <c:v>12617.855580358344</c:v>
                </c:pt>
                <c:pt idx="210">
                  <c:v>12678.204458733264</c:v>
                </c:pt>
                <c:pt idx="211">
                  <c:v>12738.553337108186</c:v>
                </c:pt>
                <c:pt idx="212">
                  <c:v>12798.902215483105</c:v>
                </c:pt>
                <c:pt idx="213">
                  <c:v>12859.251093858027</c:v>
                </c:pt>
                <c:pt idx="214">
                  <c:v>12919.599972232947</c:v>
                </c:pt>
                <c:pt idx="215">
                  <c:v>12979.948850607871</c:v>
                </c:pt>
                <c:pt idx="216">
                  <c:v>13040.297728982792</c:v>
                </c:pt>
                <c:pt idx="217">
                  <c:v>13100.646607357712</c:v>
                </c:pt>
                <c:pt idx="218">
                  <c:v>13160.995485732634</c:v>
                </c:pt>
                <c:pt idx="219">
                  <c:v>13221.344364107554</c:v>
                </c:pt>
                <c:pt idx="220">
                  <c:v>13281.693242482475</c:v>
                </c:pt>
                <c:pt idx="221">
                  <c:v>13342.042120857395</c:v>
                </c:pt>
                <c:pt idx="222">
                  <c:v>13402.390999232317</c:v>
                </c:pt>
                <c:pt idx="223">
                  <c:v>13462.739877607237</c:v>
                </c:pt>
                <c:pt idx="224">
                  <c:v>13523.088755982159</c:v>
                </c:pt>
                <c:pt idx="225">
                  <c:v>13583.437634357082</c:v>
                </c:pt>
                <c:pt idx="226">
                  <c:v>13643.786512732002</c:v>
                </c:pt>
                <c:pt idx="227">
                  <c:v>13704.135391106924</c:v>
                </c:pt>
                <c:pt idx="228">
                  <c:v>13764.484269481844</c:v>
                </c:pt>
                <c:pt idx="229">
                  <c:v>13824.833147856765</c:v>
                </c:pt>
                <c:pt idx="230">
                  <c:v>13885.182026231685</c:v>
                </c:pt>
                <c:pt idx="231">
                  <c:v>13945.530904606607</c:v>
                </c:pt>
                <c:pt idx="232">
                  <c:v>14005.879782981527</c:v>
                </c:pt>
                <c:pt idx="233">
                  <c:v>14066.228661356448</c:v>
                </c:pt>
                <c:pt idx="234">
                  <c:v>14126.577539731372</c:v>
                </c:pt>
                <c:pt idx="235">
                  <c:v>14186.926418106292</c:v>
                </c:pt>
                <c:pt idx="236">
                  <c:v>14247.275296481213</c:v>
                </c:pt>
                <c:pt idx="237">
                  <c:v>14307.624174856133</c:v>
                </c:pt>
                <c:pt idx="238">
                  <c:v>14367.973053231055</c:v>
                </c:pt>
                <c:pt idx="239">
                  <c:v>14428.321931605975</c:v>
                </c:pt>
                <c:pt idx="240">
                  <c:v>14488.670809980897</c:v>
                </c:pt>
                <c:pt idx="241">
                  <c:v>14549.019688355816</c:v>
                </c:pt>
                <c:pt idx="242">
                  <c:v>14609.368566730738</c:v>
                </c:pt>
                <c:pt idx="243">
                  <c:v>14669.71744510566</c:v>
                </c:pt>
                <c:pt idx="244">
                  <c:v>14730.066323480582</c:v>
                </c:pt>
                <c:pt idx="245">
                  <c:v>14790.415201855503</c:v>
                </c:pt>
                <c:pt idx="246">
                  <c:v>14850.764080230423</c:v>
                </c:pt>
                <c:pt idx="247">
                  <c:v>14911.112958605345</c:v>
                </c:pt>
                <c:pt idx="248">
                  <c:v>14971.461836980265</c:v>
                </c:pt>
                <c:pt idx="249">
                  <c:v>15031.810715355186</c:v>
                </c:pt>
                <c:pt idx="250">
                  <c:v>15092.159593730106</c:v>
                </c:pt>
                <c:pt idx="251">
                  <c:v>15152.508472105028</c:v>
                </c:pt>
                <c:pt idx="252">
                  <c:v>15212.85735047995</c:v>
                </c:pt>
                <c:pt idx="253">
                  <c:v>15273.20622885487</c:v>
                </c:pt>
                <c:pt idx="254">
                  <c:v>15333.555107229793</c:v>
                </c:pt>
                <c:pt idx="255">
                  <c:v>15393.903985604713</c:v>
                </c:pt>
                <c:pt idx="256">
                  <c:v>15454.252863979635</c:v>
                </c:pt>
                <c:pt idx="257">
                  <c:v>15514.601742354555</c:v>
                </c:pt>
                <c:pt idx="258">
                  <c:v>15574.950620729476</c:v>
                </c:pt>
                <c:pt idx="259">
                  <c:v>15635.299499104398</c:v>
                </c:pt>
                <c:pt idx="260">
                  <c:v>15695.648377479318</c:v>
                </c:pt>
                <c:pt idx="261">
                  <c:v>15755.997255854239</c:v>
                </c:pt>
                <c:pt idx="262">
                  <c:v>15816.346134229159</c:v>
                </c:pt>
                <c:pt idx="263">
                  <c:v>15876.695012604083</c:v>
                </c:pt>
                <c:pt idx="264">
                  <c:v>15937.043890979003</c:v>
                </c:pt>
                <c:pt idx="265">
                  <c:v>15997.392769353924</c:v>
                </c:pt>
                <c:pt idx="266">
                  <c:v>16057.741647728844</c:v>
                </c:pt>
                <c:pt idx="267">
                  <c:v>16118.090526103766</c:v>
                </c:pt>
                <c:pt idx="268">
                  <c:v>16178.439404478688</c:v>
                </c:pt>
                <c:pt idx="269">
                  <c:v>16238.788282853608</c:v>
                </c:pt>
                <c:pt idx="270">
                  <c:v>16299.137161228529</c:v>
                </c:pt>
                <c:pt idx="271">
                  <c:v>16359.486039603449</c:v>
                </c:pt>
                <c:pt idx="272">
                  <c:v>16419.834917978369</c:v>
                </c:pt>
                <c:pt idx="273">
                  <c:v>16480.183796353293</c:v>
                </c:pt>
                <c:pt idx="274">
                  <c:v>16540.532674728212</c:v>
                </c:pt>
                <c:pt idx="275">
                  <c:v>16600.881553103132</c:v>
                </c:pt>
                <c:pt idx="276">
                  <c:v>16661.230431478052</c:v>
                </c:pt>
                <c:pt idx="277">
                  <c:v>16721.579309852976</c:v>
                </c:pt>
                <c:pt idx="278">
                  <c:v>16781.928188227899</c:v>
                </c:pt>
                <c:pt idx="279">
                  <c:v>16842.277066602819</c:v>
                </c:pt>
                <c:pt idx="280">
                  <c:v>16902.625944977743</c:v>
                </c:pt>
                <c:pt idx="281">
                  <c:v>16962.974823352662</c:v>
                </c:pt>
                <c:pt idx="282">
                  <c:v>17023.323701727582</c:v>
                </c:pt>
                <c:pt idx="283">
                  <c:v>17083.672580102502</c:v>
                </c:pt>
                <c:pt idx="284">
                  <c:v>17144.021458477426</c:v>
                </c:pt>
                <c:pt idx="285">
                  <c:v>17204.370336852346</c:v>
                </c:pt>
                <c:pt idx="286">
                  <c:v>17264.719215227266</c:v>
                </c:pt>
                <c:pt idx="287">
                  <c:v>17325.068093602189</c:v>
                </c:pt>
                <c:pt idx="288">
                  <c:v>17385.416971977109</c:v>
                </c:pt>
                <c:pt idx="289">
                  <c:v>17445.765850352029</c:v>
                </c:pt>
                <c:pt idx="290">
                  <c:v>17506.114728726949</c:v>
                </c:pt>
                <c:pt idx="291">
                  <c:v>17566.463607101872</c:v>
                </c:pt>
                <c:pt idx="292">
                  <c:v>17626.812485476792</c:v>
                </c:pt>
                <c:pt idx="293">
                  <c:v>17687.161363851712</c:v>
                </c:pt>
                <c:pt idx="294">
                  <c:v>17747.510242226635</c:v>
                </c:pt>
                <c:pt idx="295">
                  <c:v>17807.859120601555</c:v>
                </c:pt>
                <c:pt idx="296">
                  <c:v>17868.207998976475</c:v>
                </c:pt>
                <c:pt idx="297">
                  <c:v>17928.556877351399</c:v>
                </c:pt>
                <c:pt idx="298">
                  <c:v>17988.905755726322</c:v>
                </c:pt>
                <c:pt idx="299">
                  <c:v>18049.254634101242</c:v>
                </c:pt>
                <c:pt idx="300">
                  <c:v>18109.603512476162</c:v>
                </c:pt>
                <c:pt idx="301">
                  <c:v>18169.952390851082</c:v>
                </c:pt>
                <c:pt idx="302">
                  <c:v>18230.301269226005</c:v>
                </c:pt>
                <c:pt idx="303">
                  <c:v>18290.650147600925</c:v>
                </c:pt>
                <c:pt idx="304">
                  <c:v>18350.999025975845</c:v>
                </c:pt>
                <c:pt idx="305">
                  <c:v>18411.347904350769</c:v>
                </c:pt>
                <c:pt idx="306">
                  <c:v>18471.696782725689</c:v>
                </c:pt>
                <c:pt idx="307">
                  <c:v>18532.045661100608</c:v>
                </c:pt>
                <c:pt idx="308">
                  <c:v>18592.394539475528</c:v>
                </c:pt>
                <c:pt idx="309">
                  <c:v>18652.743417850452</c:v>
                </c:pt>
                <c:pt idx="310">
                  <c:v>18713.092296225372</c:v>
                </c:pt>
                <c:pt idx="311">
                  <c:v>18773.441174600292</c:v>
                </c:pt>
                <c:pt idx="312">
                  <c:v>18833.790052975215</c:v>
                </c:pt>
                <c:pt idx="313">
                  <c:v>18894.138931350135</c:v>
                </c:pt>
                <c:pt idx="314">
                  <c:v>18954.487809725055</c:v>
                </c:pt>
                <c:pt idx="315">
                  <c:v>19014.836688099975</c:v>
                </c:pt>
                <c:pt idx="316">
                  <c:v>19075.185566474902</c:v>
                </c:pt>
                <c:pt idx="317">
                  <c:v>19135.534444849822</c:v>
                </c:pt>
                <c:pt idx="318">
                  <c:v>19195.883323224742</c:v>
                </c:pt>
                <c:pt idx="319">
                  <c:v>19256.232201599661</c:v>
                </c:pt>
                <c:pt idx="320">
                  <c:v>19316.581079974585</c:v>
                </c:pt>
                <c:pt idx="321">
                  <c:v>19376.929958349505</c:v>
                </c:pt>
                <c:pt idx="322">
                  <c:v>19437.278836724425</c:v>
                </c:pt>
                <c:pt idx="323">
                  <c:v>19497.627715099348</c:v>
                </c:pt>
                <c:pt idx="324">
                  <c:v>19557.976593474268</c:v>
                </c:pt>
                <c:pt idx="325">
                  <c:v>19618.325471849188</c:v>
                </c:pt>
                <c:pt idx="326">
                  <c:v>19678.674350224108</c:v>
                </c:pt>
                <c:pt idx="327">
                  <c:v>19739.023228599031</c:v>
                </c:pt>
                <c:pt idx="328">
                  <c:v>19799.372106973951</c:v>
                </c:pt>
                <c:pt idx="329">
                  <c:v>19859.720985348871</c:v>
                </c:pt>
                <c:pt idx="330">
                  <c:v>19920.069863723795</c:v>
                </c:pt>
                <c:pt idx="331">
                  <c:v>19980.418742098715</c:v>
                </c:pt>
                <c:pt idx="332">
                  <c:v>20040.767620473634</c:v>
                </c:pt>
                <c:pt idx="333">
                  <c:v>20101.116498848554</c:v>
                </c:pt>
                <c:pt idx="334">
                  <c:v>20161.465377223478</c:v>
                </c:pt>
                <c:pt idx="335">
                  <c:v>20221.814255598398</c:v>
                </c:pt>
                <c:pt idx="336">
                  <c:v>20282.163133973321</c:v>
                </c:pt>
                <c:pt idx="337">
                  <c:v>20342.512012348245</c:v>
                </c:pt>
                <c:pt idx="338">
                  <c:v>20402.860890723165</c:v>
                </c:pt>
                <c:pt idx="339">
                  <c:v>20463.209769098085</c:v>
                </c:pt>
                <c:pt idx="340">
                  <c:v>20523.558647473004</c:v>
                </c:pt>
                <c:pt idx="341">
                  <c:v>20583.907525847928</c:v>
                </c:pt>
                <c:pt idx="342">
                  <c:v>20644.256404222848</c:v>
                </c:pt>
                <c:pt idx="343">
                  <c:v>20704.605282597768</c:v>
                </c:pt>
                <c:pt idx="344">
                  <c:v>20764.954160972688</c:v>
                </c:pt>
                <c:pt idx="345">
                  <c:v>20825.303039347611</c:v>
                </c:pt>
                <c:pt idx="346">
                  <c:v>20885.651917722531</c:v>
                </c:pt>
                <c:pt idx="347">
                  <c:v>20946.000796097451</c:v>
                </c:pt>
                <c:pt idx="348">
                  <c:v>21006.349674472374</c:v>
                </c:pt>
                <c:pt idx="349">
                  <c:v>21066.698552847294</c:v>
                </c:pt>
                <c:pt idx="350">
                  <c:v>21127.047431222214</c:v>
                </c:pt>
                <c:pt idx="351">
                  <c:v>21187.396309597134</c:v>
                </c:pt>
                <c:pt idx="352">
                  <c:v>21247.745187972057</c:v>
                </c:pt>
                <c:pt idx="353">
                  <c:v>21308.094066346977</c:v>
                </c:pt>
                <c:pt idx="354">
                  <c:v>21368.442944721897</c:v>
                </c:pt>
                <c:pt idx="355">
                  <c:v>21428.791823096824</c:v>
                </c:pt>
                <c:pt idx="356">
                  <c:v>21489.140701471744</c:v>
                </c:pt>
                <c:pt idx="357">
                  <c:v>21549.489579846664</c:v>
                </c:pt>
                <c:pt idx="358">
                  <c:v>21609.838458221584</c:v>
                </c:pt>
                <c:pt idx="359">
                  <c:v>21670.187336596508</c:v>
                </c:pt>
                <c:pt idx="360">
                  <c:v>21730.536214971427</c:v>
                </c:pt>
                <c:pt idx="361">
                  <c:v>21790.885093346347</c:v>
                </c:pt>
                <c:pt idx="362">
                  <c:v>21851.233971721267</c:v>
                </c:pt>
                <c:pt idx="363">
                  <c:v>21911.582850096191</c:v>
                </c:pt>
                <c:pt idx="364">
                  <c:v>21971.931728471111</c:v>
                </c:pt>
                <c:pt idx="365">
                  <c:v>22032.28060684603</c:v>
                </c:pt>
                <c:pt idx="366">
                  <c:v>22092.629485220954</c:v>
                </c:pt>
                <c:pt idx="367">
                  <c:v>22152.978363595874</c:v>
                </c:pt>
                <c:pt idx="368">
                  <c:v>22213.327241970794</c:v>
                </c:pt>
                <c:pt idx="369">
                  <c:v>22273.676120345714</c:v>
                </c:pt>
                <c:pt idx="370">
                  <c:v>22334.024998720637</c:v>
                </c:pt>
                <c:pt idx="371">
                  <c:v>22394.373877095557</c:v>
                </c:pt>
                <c:pt idx="372">
                  <c:v>22454.722755470477</c:v>
                </c:pt>
                <c:pt idx="373">
                  <c:v>22515.0716338454</c:v>
                </c:pt>
                <c:pt idx="374">
                  <c:v>22575.420512220324</c:v>
                </c:pt>
                <c:pt idx="375">
                  <c:v>22635.769390595244</c:v>
                </c:pt>
                <c:pt idx="376">
                  <c:v>22696.118268970164</c:v>
                </c:pt>
                <c:pt idx="377">
                  <c:v>22756.467147345087</c:v>
                </c:pt>
                <c:pt idx="378">
                  <c:v>22816.816025720007</c:v>
                </c:pt>
                <c:pt idx="379">
                  <c:v>22877.164904094927</c:v>
                </c:pt>
                <c:pt idx="380">
                  <c:v>22937.51378246985</c:v>
                </c:pt>
                <c:pt idx="381">
                  <c:v>22997.86266084477</c:v>
                </c:pt>
                <c:pt idx="382">
                  <c:v>23058.21153921969</c:v>
                </c:pt>
                <c:pt idx="383">
                  <c:v>23118.56041759461</c:v>
                </c:pt>
                <c:pt idx="384">
                  <c:v>23178.909295969534</c:v>
                </c:pt>
                <c:pt idx="385">
                  <c:v>23239.258174344453</c:v>
                </c:pt>
                <c:pt idx="386">
                  <c:v>23299.607052719373</c:v>
                </c:pt>
                <c:pt idx="387">
                  <c:v>23359.955931094293</c:v>
                </c:pt>
                <c:pt idx="388">
                  <c:v>23420.304809469217</c:v>
                </c:pt>
                <c:pt idx="389">
                  <c:v>23480.653687844137</c:v>
                </c:pt>
                <c:pt idx="390">
                  <c:v>23541.002566219056</c:v>
                </c:pt>
                <c:pt idx="391">
                  <c:v>23601.35144459398</c:v>
                </c:pt>
                <c:pt idx="392">
                  <c:v>23661.7003229689</c:v>
                </c:pt>
                <c:pt idx="393">
                  <c:v>23722.04920134382</c:v>
                </c:pt>
                <c:pt idx="394">
                  <c:v>23782.398079718743</c:v>
                </c:pt>
                <c:pt idx="395">
                  <c:v>23842.746958093667</c:v>
                </c:pt>
                <c:pt idx="396">
                  <c:v>23903.095836468587</c:v>
                </c:pt>
                <c:pt idx="397">
                  <c:v>23963.444714843507</c:v>
                </c:pt>
                <c:pt idx="398">
                  <c:v>24023.79359321843</c:v>
                </c:pt>
                <c:pt idx="399">
                  <c:v>24084.14247159335</c:v>
                </c:pt>
                <c:pt idx="400">
                  <c:v>24144.49134996827</c:v>
                </c:pt>
                <c:pt idx="401">
                  <c:v>24204.84022834319</c:v>
                </c:pt>
                <c:pt idx="402">
                  <c:v>24265.189106718113</c:v>
                </c:pt>
                <c:pt idx="403">
                  <c:v>24325.537985093033</c:v>
                </c:pt>
                <c:pt idx="404">
                  <c:v>24385.886863467953</c:v>
                </c:pt>
                <c:pt idx="405">
                  <c:v>24446.235741842873</c:v>
                </c:pt>
                <c:pt idx="406">
                  <c:v>24506.584620217796</c:v>
                </c:pt>
                <c:pt idx="407">
                  <c:v>24566.933498592716</c:v>
                </c:pt>
                <c:pt idx="408">
                  <c:v>24627.282376967636</c:v>
                </c:pt>
                <c:pt idx="409">
                  <c:v>24687.63125534256</c:v>
                </c:pt>
                <c:pt idx="410">
                  <c:v>24747.980133717479</c:v>
                </c:pt>
                <c:pt idx="411">
                  <c:v>24808.329012092399</c:v>
                </c:pt>
                <c:pt idx="412">
                  <c:v>24868.677890467319</c:v>
                </c:pt>
                <c:pt idx="413">
                  <c:v>24929.026768842246</c:v>
                </c:pt>
                <c:pt idx="414">
                  <c:v>24989.375647217166</c:v>
                </c:pt>
                <c:pt idx="415">
                  <c:v>25049.724525592086</c:v>
                </c:pt>
                <c:pt idx="416">
                  <c:v>25110.07340396701</c:v>
                </c:pt>
                <c:pt idx="417">
                  <c:v>25170.42228234193</c:v>
                </c:pt>
                <c:pt idx="418">
                  <c:v>25230.771160716849</c:v>
                </c:pt>
                <c:pt idx="419">
                  <c:v>25291.120039091769</c:v>
                </c:pt>
                <c:pt idx="420">
                  <c:v>25351.468917466693</c:v>
                </c:pt>
                <c:pt idx="421">
                  <c:v>25411.817795841613</c:v>
                </c:pt>
                <c:pt idx="422">
                  <c:v>25472.166674216533</c:v>
                </c:pt>
                <c:pt idx="423">
                  <c:v>25532.515552591456</c:v>
                </c:pt>
                <c:pt idx="424">
                  <c:v>25592.864430966376</c:v>
                </c:pt>
                <c:pt idx="425">
                  <c:v>25653.213309341296</c:v>
                </c:pt>
                <c:pt idx="426">
                  <c:v>25713.562187716216</c:v>
                </c:pt>
                <c:pt idx="427">
                  <c:v>25773.911066091139</c:v>
                </c:pt>
                <c:pt idx="428">
                  <c:v>25834.259944466059</c:v>
                </c:pt>
                <c:pt idx="429">
                  <c:v>25894.608822840979</c:v>
                </c:pt>
                <c:pt idx="430">
                  <c:v>25954.957701215899</c:v>
                </c:pt>
                <c:pt idx="431">
                  <c:v>26015.306579590822</c:v>
                </c:pt>
                <c:pt idx="432">
                  <c:v>26075.655457965746</c:v>
                </c:pt>
                <c:pt idx="433">
                  <c:v>26136.004336340666</c:v>
                </c:pt>
                <c:pt idx="434">
                  <c:v>26196.353214715589</c:v>
                </c:pt>
                <c:pt idx="435">
                  <c:v>26256.702093090509</c:v>
                </c:pt>
                <c:pt idx="436">
                  <c:v>26317.050971465429</c:v>
                </c:pt>
                <c:pt idx="437">
                  <c:v>26377.399849840349</c:v>
                </c:pt>
                <c:pt idx="438">
                  <c:v>26437.748728215272</c:v>
                </c:pt>
                <c:pt idx="439">
                  <c:v>26498.097606590192</c:v>
                </c:pt>
                <c:pt idx="440">
                  <c:v>26558.446484965112</c:v>
                </c:pt>
                <c:pt idx="441">
                  <c:v>26618.795363340036</c:v>
                </c:pt>
                <c:pt idx="442">
                  <c:v>26679.144241714956</c:v>
                </c:pt>
                <c:pt idx="443">
                  <c:v>26739.493120089875</c:v>
                </c:pt>
                <c:pt idx="444">
                  <c:v>26799.841998464795</c:v>
                </c:pt>
                <c:pt idx="445">
                  <c:v>26860.190876839719</c:v>
                </c:pt>
                <c:pt idx="446">
                  <c:v>26920.539755214639</c:v>
                </c:pt>
                <c:pt idx="447">
                  <c:v>26980.888633589559</c:v>
                </c:pt>
                <c:pt idx="448">
                  <c:v>27041.237511964478</c:v>
                </c:pt>
                <c:pt idx="449">
                  <c:v>27101.586390339402</c:v>
                </c:pt>
                <c:pt idx="450">
                  <c:v>30481.354700959168</c:v>
                </c:pt>
                <c:pt idx="451">
                  <c:v>30312.01384150939</c:v>
                </c:pt>
                <c:pt idx="452">
                  <c:v>30142.672982059612</c:v>
                </c:pt>
                <c:pt idx="453">
                  <c:v>29973.332122609834</c:v>
                </c:pt>
                <c:pt idx="454">
                  <c:v>29803.991263160053</c:v>
                </c:pt>
                <c:pt idx="455">
                  <c:v>29634.650403710275</c:v>
                </c:pt>
                <c:pt idx="456">
                  <c:v>29465.309544260494</c:v>
                </c:pt>
                <c:pt idx="457">
                  <c:v>29295.968684810716</c:v>
                </c:pt>
                <c:pt idx="458">
                  <c:v>29126.627825360938</c:v>
                </c:pt>
                <c:pt idx="459">
                  <c:v>28957.286965911157</c:v>
                </c:pt>
                <c:pt idx="460">
                  <c:v>28787.946106461379</c:v>
                </c:pt>
                <c:pt idx="461">
                  <c:v>28618.605247011601</c:v>
                </c:pt>
                <c:pt idx="462">
                  <c:v>28449.26438756182</c:v>
                </c:pt>
                <c:pt idx="463">
                  <c:v>28279.923528112042</c:v>
                </c:pt>
                <c:pt idx="464">
                  <c:v>28110.58266866226</c:v>
                </c:pt>
                <c:pt idx="465">
                  <c:v>27941.241809212483</c:v>
                </c:pt>
                <c:pt idx="466">
                  <c:v>27771.900949762705</c:v>
                </c:pt>
                <c:pt idx="467">
                  <c:v>27602.560090312927</c:v>
                </c:pt>
                <c:pt idx="468">
                  <c:v>27433.219230863142</c:v>
                </c:pt>
                <c:pt idx="469">
                  <c:v>27263.878371413364</c:v>
                </c:pt>
                <c:pt idx="470">
                  <c:v>27094.537511963586</c:v>
                </c:pt>
                <c:pt idx="471">
                  <c:v>26925.196652513812</c:v>
                </c:pt>
                <c:pt idx="472">
                  <c:v>26755.855793064031</c:v>
                </c:pt>
                <c:pt idx="473">
                  <c:v>26586.514933614249</c:v>
                </c:pt>
                <c:pt idx="474">
                  <c:v>26417.174074164472</c:v>
                </c:pt>
                <c:pt idx="475">
                  <c:v>26247.833214714694</c:v>
                </c:pt>
                <c:pt idx="476">
                  <c:v>26078.492355264916</c:v>
                </c:pt>
                <c:pt idx="477">
                  <c:v>25909.151495815138</c:v>
                </c:pt>
                <c:pt idx="478">
                  <c:v>25739.810636365357</c:v>
                </c:pt>
                <c:pt idx="479">
                  <c:v>25570.469776915575</c:v>
                </c:pt>
                <c:pt idx="480">
                  <c:v>25401.128917465798</c:v>
                </c:pt>
                <c:pt idx="481">
                  <c:v>25231.78805801602</c:v>
                </c:pt>
                <c:pt idx="482">
                  <c:v>25062.447198566239</c:v>
                </c:pt>
                <c:pt idx="483">
                  <c:v>24893.106339116464</c:v>
                </c:pt>
                <c:pt idx="484">
                  <c:v>24723.765479666683</c:v>
                </c:pt>
                <c:pt idx="485">
                  <c:v>24554.424620216905</c:v>
                </c:pt>
                <c:pt idx="486">
                  <c:v>24385.083760767124</c:v>
                </c:pt>
                <c:pt idx="487">
                  <c:v>24215.742901317339</c:v>
                </c:pt>
                <c:pt idx="488">
                  <c:v>24046.402041867565</c:v>
                </c:pt>
                <c:pt idx="489">
                  <c:v>23877.061182417783</c:v>
                </c:pt>
                <c:pt idx="490">
                  <c:v>23707.720322968009</c:v>
                </c:pt>
                <c:pt idx="491">
                  <c:v>23538.379463518235</c:v>
                </c:pt>
                <c:pt idx="492">
                  <c:v>23369.038604068453</c:v>
                </c:pt>
                <c:pt idx="493">
                  <c:v>23199.697744618672</c:v>
                </c:pt>
                <c:pt idx="494">
                  <c:v>23030.356885168894</c:v>
                </c:pt>
                <c:pt idx="495">
                  <c:v>22861.016025719113</c:v>
                </c:pt>
                <c:pt idx="496">
                  <c:v>22691.675166269331</c:v>
                </c:pt>
                <c:pt idx="497">
                  <c:v>22522.334306819554</c:v>
                </c:pt>
                <c:pt idx="498">
                  <c:v>22352.993447369772</c:v>
                </c:pt>
                <c:pt idx="499">
                  <c:v>22183.652587919998</c:v>
                </c:pt>
                <c:pt idx="500">
                  <c:v>22014.311728470217</c:v>
                </c:pt>
                <c:pt idx="501">
                  <c:v>21844.970869020442</c:v>
                </c:pt>
                <c:pt idx="502">
                  <c:v>21675.630009570661</c:v>
                </c:pt>
                <c:pt idx="503">
                  <c:v>21506.28915012088</c:v>
                </c:pt>
                <c:pt idx="504">
                  <c:v>21336.948290671102</c:v>
                </c:pt>
                <c:pt idx="505">
                  <c:v>21167.60743122132</c:v>
                </c:pt>
                <c:pt idx="506">
                  <c:v>20998.266571771543</c:v>
                </c:pt>
                <c:pt idx="507">
                  <c:v>20828.925712321761</c:v>
                </c:pt>
                <c:pt idx="508">
                  <c:v>20659.58485287198</c:v>
                </c:pt>
                <c:pt idx="509">
                  <c:v>20490.243993422206</c:v>
                </c:pt>
                <c:pt idx="510">
                  <c:v>20320.903133972432</c:v>
                </c:pt>
                <c:pt idx="511">
                  <c:v>20151.56227452265</c:v>
                </c:pt>
                <c:pt idx="512">
                  <c:v>19982.221415072876</c:v>
                </c:pt>
                <c:pt idx="513">
                  <c:v>19812.880555623091</c:v>
                </c:pt>
                <c:pt idx="514">
                  <c:v>19643.539696173309</c:v>
                </c:pt>
                <c:pt idx="515">
                  <c:v>19474.198836723535</c:v>
                </c:pt>
                <c:pt idx="516">
                  <c:v>19304.85797727375</c:v>
                </c:pt>
                <c:pt idx="517">
                  <c:v>19135.517117823976</c:v>
                </c:pt>
                <c:pt idx="518">
                  <c:v>18966.176258374195</c:v>
                </c:pt>
                <c:pt idx="519">
                  <c:v>18796.835398924413</c:v>
                </c:pt>
                <c:pt idx="520">
                  <c:v>18627.494539474639</c:v>
                </c:pt>
                <c:pt idx="521">
                  <c:v>18458.153680024858</c:v>
                </c:pt>
                <c:pt idx="522">
                  <c:v>18288.81282057508</c:v>
                </c:pt>
                <c:pt idx="523">
                  <c:v>18119.471961125299</c:v>
                </c:pt>
                <c:pt idx="524">
                  <c:v>17950.131101675517</c:v>
                </c:pt>
                <c:pt idx="525">
                  <c:v>17780.790242225743</c:v>
                </c:pt>
                <c:pt idx="526">
                  <c:v>17611.449382775962</c:v>
                </c:pt>
                <c:pt idx="527">
                  <c:v>17442.108523326184</c:v>
                </c:pt>
                <c:pt idx="528">
                  <c:v>17272.767663876402</c:v>
                </c:pt>
                <c:pt idx="529">
                  <c:v>17103.426804426628</c:v>
                </c:pt>
                <c:pt idx="530">
                  <c:v>16934.085944976847</c:v>
                </c:pt>
                <c:pt idx="531">
                  <c:v>16764.745085527069</c:v>
                </c:pt>
                <c:pt idx="532">
                  <c:v>16595.404226077288</c:v>
                </c:pt>
                <c:pt idx="533">
                  <c:v>16426.063366627513</c:v>
                </c:pt>
                <c:pt idx="534">
                  <c:v>16256.722507177732</c:v>
                </c:pt>
                <c:pt idx="535">
                  <c:v>16087.381647727951</c:v>
                </c:pt>
                <c:pt idx="536">
                  <c:v>15918.040788278173</c:v>
                </c:pt>
                <c:pt idx="537">
                  <c:v>15748.699928828391</c:v>
                </c:pt>
                <c:pt idx="538">
                  <c:v>15579.35906937861</c:v>
                </c:pt>
                <c:pt idx="539">
                  <c:v>15410.018209928836</c:v>
                </c:pt>
                <c:pt idx="540">
                  <c:v>15240.677350479054</c:v>
                </c:pt>
                <c:pt idx="541">
                  <c:v>15071.336491029277</c:v>
                </c:pt>
                <c:pt idx="542">
                  <c:v>14901.995631579503</c:v>
                </c:pt>
                <c:pt idx="543">
                  <c:v>14732.654772129721</c:v>
                </c:pt>
                <c:pt idx="544">
                  <c:v>14563.313912679947</c:v>
                </c:pt>
                <c:pt idx="545">
                  <c:v>14393.973053230158</c:v>
                </c:pt>
                <c:pt idx="546">
                  <c:v>14224.63219378038</c:v>
                </c:pt>
                <c:pt idx="547">
                  <c:v>14055.291334330599</c:v>
                </c:pt>
                <c:pt idx="548">
                  <c:v>13885.950474880825</c:v>
                </c:pt>
                <c:pt idx="549">
                  <c:v>13716.609615431043</c:v>
                </c:pt>
                <c:pt idx="550">
                  <c:v>13547.268755981269</c:v>
                </c:pt>
                <c:pt idx="551">
                  <c:v>13377.927896531484</c:v>
                </c:pt>
                <c:pt idx="552">
                  <c:v>13208.58703708171</c:v>
                </c:pt>
                <c:pt idx="553">
                  <c:v>13039.246177631929</c:v>
                </c:pt>
                <c:pt idx="554">
                  <c:v>12869.905318182155</c:v>
                </c:pt>
                <c:pt idx="555">
                  <c:v>12700.564458732366</c:v>
                </c:pt>
                <c:pt idx="556">
                  <c:v>12531.223599282588</c:v>
                </c:pt>
                <c:pt idx="557">
                  <c:v>12361.882739832814</c:v>
                </c:pt>
                <c:pt idx="558">
                  <c:v>12192.541880383033</c:v>
                </c:pt>
                <c:pt idx="559">
                  <c:v>12023.201020933258</c:v>
                </c:pt>
                <c:pt idx="560">
                  <c:v>11853.860161483473</c:v>
                </c:pt>
                <c:pt idx="561">
                  <c:v>11684.519302033699</c:v>
                </c:pt>
                <c:pt idx="562">
                  <c:v>11515.178442583918</c:v>
                </c:pt>
                <c:pt idx="563">
                  <c:v>11345.837583134144</c:v>
                </c:pt>
                <c:pt idx="564">
                  <c:v>11176.496723684362</c:v>
                </c:pt>
                <c:pt idx="565">
                  <c:v>11007.155864234584</c:v>
                </c:pt>
                <c:pt idx="566">
                  <c:v>10837.815004784796</c:v>
                </c:pt>
                <c:pt idx="567">
                  <c:v>10668.474145335022</c:v>
                </c:pt>
                <c:pt idx="568">
                  <c:v>10499.13328588524</c:v>
                </c:pt>
                <c:pt idx="569">
                  <c:v>10329.792426435466</c:v>
                </c:pt>
                <c:pt idx="570">
                  <c:v>10160.451566985681</c:v>
                </c:pt>
                <c:pt idx="571">
                  <c:v>9991.1107075359068</c:v>
                </c:pt>
                <c:pt idx="572">
                  <c:v>9821.7698480861254</c:v>
                </c:pt>
                <c:pt idx="573">
                  <c:v>9652.4289886363513</c:v>
                </c:pt>
                <c:pt idx="574">
                  <c:v>9483.0881291865699</c:v>
                </c:pt>
                <c:pt idx="575">
                  <c:v>9313.7472697367921</c:v>
                </c:pt>
                <c:pt idx="576">
                  <c:v>9144.4064102870034</c:v>
                </c:pt>
                <c:pt idx="577">
                  <c:v>8975.0655508372292</c:v>
                </c:pt>
                <c:pt idx="578">
                  <c:v>8805.7246913874551</c:v>
                </c:pt>
                <c:pt idx="579">
                  <c:v>8636.3838319376737</c:v>
                </c:pt>
                <c:pt idx="580">
                  <c:v>8467.0429724878959</c:v>
                </c:pt>
                <c:pt idx="581">
                  <c:v>8297.7021130381145</c:v>
                </c:pt>
                <c:pt idx="582">
                  <c:v>8128.3612535883403</c:v>
                </c:pt>
                <c:pt idx="583">
                  <c:v>7959.0203941385589</c:v>
                </c:pt>
                <c:pt idx="584">
                  <c:v>7789.6795346887848</c:v>
                </c:pt>
                <c:pt idx="585">
                  <c:v>7620.3386752389997</c:v>
                </c:pt>
                <c:pt idx="586">
                  <c:v>7450.9978157892256</c:v>
                </c:pt>
                <c:pt idx="587">
                  <c:v>7281.6569563394369</c:v>
                </c:pt>
                <c:pt idx="588">
                  <c:v>7112.3160968896627</c:v>
                </c:pt>
                <c:pt idx="589">
                  <c:v>6942.9752374398813</c:v>
                </c:pt>
                <c:pt idx="590">
                  <c:v>6773.6343779901072</c:v>
                </c:pt>
                <c:pt idx="591">
                  <c:v>6604.2935185403257</c:v>
                </c:pt>
                <c:pt idx="592">
                  <c:v>6434.9526590905443</c:v>
                </c:pt>
                <c:pt idx="593">
                  <c:v>6265.6117996407629</c:v>
                </c:pt>
                <c:pt idx="594">
                  <c:v>6096.2709401909888</c:v>
                </c:pt>
                <c:pt idx="595">
                  <c:v>5926.9300807412073</c:v>
                </c:pt>
                <c:pt idx="596">
                  <c:v>5757.5892212914332</c:v>
                </c:pt>
                <c:pt idx="597">
                  <c:v>5588.2483618416591</c:v>
                </c:pt>
                <c:pt idx="598">
                  <c:v>5418.9075023918704</c:v>
                </c:pt>
                <c:pt idx="599">
                  <c:v>5249.5666429420962</c:v>
                </c:pt>
                <c:pt idx="600">
                  <c:v>5080.2257834923148</c:v>
                </c:pt>
                <c:pt idx="601">
                  <c:v>4910.8849240425334</c:v>
                </c:pt>
                <c:pt idx="602">
                  <c:v>4741.544064592752</c:v>
                </c:pt>
                <c:pt idx="603">
                  <c:v>4572.2032051429778</c:v>
                </c:pt>
                <c:pt idx="604">
                  <c:v>4402.8623456931964</c:v>
                </c:pt>
                <c:pt idx="605">
                  <c:v>4233.5214862434223</c:v>
                </c:pt>
                <c:pt idx="606">
                  <c:v>4064.1806267936408</c:v>
                </c:pt>
                <c:pt idx="607">
                  <c:v>3894.8397673438667</c:v>
                </c:pt>
                <c:pt idx="608">
                  <c:v>3725.498907894078</c:v>
                </c:pt>
                <c:pt idx="609">
                  <c:v>3556.1580484443039</c:v>
                </c:pt>
                <c:pt idx="610">
                  <c:v>3386.8171889945224</c:v>
                </c:pt>
                <c:pt idx="611">
                  <c:v>3217.476329544741</c:v>
                </c:pt>
                <c:pt idx="612">
                  <c:v>3048.1354700949596</c:v>
                </c:pt>
                <c:pt idx="613">
                  <c:v>2878.7946106451855</c:v>
                </c:pt>
                <c:pt idx="614">
                  <c:v>2709.453751195404</c:v>
                </c:pt>
                <c:pt idx="615">
                  <c:v>2540.1128917456299</c:v>
                </c:pt>
                <c:pt idx="616">
                  <c:v>2370.7720322958558</c:v>
                </c:pt>
                <c:pt idx="617">
                  <c:v>2201.4311728460743</c:v>
                </c:pt>
                <c:pt idx="618">
                  <c:v>2032.0903133963002</c:v>
                </c:pt>
                <c:pt idx="619">
                  <c:v>1862.7494539465115</c:v>
                </c:pt>
                <c:pt idx="620">
                  <c:v>1693.4085944967374</c:v>
                </c:pt>
                <c:pt idx="621">
                  <c:v>1524.0677350469487</c:v>
                </c:pt>
                <c:pt idx="622">
                  <c:v>1354.7268755971745</c:v>
                </c:pt>
                <c:pt idx="623">
                  <c:v>1185.3860161473931</c:v>
                </c:pt>
                <c:pt idx="624">
                  <c:v>1016.0451566976189</c:v>
                </c:pt>
                <c:pt idx="625">
                  <c:v>846.70429724783753</c:v>
                </c:pt>
                <c:pt idx="626">
                  <c:v>677.36343779806339</c:v>
                </c:pt>
                <c:pt idx="627">
                  <c:v>508.02257834828197</c:v>
                </c:pt>
                <c:pt idx="628">
                  <c:v>338.68171889850782</c:v>
                </c:pt>
                <c:pt idx="629">
                  <c:v>169.34085944871913</c:v>
                </c:pt>
                <c:pt idx="630">
                  <c:v>-1.0622898116707802E-9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64.360278070864226</c:v>
                </c:pt>
                <c:pt idx="2">
                  <c:v>128.72055614172845</c:v>
                </c:pt>
                <c:pt idx="3">
                  <c:v>193.08083421259266</c:v>
                </c:pt>
                <c:pt idx="4">
                  <c:v>257.4411122834569</c:v>
                </c:pt>
                <c:pt idx="5">
                  <c:v>321.80139035432109</c:v>
                </c:pt>
                <c:pt idx="6">
                  <c:v>386.16166842518533</c:v>
                </c:pt>
                <c:pt idx="7">
                  <c:v>450.52194649604951</c:v>
                </c:pt>
                <c:pt idx="8">
                  <c:v>514.88222456691369</c:v>
                </c:pt>
                <c:pt idx="9">
                  <c:v>579.24250263777787</c:v>
                </c:pt>
                <c:pt idx="10">
                  <c:v>643.60278070864206</c:v>
                </c:pt>
                <c:pt idx="11">
                  <c:v>707.96305877950624</c:v>
                </c:pt>
                <c:pt idx="12">
                  <c:v>772.32333685037065</c:v>
                </c:pt>
                <c:pt idx="13">
                  <c:v>836.68361492123483</c:v>
                </c:pt>
                <c:pt idx="14">
                  <c:v>901.04389299209913</c:v>
                </c:pt>
                <c:pt idx="15">
                  <c:v>965.40417106296343</c:v>
                </c:pt>
                <c:pt idx="16">
                  <c:v>1029.7644491338276</c:v>
                </c:pt>
                <c:pt idx="17">
                  <c:v>1094.1247272046919</c:v>
                </c:pt>
                <c:pt idx="18">
                  <c:v>1158.4850052755562</c:v>
                </c:pt>
                <c:pt idx="19">
                  <c:v>1222.8452833464203</c:v>
                </c:pt>
                <c:pt idx="20">
                  <c:v>1287.2055614172846</c:v>
                </c:pt>
                <c:pt idx="21">
                  <c:v>1351.5658394881489</c:v>
                </c:pt>
                <c:pt idx="22">
                  <c:v>1415.9261175590132</c:v>
                </c:pt>
                <c:pt idx="23">
                  <c:v>1480.2863956298775</c:v>
                </c:pt>
                <c:pt idx="24">
                  <c:v>1544.6466737007418</c:v>
                </c:pt>
                <c:pt idx="25">
                  <c:v>1609.0069517716061</c:v>
                </c:pt>
                <c:pt idx="26">
                  <c:v>1673.3672298424704</c:v>
                </c:pt>
                <c:pt idx="27">
                  <c:v>1737.7275079133346</c:v>
                </c:pt>
                <c:pt idx="28">
                  <c:v>1802.0877859841987</c:v>
                </c:pt>
                <c:pt idx="29">
                  <c:v>1866.4480640550632</c:v>
                </c:pt>
                <c:pt idx="30">
                  <c:v>1930.8083421259273</c:v>
                </c:pt>
                <c:pt idx="31">
                  <c:v>1995.1686201967916</c:v>
                </c:pt>
                <c:pt idx="32">
                  <c:v>2059.5288982676561</c:v>
                </c:pt>
                <c:pt idx="33">
                  <c:v>2123.8891763385204</c:v>
                </c:pt>
                <c:pt idx="34">
                  <c:v>2188.2494544093847</c:v>
                </c:pt>
                <c:pt idx="35">
                  <c:v>2252.609732480249</c:v>
                </c:pt>
                <c:pt idx="36">
                  <c:v>2316.9700105511129</c:v>
                </c:pt>
                <c:pt idx="37">
                  <c:v>2381.3302886219776</c:v>
                </c:pt>
                <c:pt idx="38">
                  <c:v>2445.6905666928419</c:v>
                </c:pt>
                <c:pt idx="39">
                  <c:v>2510.0508447637058</c:v>
                </c:pt>
                <c:pt idx="40">
                  <c:v>2574.4111228345696</c:v>
                </c:pt>
                <c:pt idx="41">
                  <c:v>2638.7714009054334</c:v>
                </c:pt>
                <c:pt idx="42">
                  <c:v>2703.1316789762977</c:v>
                </c:pt>
                <c:pt idx="43">
                  <c:v>2767.491957047162</c:v>
                </c:pt>
                <c:pt idx="44">
                  <c:v>2831.8522351180259</c:v>
                </c:pt>
                <c:pt idx="45">
                  <c:v>2896.2125131888897</c:v>
                </c:pt>
                <c:pt idx="46">
                  <c:v>2960.572791259754</c:v>
                </c:pt>
                <c:pt idx="47">
                  <c:v>3024.9330693306179</c:v>
                </c:pt>
                <c:pt idx="48">
                  <c:v>3089.2933474014817</c:v>
                </c:pt>
                <c:pt idx="49">
                  <c:v>3153.6536254723455</c:v>
                </c:pt>
                <c:pt idx="50">
                  <c:v>3218.0139035432098</c:v>
                </c:pt>
                <c:pt idx="51">
                  <c:v>3282.3741816140737</c:v>
                </c:pt>
                <c:pt idx="52">
                  <c:v>3346.734459684938</c:v>
                </c:pt>
                <c:pt idx="53">
                  <c:v>3411.0947377558018</c:v>
                </c:pt>
                <c:pt idx="54">
                  <c:v>3475.4550158266657</c:v>
                </c:pt>
                <c:pt idx="55">
                  <c:v>3539.81529389753</c:v>
                </c:pt>
                <c:pt idx="56">
                  <c:v>3604.1755719683938</c:v>
                </c:pt>
                <c:pt idx="57">
                  <c:v>3668.5358500392576</c:v>
                </c:pt>
                <c:pt idx="58">
                  <c:v>3732.8961281101215</c:v>
                </c:pt>
                <c:pt idx="59">
                  <c:v>3797.2564061809858</c:v>
                </c:pt>
                <c:pt idx="60">
                  <c:v>3861.6166842518496</c:v>
                </c:pt>
                <c:pt idx="61">
                  <c:v>3925.9769623227135</c:v>
                </c:pt>
                <c:pt idx="62">
                  <c:v>3990.3372403935778</c:v>
                </c:pt>
                <c:pt idx="63">
                  <c:v>4054.6975184644416</c:v>
                </c:pt>
                <c:pt idx="64">
                  <c:v>4119.0577965353059</c:v>
                </c:pt>
                <c:pt idx="65">
                  <c:v>4183.4180746061693</c:v>
                </c:pt>
                <c:pt idx="66">
                  <c:v>4247.7783526770336</c:v>
                </c:pt>
                <c:pt idx="67">
                  <c:v>4312.1386307478979</c:v>
                </c:pt>
                <c:pt idx="68">
                  <c:v>4376.4989088187613</c:v>
                </c:pt>
                <c:pt idx="69">
                  <c:v>4440.8591868896256</c:v>
                </c:pt>
                <c:pt idx="70">
                  <c:v>4505.2194649604889</c:v>
                </c:pt>
                <c:pt idx="71">
                  <c:v>4569.5797430313532</c:v>
                </c:pt>
                <c:pt idx="72">
                  <c:v>4633.9400211022175</c:v>
                </c:pt>
                <c:pt idx="73">
                  <c:v>4698.3002991730818</c:v>
                </c:pt>
                <c:pt idx="74">
                  <c:v>4762.6605772439461</c:v>
                </c:pt>
                <c:pt idx="75">
                  <c:v>4827.0208553148095</c:v>
                </c:pt>
                <c:pt idx="76">
                  <c:v>4891.3811333856738</c:v>
                </c:pt>
                <c:pt idx="77">
                  <c:v>4955.7414114565381</c:v>
                </c:pt>
                <c:pt idx="78">
                  <c:v>5020.1016895274015</c:v>
                </c:pt>
                <c:pt idx="79">
                  <c:v>5084.4619675982658</c:v>
                </c:pt>
                <c:pt idx="80">
                  <c:v>5148.8222456691292</c:v>
                </c:pt>
                <c:pt idx="81">
                  <c:v>5213.1825237399935</c:v>
                </c:pt>
                <c:pt idx="82">
                  <c:v>5277.5428018108578</c:v>
                </c:pt>
                <c:pt idx="83">
                  <c:v>5341.9030798817212</c:v>
                </c:pt>
                <c:pt idx="84">
                  <c:v>5406.2633579525855</c:v>
                </c:pt>
                <c:pt idx="85">
                  <c:v>5470.6236360234498</c:v>
                </c:pt>
                <c:pt idx="86">
                  <c:v>5534.9839140943131</c:v>
                </c:pt>
                <c:pt idx="87">
                  <c:v>5599.3441921651774</c:v>
                </c:pt>
                <c:pt idx="88">
                  <c:v>5663.7044702360417</c:v>
                </c:pt>
                <c:pt idx="89">
                  <c:v>5728.0647483069051</c:v>
                </c:pt>
                <c:pt idx="90">
                  <c:v>5792.4250263777694</c:v>
                </c:pt>
                <c:pt idx="91">
                  <c:v>5856.7853044486328</c:v>
                </c:pt>
                <c:pt idx="92">
                  <c:v>5921.145582519498</c:v>
                </c:pt>
                <c:pt idx="93">
                  <c:v>5985.5058605903614</c:v>
                </c:pt>
                <c:pt idx="94">
                  <c:v>6049.8661386612248</c:v>
                </c:pt>
                <c:pt idx="95">
                  <c:v>6114.2264167320891</c:v>
                </c:pt>
                <c:pt idx="96">
                  <c:v>6178.5866948029534</c:v>
                </c:pt>
                <c:pt idx="97">
                  <c:v>6242.9469728738168</c:v>
                </c:pt>
                <c:pt idx="98">
                  <c:v>6307.3072509446811</c:v>
                </c:pt>
                <c:pt idx="99">
                  <c:v>6371.6675290155454</c:v>
                </c:pt>
                <c:pt idx="100">
                  <c:v>6436.0278070864088</c:v>
                </c:pt>
                <c:pt idx="101">
                  <c:v>6500.3880851572731</c:v>
                </c:pt>
                <c:pt idx="102">
                  <c:v>6564.7483632281364</c:v>
                </c:pt>
                <c:pt idx="103">
                  <c:v>6629.1086412990016</c:v>
                </c:pt>
                <c:pt idx="104">
                  <c:v>6693.468919369865</c:v>
                </c:pt>
                <c:pt idx="105">
                  <c:v>6757.8291974407284</c:v>
                </c:pt>
                <c:pt idx="106">
                  <c:v>6822.1894755115936</c:v>
                </c:pt>
                <c:pt idx="107">
                  <c:v>6886.549753582457</c:v>
                </c:pt>
                <c:pt idx="108">
                  <c:v>6950.9100316533204</c:v>
                </c:pt>
                <c:pt idx="109">
                  <c:v>7015.2703097241847</c:v>
                </c:pt>
                <c:pt idx="110">
                  <c:v>7079.630587795049</c:v>
                </c:pt>
                <c:pt idx="111">
                  <c:v>7143.9908658659133</c:v>
                </c:pt>
                <c:pt idx="112">
                  <c:v>7208.3511439367776</c:v>
                </c:pt>
                <c:pt idx="113">
                  <c:v>7272.7114220076419</c:v>
                </c:pt>
                <c:pt idx="114">
                  <c:v>7337.0717000785053</c:v>
                </c:pt>
                <c:pt idx="115">
                  <c:v>7401.4319781493696</c:v>
                </c:pt>
                <c:pt idx="116">
                  <c:v>7465.7922562202339</c:v>
                </c:pt>
                <c:pt idx="117">
                  <c:v>7530.1525342910973</c:v>
                </c:pt>
                <c:pt idx="118">
                  <c:v>7594.5128123619606</c:v>
                </c:pt>
                <c:pt idx="119">
                  <c:v>7658.8730904328249</c:v>
                </c:pt>
                <c:pt idx="120">
                  <c:v>7723.2333685036892</c:v>
                </c:pt>
                <c:pt idx="121">
                  <c:v>7787.5936465745535</c:v>
                </c:pt>
                <c:pt idx="122">
                  <c:v>7851.9539246454169</c:v>
                </c:pt>
                <c:pt idx="123">
                  <c:v>7916.3142027162803</c:v>
                </c:pt>
                <c:pt idx="124">
                  <c:v>7980.6744807871446</c:v>
                </c:pt>
                <c:pt idx="125">
                  <c:v>8045.0347588580089</c:v>
                </c:pt>
                <c:pt idx="126">
                  <c:v>8109.3950369288732</c:v>
                </c:pt>
                <c:pt idx="127">
                  <c:v>8173.7553149997366</c:v>
                </c:pt>
                <c:pt idx="128">
                  <c:v>8238.1155930706009</c:v>
                </c:pt>
                <c:pt idx="129">
                  <c:v>8302.4758711414652</c:v>
                </c:pt>
                <c:pt idx="130">
                  <c:v>8366.8361492123295</c:v>
                </c:pt>
                <c:pt idx="131">
                  <c:v>8431.196427283192</c:v>
                </c:pt>
                <c:pt idx="132">
                  <c:v>8495.5567053540562</c:v>
                </c:pt>
                <c:pt idx="133">
                  <c:v>8559.9169834249205</c:v>
                </c:pt>
                <c:pt idx="134">
                  <c:v>8624.2772614957848</c:v>
                </c:pt>
                <c:pt idx="135">
                  <c:v>8688.6375395666491</c:v>
                </c:pt>
                <c:pt idx="136">
                  <c:v>8752.9978176375134</c:v>
                </c:pt>
                <c:pt idx="137">
                  <c:v>8817.3580957083777</c:v>
                </c:pt>
                <c:pt idx="138">
                  <c:v>8881.7183737792402</c:v>
                </c:pt>
                <c:pt idx="139">
                  <c:v>8946.0786518501063</c:v>
                </c:pt>
                <c:pt idx="140">
                  <c:v>9010.4389299209688</c:v>
                </c:pt>
                <c:pt idx="141">
                  <c:v>9074.7992079918331</c:v>
                </c:pt>
                <c:pt idx="142">
                  <c:v>9139.1594860626974</c:v>
                </c:pt>
                <c:pt idx="143">
                  <c:v>9203.5197641335617</c:v>
                </c:pt>
                <c:pt idx="144">
                  <c:v>9267.880042204426</c:v>
                </c:pt>
                <c:pt idx="145">
                  <c:v>9332.2403202752903</c:v>
                </c:pt>
                <c:pt idx="146">
                  <c:v>9396.6005983461528</c:v>
                </c:pt>
                <c:pt idx="147">
                  <c:v>9460.9608764170171</c:v>
                </c:pt>
                <c:pt idx="148">
                  <c:v>9525.3211544878814</c:v>
                </c:pt>
                <c:pt idx="149">
                  <c:v>9589.6814325587457</c:v>
                </c:pt>
                <c:pt idx="150">
                  <c:v>9654.0417106296081</c:v>
                </c:pt>
                <c:pt idx="151">
                  <c:v>9718.4019887004724</c:v>
                </c:pt>
                <c:pt idx="152">
                  <c:v>9782.7622667713367</c:v>
                </c:pt>
                <c:pt idx="153">
                  <c:v>9847.122544842201</c:v>
                </c:pt>
                <c:pt idx="154">
                  <c:v>9911.4828229130635</c:v>
                </c:pt>
                <c:pt idx="155">
                  <c:v>9975.8431009839296</c:v>
                </c:pt>
                <c:pt idx="156">
                  <c:v>10040.203379054792</c:v>
                </c:pt>
                <c:pt idx="157">
                  <c:v>10104.563657125656</c:v>
                </c:pt>
                <c:pt idx="158">
                  <c:v>10168.923935196521</c:v>
                </c:pt>
                <c:pt idx="159">
                  <c:v>10233.284213267385</c:v>
                </c:pt>
                <c:pt idx="160">
                  <c:v>10297.644491338247</c:v>
                </c:pt>
                <c:pt idx="161">
                  <c:v>10362.004769409114</c:v>
                </c:pt>
                <c:pt idx="162">
                  <c:v>10426.365047479978</c:v>
                </c:pt>
                <c:pt idx="163">
                  <c:v>10490.725325550842</c:v>
                </c:pt>
                <c:pt idx="164">
                  <c:v>10555.085603621708</c:v>
                </c:pt>
                <c:pt idx="165">
                  <c:v>10619.445881692573</c:v>
                </c:pt>
                <c:pt idx="166">
                  <c:v>10683.806159763437</c:v>
                </c:pt>
                <c:pt idx="167">
                  <c:v>10748.166437834303</c:v>
                </c:pt>
                <c:pt idx="168">
                  <c:v>10812.526715905169</c:v>
                </c:pt>
                <c:pt idx="169">
                  <c:v>10876.886993976033</c:v>
                </c:pt>
                <c:pt idx="170">
                  <c:v>10941.2472720469</c:v>
                </c:pt>
                <c:pt idx="171">
                  <c:v>11005.607550117764</c:v>
                </c:pt>
                <c:pt idx="172">
                  <c:v>11069.967828188628</c:v>
                </c:pt>
                <c:pt idx="173">
                  <c:v>11134.328106259494</c:v>
                </c:pt>
                <c:pt idx="174">
                  <c:v>11198.688384330359</c:v>
                </c:pt>
                <c:pt idx="175">
                  <c:v>11263.048662401225</c:v>
                </c:pt>
                <c:pt idx="176">
                  <c:v>11327.408940472089</c:v>
                </c:pt>
                <c:pt idx="177">
                  <c:v>11391.769218542955</c:v>
                </c:pt>
                <c:pt idx="178">
                  <c:v>11456.129496613821</c:v>
                </c:pt>
                <c:pt idx="179">
                  <c:v>11520.489774684685</c:v>
                </c:pt>
                <c:pt idx="180">
                  <c:v>11567.505050022753</c:v>
                </c:pt>
                <c:pt idx="181">
                  <c:v>11623.227609862479</c:v>
                </c:pt>
                <c:pt idx="182">
                  <c:v>11678.996876876197</c:v>
                </c:pt>
                <c:pt idx="183">
                  <c:v>11734.812185141505</c:v>
                </c:pt>
                <c:pt idx="184">
                  <c:v>11790.672880800921</c:v>
                </c:pt>
                <c:pt idx="185">
                  <c:v>11846.578321802885</c:v>
                </c:pt>
                <c:pt idx="186">
                  <c:v>11902.52787764906</c:v>
                </c:pt>
                <c:pt idx="187">
                  <c:v>11958.520929147673</c:v>
                </c:pt>
                <c:pt idx="188">
                  <c:v>12014.556868172875</c:v>
                </c:pt>
                <c:pt idx="189">
                  <c:v>12070.635097429798</c:v>
                </c:pt>
                <c:pt idx="190">
                  <c:v>12126.755030225328</c:v>
                </c:pt>
                <c:pt idx="191">
                  <c:v>12182.916090244305</c:v>
                </c:pt>
                <c:pt idx="192">
                  <c:v>12239.117711331111</c:v>
                </c:pt>
                <c:pt idx="193">
                  <c:v>12295.359337276457</c:v>
                </c:pt>
                <c:pt idx="194">
                  <c:v>12351.640421609221</c:v>
                </c:pt>
                <c:pt idx="195">
                  <c:v>12407.960427393273</c:v>
                </c:pt>
                <c:pt idx="196">
                  <c:v>12464.318827029063</c:v>
                </c:pt>
                <c:pt idx="197">
                  <c:v>12520.715102059943</c:v>
                </c:pt>
                <c:pt idx="198">
                  <c:v>12577.148742983036</c:v>
                </c:pt>
                <c:pt idx="199">
                  <c:v>12633.619249064564</c:v>
                </c:pt>
                <c:pt idx="200">
                  <c:v>12690.126128159511</c:v>
                </c:pt>
                <c:pt idx="201">
                  <c:v>12746.668896535508</c:v>
                </c:pt>
                <c:pt idx="202">
                  <c:v>12803.247078700853</c:v>
                </c:pt>
                <c:pt idx="203">
                  <c:v>12859.860207236514</c:v>
                </c:pt>
                <c:pt idx="204">
                  <c:v>12916.507822632071</c:v>
                </c:pt>
                <c:pt idx="205">
                  <c:v>12973.189473125445</c:v>
                </c:pt>
                <c:pt idx="206">
                  <c:v>13029.904714546356</c:v>
                </c:pt>
                <c:pt idx="207">
                  <c:v>13086.653110163381</c:v>
                </c:pt>
                <c:pt idx="208">
                  <c:v>13143.43423053456</c:v>
                </c:pt>
                <c:pt idx="209">
                  <c:v>13200.247653361406</c:v>
                </c:pt>
                <c:pt idx="210">
                  <c:v>13257.092963346304</c:v>
                </c:pt>
                <c:pt idx="211">
                  <c:v>13313.969752053143</c:v>
                </c:pt>
                <c:pt idx="212">
                  <c:v>13370.877617771128</c:v>
                </c:pt>
                <c:pt idx="213">
                  <c:v>13427.816165381733</c:v>
                </c:pt>
                <c:pt idx="214">
                  <c:v>13484.785006228616</c:v>
                </c:pt>
                <c:pt idx="215">
                  <c:v>13541.783757990539</c:v>
                </c:pt>
                <c:pt idx="216">
                  <c:v>13598.812044557115</c:v>
                </c:pt>
                <c:pt idx="217">
                  <c:v>13655.869495907391</c:v>
                </c:pt>
                <c:pt idx="218">
                  <c:v>13712.955747991147</c:v>
                </c:pt>
                <c:pt idx="219">
                  <c:v>13770.070442612847</c:v>
                </c:pt>
                <c:pt idx="220">
                  <c:v>13827.213227318205</c:v>
                </c:pt>
                <c:pt idx="221">
                  <c:v>13884.383755283277</c:v>
                </c:pt>
                <c:pt idx="222">
                  <c:v>13941.581685206022</c:v>
                </c:pt>
                <c:pt idx="223">
                  <c:v>13998.806681200251</c:v>
                </c:pt>
                <c:pt idx="224">
                  <c:v>14056.058412691973</c:v>
                </c:pt>
                <c:pt idx="225">
                  <c:v>14113.33655431797</c:v>
                </c:pt>
                <c:pt idx="226">
                  <c:v>14170.640785826656</c:v>
                </c:pt>
                <c:pt idx="227">
                  <c:v>14227.970791981093</c:v>
                </c:pt>
                <c:pt idx="228">
                  <c:v>14285.326262464127</c:v>
                </c:pt>
                <c:pt idx="229">
                  <c:v>14342.706891785618</c:v>
                </c:pt>
                <c:pt idx="230">
                  <c:v>14400.112379191665</c:v>
                </c:pt>
                <c:pt idx="231">
                  <c:v>14457.542428575836</c:v>
                </c:pt>
                <c:pt idx="232">
                  <c:v>14514.996748392301</c:v>
                </c:pt>
                <c:pt idx="233">
                  <c:v>14572.475051570846</c:v>
                </c:pt>
                <c:pt idx="234">
                  <c:v>14629.977055433734</c:v>
                </c:pt>
                <c:pt idx="235">
                  <c:v>14687.502481614338</c:v>
                </c:pt>
                <c:pt idx="236">
                  <c:v>14745.051055977534</c:v>
                </c:pt>
                <c:pt idx="237">
                  <c:v>14802.622508541794</c:v>
                </c:pt>
                <c:pt idx="238">
                  <c:v>14860.216573402933</c:v>
                </c:pt>
                <c:pt idx="239">
                  <c:v>14917.832988659489</c:v>
                </c:pt>
                <c:pt idx="240">
                  <c:v>14975.471496339691</c:v>
                </c:pt>
                <c:pt idx="241">
                  <c:v>15033.131842329954</c:v>
                </c:pt>
                <c:pt idx="242">
                  <c:v>15090.813776304914</c:v>
                </c:pt>
                <c:pt idx="243">
                  <c:v>15148.517051658906</c:v>
                </c:pt>
                <c:pt idx="244">
                  <c:v>15206.241425438906</c:v>
                </c:pt>
                <c:pt idx="245">
                  <c:v>15263.986658278855</c:v>
                </c:pt>
                <c:pt idx="246">
                  <c:v>15321.75251433538</c:v>
                </c:pt>
                <c:pt idx="247">
                  <c:v>15379.538761224841</c:v>
                </c:pt>
                <c:pt idx="248">
                  <c:v>15437.345169961676</c:v>
                </c:pt>
                <c:pt idx="249">
                  <c:v>15495.171514898055</c:v>
                </c:pt>
                <c:pt idx="250">
                  <c:v>15553.017573664734</c:v>
                </c:pt>
                <c:pt idx="251">
                  <c:v>15610.883127113186</c:v>
                </c:pt>
                <c:pt idx="252">
                  <c:v>15668.76795925887</c:v>
                </c:pt>
                <c:pt idx="253">
                  <c:v>15726.671857225692</c:v>
                </c:pt>
                <c:pt idx="254">
                  <c:v>15784.594611191604</c:v>
                </c:pt>
                <c:pt idx="255">
                  <c:v>15842.536014335281</c:v>
                </c:pt>
                <c:pt idx="256">
                  <c:v>15900.495862783931</c:v>
                </c:pt>
                <c:pt idx="257">
                  <c:v>15958.473955562118</c:v>
                </c:pt>
                <c:pt idx="258">
                  <c:v>16016.470094541653</c:v>
                </c:pt>
                <c:pt idx="259">
                  <c:v>16074.484084392472</c:v>
                </c:pt>
                <c:pt idx="260">
                  <c:v>16132.515732534515</c:v>
                </c:pt>
                <c:pt idx="261">
                  <c:v>16190.564849090584</c:v>
                </c:pt>
                <c:pt idx="262">
                  <c:v>16248.631246840103</c:v>
                </c:pt>
                <c:pt idx="263">
                  <c:v>16306.714741173853</c:v>
                </c:pt>
                <c:pt idx="264">
                  <c:v>16364.815150049566</c:v>
                </c:pt>
                <c:pt idx="265">
                  <c:v>16422.932293948423</c:v>
                </c:pt>
                <c:pt idx="266">
                  <c:v>16481.065995832407</c:v>
                </c:pt>
                <c:pt idx="267">
                  <c:v>16539.216081102502</c:v>
                </c:pt>
                <c:pt idx="268">
                  <c:v>16597.382377557708</c:v>
                </c:pt>
                <c:pt idx="269">
                  <c:v>16655.564715354856</c:v>
                </c:pt>
                <c:pt idx="270">
                  <c:v>16713.762926969237</c:v>
                </c:pt>
                <c:pt idx="271">
                  <c:v>16771.976847155973</c:v>
                </c:pt>
                <c:pt idx="272">
                  <c:v>16830.206312912142</c:v>
                </c:pt>
                <c:pt idx="273">
                  <c:v>16888.451163439669</c:v>
                </c:pt>
                <c:pt idx="274">
                  <c:v>16946.711240108878</c:v>
                </c:pt>
                <c:pt idx="275">
                  <c:v>17004.986386422825</c:v>
                </c:pt>
                <c:pt idx="276">
                  <c:v>17063.276447982247</c:v>
                </c:pt>
                <c:pt idx="277">
                  <c:v>17121.581272451236</c:v>
                </c:pt>
                <c:pt idx="278">
                  <c:v>17179.900709523532</c:v>
                </c:pt>
                <c:pt idx="279">
                  <c:v>17238.234610889496</c:v>
                </c:pt>
                <c:pt idx="280">
                  <c:v>17296.58283020369</c:v>
                </c:pt>
                <c:pt idx="281">
                  <c:v>17354.945223053066</c:v>
                </c:pt>
                <c:pt idx="282">
                  <c:v>17413.321646925811</c:v>
                </c:pt>
                <c:pt idx="283">
                  <c:v>17471.711961180696</c:v>
                </c:pt>
                <c:pt idx="284">
                  <c:v>17530.116027017091</c:v>
                </c:pt>
                <c:pt idx="285">
                  <c:v>17588.533707445466</c:v>
                </c:pt>
                <c:pt idx="286">
                  <c:v>17646.96486725851</c:v>
                </c:pt>
                <c:pt idx="287">
                  <c:v>17705.409373002767</c:v>
                </c:pt>
                <c:pt idx="288">
                  <c:v>17763.867092950772</c:v>
                </c:pt>
                <c:pt idx="289">
                  <c:v>17822.337897073758</c:v>
                </c:pt>
                <c:pt idx="290">
                  <c:v>17880.821657014829</c:v>
                </c:pt>
                <c:pt idx="291">
                  <c:v>17939.318246062667</c:v>
                </c:pt>
                <c:pt idx="292">
                  <c:v>17997.827539125668</c:v>
                </c:pt>
                <c:pt idx="293">
                  <c:v>18056.349412706622</c:v>
                </c:pt>
                <c:pt idx="294">
                  <c:v>18114.88374487781</c:v>
                </c:pt>
                <c:pt idx="295">
                  <c:v>18173.430415256578</c:v>
                </c:pt>
                <c:pt idx="296">
                  <c:v>18231.989304981358</c:v>
                </c:pt>
                <c:pt idx="297">
                  <c:v>18290.560296688112</c:v>
                </c:pt>
                <c:pt idx="298">
                  <c:v>18349.143274487218</c:v>
                </c:pt>
                <c:pt idx="299">
                  <c:v>18407.738123940766</c:v>
                </c:pt>
                <c:pt idx="300">
                  <c:v>18466.344732040296</c:v>
                </c:pt>
                <c:pt idx="301">
                  <c:v>18524.96298718487</c:v>
                </c:pt>
                <c:pt idx="302">
                  <c:v>18583.592779159626</c:v>
                </c:pt>
                <c:pt idx="303">
                  <c:v>18642.233999114615</c:v>
                </c:pt>
                <c:pt idx="304">
                  <c:v>18700.886539544143</c:v>
                </c:pt>
                <c:pt idx="305">
                  <c:v>18759.550294266352</c:v>
                </c:pt>
                <c:pt idx="306">
                  <c:v>18818.225158403257</c:v>
                </c:pt>
                <c:pt idx="307">
                  <c:v>18876.911028361097</c:v>
                </c:pt>
                <c:pt idx="308">
                  <c:v>18935.607801811046</c:v>
                </c:pt>
                <c:pt idx="309">
                  <c:v>18994.315377670271</c:v>
                </c:pt>
                <c:pt idx="310">
                  <c:v>19053.033656083277</c:v>
                </c:pt>
                <c:pt idx="311">
                  <c:v>19111.762538403669</c:v>
                </c:pt>
                <c:pt idx="312">
                  <c:v>19170.501927176163</c:v>
                </c:pt>
                <c:pt idx="313">
                  <c:v>19229.25172611891</c:v>
                </c:pt>
                <c:pt idx="314">
                  <c:v>19288.011840106177</c:v>
                </c:pt>
                <c:pt idx="315">
                  <c:v>19346.782175151307</c:v>
                </c:pt>
                <c:pt idx="316">
                  <c:v>19405.562638389951</c:v>
                </c:pt>
                <c:pt idx="317">
                  <c:v>19464.353138063598</c:v>
                </c:pt>
                <c:pt idx="318">
                  <c:v>19523.153583503452</c:v>
                </c:pt>
                <c:pt idx="319">
                  <c:v>19581.963885114492</c:v>
                </c:pt>
                <c:pt idx="320">
                  <c:v>19640.783954359867</c:v>
                </c:pt>
                <c:pt idx="321">
                  <c:v>19699.61370374553</c:v>
                </c:pt>
                <c:pt idx="322">
                  <c:v>19758.453046805167</c:v>
                </c:pt>
                <c:pt idx="323">
                  <c:v>19817.301898085352</c:v>
                </c:pt>
                <c:pt idx="324">
                  <c:v>19876.160173130957</c:v>
                </c:pt>
                <c:pt idx="325">
                  <c:v>19935.02778847083</c:v>
                </c:pt>
                <c:pt idx="326">
                  <c:v>19993.904661603705</c:v>
                </c:pt>
                <c:pt idx="327">
                  <c:v>20052.790710984333</c:v>
                </c:pt>
                <c:pt idx="328">
                  <c:v>20111.685856009877</c:v>
                </c:pt>
                <c:pt idx="329">
                  <c:v>20170.590017006522</c:v>
                </c:pt>
                <c:pt idx="330">
                  <c:v>20229.503115216292</c:v>
                </c:pt>
                <c:pt idx="331">
                  <c:v>20288.425072784117</c:v>
                </c:pt>
                <c:pt idx="332">
                  <c:v>20347.3558127451</c:v>
                </c:pt>
                <c:pt idx="333">
                  <c:v>20406.295259011993</c:v>
                </c:pt>
                <c:pt idx="334">
                  <c:v>20465.243336362906</c:v>
                </c:pt>
                <c:pt idx="335">
                  <c:v>20524.199970429152</c:v>
                </c:pt>
                <c:pt idx="336">
                  <c:v>20583.165087683406</c:v>
                </c:pt>
                <c:pt idx="337">
                  <c:v>20642.138615427935</c:v>
                </c:pt>
                <c:pt idx="338">
                  <c:v>20701.120481783109</c:v>
                </c:pt>
                <c:pt idx="339">
                  <c:v>20760.110615676072</c:v>
                </c:pt>
                <c:pt idx="340">
                  <c:v>20819.10894682958</c:v>
                </c:pt>
                <c:pt idx="341">
                  <c:v>20878.115405751065</c:v>
                </c:pt>
                <c:pt idx="342">
                  <c:v>20937.129923721812</c:v>
                </c:pt>
                <c:pt idx="343">
                  <c:v>20996.152432786388</c:v>
                </c:pt>
                <c:pt idx="344">
                  <c:v>21055.182865742183</c:v>
                </c:pt>
                <c:pt idx="345">
                  <c:v>21114.221156129155</c:v>
                </c:pt>
                <c:pt idx="346">
                  <c:v>21173.267238219698</c:v>
                </c:pt>
                <c:pt idx="347">
                  <c:v>21232.321047008743</c:v>
                </c:pt>
                <c:pt idx="348">
                  <c:v>21291.38251820394</c:v>
                </c:pt>
                <c:pt idx="349">
                  <c:v>21350.451588216052</c:v>
                </c:pt>
                <c:pt idx="350">
                  <c:v>21409.528194149476</c:v>
                </c:pt>
                <c:pt idx="351">
                  <c:v>21468.612273792929</c:v>
                </c:pt>
                <c:pt idx="352">
                  <c:v>21527.703765610273</c:v>
                </c:pt>
                <c:pt idx="353">
                  <c:v>21586.802608731472</c:v>
                </c:pt>
                <c:pt idx="354">
                  <c:v>21645.908742943742</c:v>
                </c:pt>
                <c:pt idx="355">
                  <c:v>21705.022108682773</c:v>
                </c:pt>
                <c:pt idx="356">
                  <c:v>21764.142647024128</c:v>
                </c:pt>
                <c:pt idx="357">
                  <c:v>21823.270299674794</c:v>
                </c:pt>
                <c:pt idx="358">
                  <c:v>21882.405008964819</c:v>
                </c:pt>
                <c:pt idx="359">
                  <c:v>21941.546717839115</c:v>
                </c:pt>
                <c:pt idx="360">
                  <c:v>22000.695369849363</c:v>
                </c:pt>
                <c:pt idx="361">
                  <c:v>22059.85090914608</c:v>
                </c:pt>
                <c:pt idx="362">
                  <c:v>22119.013280470768</c:v>
                </c:pt>
                <c:pt idx="363">
                  <c:v>22178.182429148208</c:v>
                </c:pt>
                <c:pt idx="364">
                  <c:v>22237.358301078875</c:v>
                </c:pt>
                <c:pt idx="365">
                  <c:v>22296.540842731451</c:v>
                </c:pt>
                <c:pt idx="366">
                  <c:v>22355.730001135482</c:v>
                </c:pt>
                <c:pt idx="367">
                  <c:v>22414.925723874116</c:v>
                </c:pt>
                <c:pt idx="368">
                  <c:v>22474.127959076963</c:v>
                </c:pt>
                <c:pt idx="369">
                  <c:v>22533.336655413095</c:v>
                </c:pt>
                <c:pt idx="370">
                  <c:v>22592.551762084098</c:v>
                </c:pt>
                <c:pt idx="371">
                  <c:v>22651.773228817252</c:v>
                </c:pt>
                <c:pt idx="372">
                  <c:v>22711.001005858849</c:v>
                </c:pt>
                <c:pt idx="373">
                  <c:v>22770.235043967568</c:v>
                </c:pt>
                <c:pt idx="374">
                  <c:v>22829.475294407945</c:v>
                </c:pt>
                <c:pt idx="375">
                  <c:v>22888.721708943987</c:v>
                </c:pt>
                <c:pt idx="376">
                  <c:v>22947.974239832845</c:v>
                </c:pt>
                <c:pt idx="377">
                  <c:v>23007.232839818596</c:v>
                </c:pt>
                <c:pt idx="378">
                  <c:v>23066.497462126092</c:v>
                </c:pt>
                <c:pt idx="379">
                  <c:v>23125.768060454961</c:v>
                </c:pt>
                <c:pt idx="380">
                  <c:v>23185.044588973629</c:v>
                </c:pt>
                <c:pt idx="381">
                  <c:v>23244.327002313465</c:v>
                </c:pt>
                <c:pt idx="382">
                  <c:v>23303.615255563014</c:v>
                </c:pt>
                <c:pt idx="383">
                  <c:v>23362.909304262321</c:v>
                </c:pt>
                <c:pt idx="384">
                  <c:v>23422.209104397301</c:v>
                </c:pt>
                <c:pt idx="385">
                  <c:v>23481.514612394229</c:v>
                </c:pt>
                <c:pt idx="386">
                  <c:v>23540.825785114306</c:v>
                </c:pt>
                <c:pt idx="387">
                  <c:v>23600.142579848296</c:v>
                </c:pt>
                <c:pt idx="388">
                  <c:v>23659.464954311243</c:v>
                </c:pt>
                <c:pt idx="389">
                  <c:v>23718.792866637246</c:v>
                </c:pt>
                <c:pt idx="390">
                  <c:v>23778.126275374372</c:v>
                </c:pt>
                <c:pt idx="391">
                  <c:v>23837.465139479566</c:v>
                </c:pt>
                <c:pt idx="392">
                  <c:v>23896.809418313671</c:v>
                </c:pt>
                <c:pt idx="393">
                  <c:v>23956.159071636535</c:v>
                </c:pt>
                <c:pt idx="394">
                  <c:v>24015.514059602159</c:v>
                </c:pt>
                <c:pt idx="395">
                  <c:v>24074.874342753938</c:v>
                </c:pt>
                <c:pt idx="396">
                  <c:v>24134.239882019931</c:v>
                </c:pt>
                <c:pt idx="397">
                  <c:v>24193.610638708276</c:v>
                </c:pt>
                <c:pt idx="398">
                  <c:v>24252.986574502578</c:v>
                </c:pt>
                <c:pt idx="399">
                  <c:v>24312.367651457422</c:v>
                </c:pt>
                <c:pt idx="400">
                  <c:v>24371.753831993938</c:v>
                </c:pt>
                <c:pt idx="401">
                  <c:v>24431.145078895428</c:v>
                </c:pt>
                <c:pt idx="402">
                  <c:v>24490.541355303041</c:v>
                </c:pt>
                <c:pt idx="403">
                  <c:v>24549.942624711526</c:v>
                </c:pt>
                <c:pt idx="404">
                  <c:v>24609.348850965038</c:v>
                </c:pt>
                <c:pt idx="405">
                  <c:v>24668.759998253005</c:v>
                </c:pt>
                <c:pt idx="406">
                  <c:v>24728.176031106064</c:v>
                </c:pt>
                <c:pt idx="407">
                  <c:v>24787.596914392005</c:v>
                </c:pt>
                <c:pt idx="408">
                  <c:v>24847.022613311852</c:v>
                </c:pt>
                <c:pt idx="409">
                  <c:v>24906.453093395947</c:v>
                </c:pt>
                <c:pt idx="410">
                  <c:v>24965.88832050006</c:v>
                </c:pt>
                <c:pt idx="411">
                  <c:v>25025.328260801638</c:v>
                </c:pt>
                <c:pt idx="412">
                  <c:v>25084.772880796034</c:v>
                </c:pt>
                <c:pt idx="413">
                  <c:v>25144.222147292814</c:v>
                </c:pt>
                <c:pt idx="414">
                  <c:v>25203.676027412108</c:v>
                </c:pt>
                <c:pt idx="415">
                  <c:v>25263.134488581021</c:v>
                </c:pt>
                <c:pt idx="416">
                  <c:v>25322.597498530111</c:v>
                </c:pt>
                <c:pt idx="417">
                  <c:v>25382.065025289838</c:v>
                </c:pt>
                <c:pt idx="418">
                  <c:v>25441.53703718718</c:v>
                </c:pt>
                <c:pt idx="419">
                  <c:v>25501.01350284219</c:v>
                </c:pt>
                <c:pt idx="420">
                  <c:v>25560.494391164651</c:v>
                </c:pt>
                <c:pt idx="421">
                  <c:v>25619.97967135076</c:v>
                </c:pt>
                <c:pt idx="422">
                  <c:v>25679.46931287989</c:v>
                </c:pt>
                <c:pt idx="423">
                  <c:v>25738.963285511345</c:v>
                </c:pt>
                <c:pt idx="424">
                  <c:v>25798.461559281182</c:v>
                </c:pt>
                <c:pt idx="425">
                  <c:v>25857.9641044991</c:v>
                </c:pt>
                <c:pt idx="426">
                  <c:v>25917.470891745321</c:v>
                </c:pt>
                <c:pt idx="427">
                  <c:v>25976.981891867566</c:v>
                </c:pt>
                <c:pt idx="428">
                  <c:v>26036.497075978012</c:v>
                </c:pt>
                <c:pt idx="429">
                  <c:v>26096.016415450365</c:v>
                </c:pt>
                <c:pt idx="430">
                  <c:v>26155.539881916895</c:v>
                </c:pt>
                <c:pt idx="431">
                  <c:v>26215.06744726557</c:v>
                </c:pt>
                <c:pt idx="432">
                  <c:v>26274.599083637178</c:v>
                </c:pt>
                <c:pt idx="433">
                  <c:v>26334.134763422539</c:v>
                </c:pt>
                <c:pt idx="434">
                  <c:v>26393.674459259713</c:v>
                </c:pt>
                <c:pt idx="435">
                  <c:v>26453.218144031252</c:v>
                </c:pt>
                <c:pt idx="436">
                  <c:v>26512.765790861526</c:v>
                </c:pt>
                <c:pt idx="437">
                  <c:v>26572.31737311402</c:v>
                </c:pt>
                <c:pt idx="438">
                  <c:v>26631.872864388723</c:v>
                </c:pt>
                <c:pt idx="439">
                  <c:v>26691.432238519508</c:v>
                </c:pt>
                <c:pt idx="440">
                  <c:v>26750.995469571586</c:v>
                </c:pt>
                <c:pt idx="441">
                  <c:v>26810.562531838979</c:v>
                </c:pt>
                <c:pt idx="442">
                  <c:v>26870.13339984198</c:v>
                </c:pt>
                <c:pt idx="443">
                  <c:v>26929.708048324734</c:v>
                </c:pt>
                <c:pt idx="444">
                  <c:v>26989.286452252782</c:v>
                </c:pt>
                <c:pt idx="445">
                  <c:v>27048.868586810655</c:v>
                </c:pt>
                <c:pt idx="446">
                  <c:v>27108.454427399505</c:v>
                </c:pt>
                <c:pt idx="447">
                  <c:v>27168.043949634775</c:v>
                </c:pt>
                <c:pt idx="448">
                  <c:v>27227.637129343864</c:v>
                </c:pt>
                <c:pt idx="449">
                  <c:v>27287.233942563871</c:v>
                </c:pt>
                <c:pt idx="450">
                  <c:v>35285.868666634175</c:v>
                </c:pt>
                <c:pt idx="451">
                  <c:v>35089.836062930641</c:v>
                </c:pt>
                <c:pt idx="452">
                  <c:v>34893.803459227114</c:v>
                </c:pt>
                <c:pt idx="453">
                  <c:v>34697.770855523588</c:v>
                </c:pt>
                <c:pt idx="454">
                  <c:v>34501.738251820054</c:v>
                </c:pt>
                <c:pt idx="455">
                  <c:v>34305.705648116527</c:v>
                </c:pt>
                <c:pt idx="456">
                  <c:v>34109.673044412993</c:v>
                </c:pt>
                <c:pt idx="457">
                  <c:v>33913.64044070946</c:v>
                </c:pt>
                <c:pt idx="458">
                  <c:v>33717.607837005933</c:v>
                </c:pt>
                <c:pt idx="459">
                  <c:v>33521.575233302399</c:v>
                </c:pt>
                <c:pt idx="460">
                  <c:v>33325.542629598873</c:v>
                </c:pt>
                <c:pt idx="461">
                  <c:v>33129.510025895346</c:v>
                </c:pt>
                <c:pt idx="462">
                  <c:v>32933.477422191812</c:v>
                </c:pt>
                <c:pt idx="463">
                  <c:v>32737.444818488282</c:v>
                </c:pt>
                <c:pt idx="464">
                  <c:v>32541.412214784752</c:v>
                </c:pt>
                <c:pt idx="465">
                  <c:v>32345.379611081222</c:v>
                </c:pt>
                <c:pt idx="466">
                  <c:v>32149.347007377695</c:v>
                </c:pt>
                <c:pt idx="467">
                  <c:v>31953.314403674165</c:v>
                </c:pt>
                <c:pt idx="468">
                  <c:v>31757.281799970631</c:v>
                </c:pt>
                <c:pt idx="469">
                  <c:v>31561.249196267101</c:v>
                </c:pt>
                <c:pt idx="470">
                  <c:v>31365.216592563575</c:v>
                </c:pt>
                <c:pt idx="471">
                  <c:v>31169.183988860048</c:v>
                </c:pt>
                <c:pt idx="472">
                  <c:v>30973.151385156514</c:v>
                </c:pt>
                <c:pt idx="473">
                  <c:v>30777.118781452984</c:v>
                </c:pt>
                <c:pt idx="474">
                  <c:v>30581.086177749454</c:v>
                </c:pt>
                <c:pt idx="475">
                  <c:v>30385.053574045927</c:v>
                </c:pt>
                <c:pt idx="476">
                  <c:v>30189.020970342397</c:v>
                </c:pt>
                <c:pt idx="477">
                  <c:v>29992.988366638867</c:v>
                </c:pt>
                <c:pt idx="478">
                  <c:v>29796.955762935337</c:v>
                </c:pt>
                <c:pt idx="479">
                  <c:v>29600.923159231803</c:v>
                </c:pt>
                <c:pt idx="480">
                  <c:v>29404.890555528276</c:v>
                </c:pt>
                <c:pt idx="481">
                  <c:v>29208.857951824746</c:v>
                </c:pt>
                <c:pt idx="482">
                  <c:v>29012.825348121216</c:v>
                </c:pt>
                <c:pt idx="483">
                  <c:v>28816.792744417686</c:v>
                </c:pt>
                <c:pt idx="484">
                  <c:v>28620.760140714156</c:v>
                </c:pt>
                <c:pt idx="485">
                  <c:v>28424.727537010629</c:v>
                </c:pt>
                <c:pt idx="486">
                  <c:v>28228.694933307095</c:v>
                </c:pt>
                <c:pt idx="487">
                  <c:v>28032.662329603558</c:v>
                </c:pt>
                <c:pt idx="488">
                  <c:v>27836.629725900035</c:v>
                </c:pt>
                <c:pt idx="489">
                  <c:v>27640.597122196505</c:v>
                </c:pt>
                <c:pt idx="490">
                  <c:v>27444.564518492974</c:v>
                </c:pt>
                <c:pt idx="491">
                  <c:v>27248.531914789448</c:v>
                </c:pt>
                <c:pt idx="492">
                  <c:v>27052.499311085918</c:v>
                </c:pt>
                <c:pt idx="493">
                  <c:v>26856.466707382384</c:v>
                </c:pt>
                <c:pt idx="494">
                  <c:v>26660.434103678857</c:v>
                </c:pt>
                <c:pt idx="495">
                  <c:v>26464.401499975324</c:v>
                </c:pt>
                <c:pt idx="496">
                  <c:v>26268.368896271793</c:v>
                </c:pt>
                <c:pt idx="497">
                  <c:v>26072.336292568267</c:v>
                </c:pt>
                <c:pt idx="498">
                  <c:v>25876.303688864729</c:v>
                </c:pt>
                <c:pt idx="499">
                  <c:v>25680.271085161206</c:v>
                </c:pt>
                <c:pt idx="500">
                  <c:v>25484.238481457673</c:v>
                </c:pt>
                <c:pt idx="501">
                  <c:v>25288.205877754146</c:v>
                </c:pt>
                <c:pt idx="502">
                  <c:v>25092.173274050616</c:v>
                </c:pt>
                <c:pt idx="503">
                  <c:v>24896.140670347086</c:v>
                </c:pt>
                <c:pt idx="504">
                  <c:v>24700.108066643556</c:v>
                </c:pt>
                <c:pt idx="505">
                  <c:v>24504.075462940022</c:v>
                </c:pt>
                <c:pt idx="506">
                  <c:v>24308.042859236495</c:v>
                </c:pt>
                <c:pt idx="507">
                  <c:v>24112.010255532961</c:v>
                </c:pt>
                <c:pt idx="508">
                  <c:v>23915.977651829431</c:v>
                </c:pt>
                <c:pt idx="509">
                  <c:v>23719.945048125901</c:v>
                </c:pt>
                <c:pt idx="510">
                  <c:v>23523.912444422378</c:v>
                </c:pt>
                <c:pt idx="511">
                  <c:v>23327.879840718848</c:v>
                </c:pt>
                <c:pt idx="512">
                  <c:v>23131.847237015321</c:v>
                </c:pt>
                <c:pt idx="513">
                  <c:v>22935.814633311787</c:v>
                </c:pt>
                <c:pt idx="514">
                  <c:v>22739.782029608254</c:v>
                </c:pt>
                <c:pt idx="515">
                  <c:v>22543.749425904727</c:v>
                </c:pt>
                <c:pt idx="516">
                  <c:v>22347.716822201193</c:v>
                </c:pt>
                <c:pt idx="517">
                  <c:v>22151.684218497667</c:v>
                </c:pt>
                <c:pt idx="518">
                  <c:v>21955.651614794133</c:v>
                </c:pt>
                <c:pt idx="519">
                  <c:v>21759.619011090599</c:v>
                </c:pt>
                <c:pt idx="520">
                  <c:v>21563.586407387076</c:v>
                </c:pt>
                <c:pt idx="521">
                  <c:v>21367.553803683546</c:v>
                </c:pt>
                <c:pt idx="522">
                  <c:v>21171.521199980016</c:v>
                </c:pt>
                <c:pt idx="523">
                  <c:v>20975.488596276482</c:v>
                </c:pt>
                <c:pt idx="524">
                  <c:v>20779.455992572952</c:v>
                </c:pt>
                <c:pt idx="525">
                  <c:v>20583.423388869425</c:v>
                </c:pt>
                <c:pt idx="526">
                  <c:v>20387.390785165895</c:v>
                </c:pt>
                <c:pt idx="527">
                  <c:v>20191.358181462365</c:v>
                </c:pt>
                <c:pt idx="528">
                  <c:v>19995.325577758831</c:v>
                </c:pt>
                <c:pt idx="529">
                  <c:v>19799.292974055308</c:v>
                </c:pt>
                <c:pt idx="530">
                  <c:v>19603.260370351774</c:v>
                </c:pt>
                <c:pt idx="531">
                  <c:v>19407.227766648244</c:v>
                </c:pt>
                <c:pt idx="532">
                  <c:v>19211.195162944714</c:v>
                </c:pt>
                <c:pt idx="533">
                  <c:v>19015.162559241187</c:v>
                </c:pt>
                <c:pt idx="534">
                  <c:v>18819.129955537657</c:v>
                </c:pt>
                <c:pt idx="535">
                  <c:v>18623.097351834123</c:v>
                </c:pt>
                <c:pt idx="536">
                  <c:v>18427.064748130597</c:v>
                </c:pt>
                <c:pt idx="537">
                  <c:v>18231.032144427063</c:v>
                </c:pt>
                <c:pt idx="538">
                  <c:v>18034.999540723529</c:v>
                </c:pt>
                <c:pt idx="539">
                  <c:v>17838.966937020006</c:v>
                </c:pt>
                <c:pt idx="540">
                  <c:v>17642.934333316472</c:v>
                </c:pt>
                <c:pt idx="541">
                  <c:v>17446.901729612946</c:v>
                </c:pt>
                <c:pt idx="542">
                  <c:v>17250.869125909419</c:v>
                </c:pt>
                <c:pt idx="543">
                  <c:v>17054.836522205886</c:v>
                </c:pt>
                <c:pt idx="544">
                  <c:v>16858.803918502359</c:v>
                </c:pt>
                <c:pt idx="545">
                  <c:v>16662.771314798822</c:v>
                </c:pt>
                <c:pt idx="546">
                  <c:v>16466.738711095291</c:v>
                </c:pt>
                <c:pt idx="547">
                  <c:v>16270.706107391761</c:v>
                </c:pt>
                <c:pt idx="548">
                  <c:v>16074.673503688235</c:v>
                </c:pt>
                <c:pt idx="549">
                  <c:v>15878.640899984704</c:v>
                </c:pt>
                <c:pt idx="550">
                  <c:v>15682.608296281178</c:v>
                </c:pt>
                <c:pt idx="551">
                  <c:v>15486.575692577642</c:v>
                </c:pt>
                <c:pt idx="552">
                  <c:v>15290.543088874116</c:v>
                </c:pt>
                <c:pt idx="553">
                  <c:v>15094.510485170586</c:v>
                </c:pt>
                <c:pt idx="554">
                  <c:v>14898.477881467059</c:v>
                </c:pt>
                <c:pt idx="555">
                  <c:v>14702.445277763522</c:v>
                </c:pt>
                <c:pt idx="556">
                  <c:v>14506.412674059991</c:v>
                </c:pt>
                <c:pt idx="557">
                  <c:v>14310.380070356465</c:v>
                </c:pt>
                <c:pt idx="558">
                  <c:v>14114.347466652933</c:v>
                </c:pt>
                <c:pt idx="559">
                  <c:v>13918.314862949408</c:v>
                </c:pt>
                <c:pt idx="560">
                  <c:v>13722.282259245872</c:v>
                </c:pt>
                <c:pt idx="561">
                  <c:v>13526.249655542348</c:v>
                </c:pt>
                <c:pt idx="562">
                  <c:v>13330.217051838816</c:v>
                </c:pt>
                <c:pt idx="563">
                  <c:v>13134.184448135291</c:v>
                </c:pt>
                <c:pt idx="564">
                  <c:v>12938.151844431755</c:v>
                </c:pt>
                <c:pt idx="565">
                  <c:v>12742.119240728229</c:v>
                </c:pt>
                <c:pt idx="566">
                  <c:v>12546.086637024689</c:v>
                </c:pt>
                <c:pt idx="567">
                  <c:v>12350.054033321165</c:v>
                </c:pt>
                <c:pt idx="568">
                  <c:v>12154.021429617633</c:v>
                </c:pt>
                <c:pt idx="569">
                  <c:v>11957.988825914106</c:v>
                </c:pt>
                <c:pt idx="570">
                  <c:v>11761.956222210571</c:v>
                </c:pt>
                <c:pt idx="571">
                  <c:v>11565.923618507044</c:v>
                </c:pt>
                <c:pt idx="572">
                  <c:v>11369.891014803514</c:v>
                </c:pt>
                <c:pt idx="573">
                  <c:v>11173.858411099987</c:v>
                </c:pt>
                <c:pt idx="574">
                  <c:v>10977.825807396455</c:v>
                </c:pt>
                <c:pt idx="575">
                  <c:v>10781.793203692925</c:v>
                </c:pt>
                <c:pt idx="576">
                  <c:v>10585.760599989388</c:v>
                </c:pt>
                <c:pt idx="577">
                  <c:v>10389.727996285863</c:v>
                </c:pt>
                <c:pt idx="578">
                  <c:v>10193.695392582336</c:v>
                </c:pt>
                <c:pt idx="579">
                  <c:v>9997.6627888788043</c:v>
                </c:pt>
                <c:pt idx="580">
                  <c:v>9801.630185175276</c:v>
                </c:pt>
                <c:pt idx="581">
                  <c:v>9605.5975814717422</c:v>
                </c:pt>
                <c:pt idx="582">
                  <c:v>9409.5649777682174</c:v>
                </c:pt>
                <c:pt idx="583">
                  <c:v>9213.5323740646854</c:v>
                </c:pt>
                <c:pt idx="584">
                  <c:v>9017.4997703611607</c:v>
                </c:pt>
                <c:pt idx="585">
                  <c:v>8821.4671666576232</c:v>
                </c:pt>
                <c:pt idx="586">
                  <c:v>8625.4345629541003</c:v>
                </c:pt>
                <c:pt idx="587">
                  <c:v>8429.4019592505592</c:v>
                </c:pt>
                <c:pt idx="588">
                  <c:v>8233.3693555470345</c:v>
                </c:pt>
                <c:pt idx="589">
                  <c:v>8037.3367518435034</c:v>
                </c:pt>
                <c:pt idx="590">
                  <c:v>7841.3041481399787</c:v>
                </c:pt>
                <c:pt idx="591">
                  <c:v>7645.2715444364449</c:v>
                </c:pt>
                <c:pt idx="592">
                  <c:v>7449.2389407329129</c:v>
                </c:pt>
                <c:pt idx="593">
                  <c:v>7253.2063370293799</c:v>
                </c:pt>
                <c:pt idx="594">
                  <c:v>7057.1737333258543</c:v>
                </c:pt>
                <c:pt idx="595">
                  <c:v>6861.1411296223232</c:v>
                </c:pt>
                <c:pt idx="596">
                  <c:v>6665.1085259187976</c:v>
                </c:pt>
                <c:pt idx="597">
                  <c:v>6469.0759222152719</c:v>
                </c:pt>
                <c:pt idx="598">
                  <c:v>6273.0433185117327</c:v>
                </c:pt>
                <c:pt idx="599">
                  <c:v>6077.010714808207</c:v>
                </c:pt>
                <c:pt idx="600">
                  <c:v>5880.9781111046741</c:v>
                </c:pt>
                <c:pt idx="601">
                  <c:v>5684.9455074011421</c:v>
                </c:pt>
                <c:pt idx="602">
                  <c:v>5488.912903697611</c:v>
                </c:pt>
                <c:pt idx="603">
                  <c:v>5292.8802999940854</c:v>
                </c:pt>
                <c:pt idx="604">
                  <c:v>5096.8476962905524</c:v>
                </c:pt>
                <c:pt idx="605">
                  <c:v>4900.8150925870286</c:v>
                </c:pt>
                <c:pt idx="606">
                  <c:v>4704.7824888834957</c:v>
                </c:pt>
                <c:pt idx="607">
                  <c:v>4508.7498851799701</c:v>
                </c:pt>
                <c:pt idx="608">
                  <c:v>4312.7172814764308</c:v>
                </c:pt>
                <c:pt idx="609">
                  <c:v>4116.6846777729052</c:v>
                </c:pt>
                <c:pt idx="610">
                  <c:v>3920.6520740693736</c:v>
                </c:pt>
                <c:pt idx="611">
                  <c:v>3724.6194703658421</c:v>
                </c:pt>
                <c:pt idx="612">
                  <c:v>3528.5868666623087</c:v>
                </c:pt>
                <c:pt idx="613">
                  <c:v>3332.5542629587831</c:v>
                </c:pt>
                <c:pt idx="614">
                  <c:v>3136.5216592552533</c:v>
                </c:pt>
                <c:pt idx="615">
                  <c:v>2940.4890555517263</c:v>
                </c:pt>
                <c:pt idx="616">
                  <c:v>2744.4564518481993</c:v>
                </c:pt>
                <c:pt idx="617">
                  <c:v>2548.4238481446678</c:v>
                </c:pt>
                <c:pt idx="618">
                  <c:v>2352.3912444411426</c:v>
                </c:pt>
                <c:pt idx="619">
                  <c:v>2156.3586407376047</c:v>
                </c:pt>
                <c:pt idx="620">
                  <c:v>1960.3260370340774</c:v>
                </c:pt>
                <c:pt idx="621">
                  <c:v>1764.2934333305377</c:v>
                </c:pt>
                <c:pt idx="622">
                  <c:v>1568.2608296270125</c:v>
                </c:pt>
                <c:pt idx="623">
                  <c:v>1372.228225923481</c:v>
                </c:pt>
                <c:pt idx="624">
                  <c:v>1176.1956222199558</c:v>
                </c:pt>
                <c:pt idx="625">
                  <c:v>980.16301851642424</c:v>
                </c:pt>
                <c:pt idx="626">
                  <c:v>784.13041481289702</c:v>
                </c:pt>
                <c:pt idx="627">
                  <c:v>588.09781110936729</c:v>
                </c:pt>
                <c:pt idx="628">
                  <c:v>392.06520740584205</c:v>
                </c:pt>
                <c:pt idx="629">
                  <c:v>196.03260370230237</c:v>
                </c:pt>
                <c:pt idx="630">
                  <c:v>1.2292062313639895E-9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7.6184186388603188E-5</c:v>
                </c:pt>
                <c:pt idx="1">
                  <c:v>7.5660186388603164E-5</c:v>
                </c:pt>
                <c:pt idx="2">
                  <c:v>7.5136205270085387E-5</c:v>
                </c:pt>
                <c:pt idx="3">
                  <c:v>7.4612261914532038E-5</c:v>
                </c:pt>
                <c:pt idx="4">
                  <c:v>7.4088375203425308E-5</c:v>
                </c:pt>
                <c:pt idx="5">
                  <c:v>7.3564564018247433E-5</c:v>
                </c:pt>
                <c:pt idx="6">
                  <c:v>7.3040847240480632E-5</c:v>
                </c:pt>
                <c:pt idx="7">
                  <c:v>7.2517243751607098E-5</c:v>
                </c:pt>
                <c:pt idx="8">
                  <c:v>7.1993772433109039E-5</c:v>
                </c:pt>
                <c:pt idx="9">
                  <c:v>7.1470452166468701E-5</c:v>
                </c:pt>
                <c:pt idx="10">
                  <c:v>7.0947301833168265E-5</c:v>
                </c:pt>
                <c:pt idx="11">
                  <c:v>7.042434031468995E-5</c:v>
                </c:pt>
                <c:pt idx="12">
                  <c:v>6.9901586492515977E-5</c:v>
                </c:pt>
                <c:pt idx="13">
                  <c:v>6.9379059248128567E-5</c:v>
                </c:pt>
                <c:pt idx="14">
                  <c:v>6.8856777463009912E-5</c:v>
                </c:pt>
                <c:pt idx="15">
                  <c:v>6.8334760018642245E-5</c:v>
                </c:pt>
                <c:pt idx="16">
                  <c:v>6.7813025796507748E-5</c:v>
                </c:pt>
                <c:pt idx="17">
                  <c:v>6.7291593678088654E-5</c:v>
                </c:pt>
                <c:pt idx="18">
                  <c:v>6.6770482544867182E-5</c:v>
                </c:pt>
                <c:pt idx="19">
                  <c:v>6.624971127832554E-5</c:v>
                </c:pt>
                <c:pt idx="20">
                  <c:v>6.5729298759945935E-5</c:v>
                </c:pt>
                <c:pt idx="21">
                  <c:v>6.5209263871210586E-5</c:v>
                </c:pt>
                <c:pt idx="22">
                  <c:v>6.4689625493601674E-5</c:v>
                </c:pt>
                <c:pt idx="23">
                  <c:v>6.4170402508601445E-5</c:v>
                </c:pt>
                <c:pt idx="24">
                  <c:v>6.365161379769212E-5</c:v>
                </c:pt>
                <c:pt idx="25">
                  <c:v>6.3133278242355893E-5</c:v>
                </c:pt>
                <c:pt idx="26">
                  <c:v>6.261541472407497E-5</c:v>
                </c:pt>
                <c:pt idx="27">
                  <c:v>6.2098042124331584E-5</c:v>
                </c:pt>
                <c:pt idx="28">
                  <c:v>6.158117932460793E-5</c:v>
                </c:pt>
                <c:pt idx="29">
                  <c:v>6.1064845206386227E-5</c:v>
                </c:pt>
                <c:pt idx="30">
                  <c:v>6.0549058651148702E-5</c:v>
                </c:pt>
                <c:pt idx="31">
                  <c:v>6.0033838540377549E-5</c:v>
                </c:pt>
                <c:pt idx="32">
                  <c:v>5.9519203755554981E-5</c:v>
                </c:pt>
                <c:pt idx="33">
                  <c:v>5.9005173178163218E-5</c:v>
                </c:pt>
                <c:pt idx="34">
                  <c:v>5.8491765689684474E-5</c:v>
                </c:pt>
                <c:pt idx="35">
                  <c:v>5.7979000171600949E-5</c:v>
                </c:pt>
                <c:pt idx="36">
                  <c:v>5.7466895505394869E-5</c:v>
                </c:pt>
                <c:pt idx="37">
                  <c:v>5.6955470572548443E-5</c:v>
                </c:pt>
                <c:pt idx="38">
                  <c:v>5.6444744254543882E-5</c:v>
                </c:pt>
                <c:pt idx="39">
                  <c:v>5.5934735432863395E-5</c:v>
                </c:pt>
                <c:pt idx="40">
                  <c:v>5.54254629889892E-5</c:v>
                </c:pt>
                <c:pt idx="41">
                  <c:v>5.491694580440352E-5</c:v>
                </c:pt>
                <c:pt idx="42">
                  <c:v>5.4409202760588532E-5</c:v>
                </c:pt>
                <c:pt idx="43">
                  <c:v>5.3902252739026485E-5</c:v>
                </c:pt>
                <c:pt idx="44">
                  <c:v>5.3396114621199578E-5</c:v>
                </c:pt>
                <c:pt idx="45">
                  <c:v>5.2890807288590032E-5</c:v>
                </c:pt>
                <c:pt idx="46">
                  <c:v>5.238634962268004E-5</c:v>
                </c:pt>
                <c:pt idx="47">
                  <c:v>5.1882760504951828E-5</c:v>
                </c:pt>
                <c:pt idx="48">
                  <c:v>5.1380058816887612E-5</c:v>
                </c:pt>
                <c:pt idx="49">
                  <c:v>5.0878263439969597E-5</c:v>
                </c:pt>
                <c:pt idx="50">
                  <c:v>5.0377393255679996E-5</c:v>
                </c:pt>
                <c:pt idx="51">
                  <c:v>4.9877467145501024E-5</c:v>
                </c:pt>
                <c:pt idx="52">
                  <c:v>4.93785039909149E-5</c:v>
                </c:pt>
                <c:pt idx="53">
                  <c:v>4.8880522673403825E-5</c:v>
                </c:pt>
                <c:pt idx="54">
                  <c:v>4.8383542074450012E-5</c:v>
                </c:pt>
                <c:pt idx="55">
                  <c:v>4.7887581075535681E-5</c:v>
                </c:pt>
                <c:pt idx="56">
                  <c:v>4.7392658558143033E-5</c:v>
                </c:pt>
                <c:pt idx="57">
                  <c:v>4.68987934037543E-5</c:v>
                </c:pt>
                <c:pt idx="58">
                  <c:v>4.6406004493851684E-5</c:v>
                </c:pt>
                <c:pt idx="59">
                  <c:v>4.5914310709917398E-5</c:v>
                </c:pt>
                <c:pt idx="60">
                  <c:v>4.5423730933433654E-5</c:v>
                </c:pt>
                <c:pt idx="61">
                  <c:v>4.4934284045882661E-5</c:v>
                </c:pt>
                <c:pt idx="62">
                  <c:v>4.4445988928746637E-5</c:v>
                </c:pt>
                <c:pt idx="63">
                  <c:v>4.3958864463507784E-5</c:v>
                </c:pt>
                <c:pt idx="64">
                  <c:v>4.3472929531648335E-5</c:v>
                </c:pt>
                <c:pt idx="65">
                  <c:v>4.2988203014650483E-5</c:v>
                </c:pt>
                <c:pt idx="66">
                  <c:v>4.2504703793996448E-5</c:v>
                </c:pt>
                <c:pt idx="67">
                  <c:v>4.2022450751168445E-5</c:v>
                </c:pt>
                <c:pt idx="68">
                  <c:v>4.1541462767648685E-5</c:v>
                </c:pt>
                <c:pt idx="69">
                  <c:v>4.1061758724919371E-5</c:v>
                </c:pt>
                <c:pt idx="70">
                  <c:v>4.0583357504462734E-5</c:v>
                </c:pt>
                <c:pt idx="71">
                  <c:v>4.0106277987760976E-5</c:v>
                </c:pt>
                <c:pt idx="72">
                  <c:v>3.963053905629631E-5</c:v>
                </c:pt>
                <c:pt idx="73">
                  <c:v>3.9156159591550955E-5</c:v>
                </c:pt>
                <c:pt idx="74">
                  <c:v>3.8683158475007113E-5</c:v>
                </c:pt>
                <c:pt idx="75">
                  <c:v>3.8211554588147003E-5</c:v>
                </c:pt>
                <c:pt idx="76">
                  <c:v>3.7741366812452832E-5</c:v>
                </c:pt>
                <c:pt idx="77">
                  <c:v>3.727261402940682E-5</c:v>
                </c:pt>
                <c:pt idx="78">
                  <c:v>3.6805315120491168E-5</c:v>
                </c:pt>
                <c:pt idx="79">
                  <c:v>3.6339488967188108E-5</c:v>
                </c:pt>
                <c:pt idx="80">
                  <c:v>3.5875154450979829E-5</c:v>
                </c:pt>
                <c:pt idx="81">
                  <c:v>3.5412330453348563E-5</c:v>
                </c:pt>
                <c:pt idx="82">
                  <c:v>3.4951035855776516E-5</c:v>
                </c:pt>
                <c:pt idx="83">
                  <c:v>3.4491289539745897E-5</c:v>
                </c:pt>
                <c:pt idx="84">
                  <c:v>3.4033110386738932E-5</c:v>
                </c:pt>
                <c:pt idx="85">
                  <c:v>3.357651727823782E-5</c:v>
                </c:pt>
                <c:pt idx="86">
                  <c:v>3.3121529095724769E-5</c:v>
                </c:pt>
                <c:pt idx="87">
                  <c:v>3.2668164720682006E-5</c:v>
                </c:pt>
                <c:pt idx="88">
                  <c:v>3.2216443034591731E-5</c:v>
                </c:pt>
                <c:pt idx="89">
                  <c:v>3.1766382918936163E-5</c:v>
                </c:pt>
                <c:pt idx="90">
                  <c:v>3.1318003255197524E-5</c:v>
                </c:pt>
                <c:pt idx="91">
                  <c:v>3.0871322924858006E-5</c:v>
                </c:pt>
                <c:pt idx="92">
                  <c:v>3.0426360809399837E-5</c:v>
                </c:pt>
                <c:pt idx="93">
                  <c:v>2.9983135790305223E-5</c:v>
                </c:pt>
                <c:pt idx="94">
                  <c:v>2.9541666749056378E-5</c:v>
                </c:pt>
                <c:pt idx="95">
                  <c:v>2.9101972567135521E-5</c:v>
                </c:pt>
                <c:pt idx="96">
                  <c:v>2.8664072126024847E-5</c:v>
                </c:pt>
                <c:pt idx="97">
                  <c:v>2.8227984307206583E-5</c:v>
                </c:pt>
                <c:pt idx="98">
                  <c:v>2.7793727992162941E-5</c:v>
                </c:pt>
                <c:pt idx="99">
                  <c:v>2.7361322062376135E-5</c:v>
                </c:pt>
                <c:pt idx="100">
                  <c:v>2.6930785399328366E-5</c:v>
                </c:pt>
                <c:pt idx="101">
                  <c:v>2.650213688450186E-5</c:v>
                </c:pt>
                <c:pt idx="102">
                  <c:v>2.6075395399378817E-5</c:v>
                </c:pt>
                <c:pt idx="103">
                  <c:v>2.5650579825441458E-5</c:v>
                </c:pt>
                <c:pt idx="104">
                  <c:v>2.5227709044171996E-5</c:v>
                </c:pt>
                <c:pt idx="105">
                  <c:v>2.4806801937052645E-5</c:v>
                </c:pt>
                <c:pt idx="106">
                  <c:v>2.4387877385565611E-5</c:v>
                </c:pt>
                <c:pt idx="107">
                  <c:v>2.3970954271193108E-5</c:v>
                </c:pt>
                <c:pt idx="108">
                  <c:v>2.3556051475417356E-5</c:v>
                </c:pt>
                <c:pt idx="109">
                  <c:v>2.3143187879720555E-5</c:v>
                </c:pt>
                <c:pt idx="110">
                  <c:v>2.2732382365584919E-5</c:v>
                </c:pt>
                <c:pt idx="111">
                  <c:v>2.2323653814492682E-5</c:v>
                </c:pt>
                <c:pt idx="112">
                  <c:v>2.1917021107926029E-5</c:v>
                </c:pt>
                <c:pt idx="113">
                  <c:v>2.1512503127367188E-5</c:v>
                </c:pt>
                <c:pt idx="114">
                  <c:v>2.1110118754298366E-5</c:v>
                </c:pt>
                <c:pt idx="115">
                  <c:v>2.0709886870201783E-5</c:v>
                </c:pt>
                <c:pt idx="116">
                  <c:v>2.0311826356559646E-5</c:v>
                </c:pt>
                <c:pt idx="117">
                  <c:v>1.9915956094854161E-5</c:v>
                </c:pt>
                <c:pt idx="118">
                  <c:v>1.9522294966567549E-5</c:v>
                </c:pt>
                <c:pt idx="119">
                  <c:v>1.9130861853182017E-5</c:v>
                </c:pt>
                <c:pt idx="120">
                  <c:v>1.8741675636179784E-5</c:v>
                </c:pt>
                <c:pt idx="121">
                  <c:v>1.8354755197043058E-5</c:v>
                </c:pt>
                <c:pt idx="122">
                  <c:v>1.7970119417254052E-5</c:v>
                </c:pt>
                <c:pt idx="123">
                  <c:v>1.7587787178294986E-5</c:v>
                </c:pt>
                <c:pt idx="124">
                  <c:v>1.7207777361648061E-5</c:v>
                </c:pt>
                <c:pt idx="125">
                  <c:v>1.6830108848795493E-5</c:v>
                </c:pt>
                <c:pt idx="126">
                  <c:v>1.6454800521219502E-5</c:v>
                </c:pt>
                <c:pt idx="127">
                  <c:v>1.6081871260402289E-5</c:v>
                </c:pt>
                <c:pt idx="128">
                  <c:v>1.571133994782608E-5</c:v>
                </c:pt>
                <c:pt idx="129">
                  <c:v>1.5343225464973079E-5</c:v>
                </c:pt>
                <c:pt idx="130">
                  <c:v>1.49775466933255E-5</c:v>
                </c:pt>
                <c:pt idx="131">
                  <c:v>1.4614322514365552E-5</c:v>
                </c:pt>
                <c:pt idx="132">
                  <c:v>1.4253571809575455E-5</c:v>
                </c:pt>
                <c:pt idx="133">
                  <c:v>1.3895313460437414E-5</c:v>
                </c:pt>
                <c:pt idx="134">
                  <c:v>1.3539566348433649E-5</c:v>
                </c:pt>
                <c:pt idx="135">
                  <c:v>1.3186349355046366E-5</c:v>
                </c:pt>
                <c:pt idx="136">
                  <c:v>1.2835681361757781E-5</c:v>
                </c:pt>
                <c:pt idx="137">
                  <c:v>1.2487581250050106E-5</c:v>
                </c:pt>
                <c:pt idx="138">
                  <c:v>1.2142067901405554E-5</c:v>
                </c:pt>
                <c:pt idx="139">
                  <c:v>1.1799160197306335E-5</c:v>
                </c:pt>
                <c:pt idx="140">
                  <c:v>1.1458877019234665E-5</c:v>
                </c:pt>
                <c:pt idx="141">
                  <c:v>1.1121237248672755E-5</c:v>
                </c:pt>
                <c:pt idx="142">
                  <c:v>1.0786259767102819E-5</c:v>
                </c:pt>
                <c:pt idx="143">
                  <c:v>1.0453963456007066E-5</c:v>
                </c:pt>
                <c:pt idx="144">
                  <c:v>1.0124367196867713E-5</c:v>
                </c:pt>
                <c:pt idx="145">
                  <c:v>9.797489871166968E-6</c:v>
                </c:pt>
                <c:pt idx="146">
                  <c:v>9.4733503603870502E-6</c:v>
                </c:pt>
                <c:pt idx="147">
                  <c:v>9.1519675460101631E-6</c:v>
                </c:pt>
                <c:pt idx="148">
                  <c:v>8.8333603095185272E-6</c:v>
                </c:pt>
                <c:pt idx="149">
                  <c:v>8.5175475323943525E-6</c:v>
                </c:pt>
                <c:pt idx="150">
                  <c:v>8.2045480961198475E-6</c:v>
                </c:pt>
                <c:pt idx="151">
                  <c:v>7.8943808821772307E-6</c:v>
                </c:pt>
                <c:pt idx="152">
                  <c:v>7.5870647720487123E-6</c:v>
                </c:pt>
                <c:pt idx="153">
                  <c:v>7.2826186472165041E-6</c:v>
                </c:pt>
                <c:pt idx="154">
                  <c:v>6.9810613891628196E-6</c:v>
                </c:pt>
                <c:pt idx="155">
                  <c:v>6.6824118793698724E-6</c:v>
                </c:pt>
                <c:pt idx="156">
                  <c:v>6.3866889993198725E-6</c:v>
                </c:pt>
                <c:pt idx="157">
                  <c:v>6.0939116304950334E-6</c:v>
                </c:pt>
                <c:pt idx="158">
                  <c:v>5.8040986543775688E-6</c:v>
                </c:pt>
                <c:pt idx="159">
                  <c:v>5.517268952449692E-6</c:v>
                </c:pt>
                <c:pt idx="160">
                  <c:v>5.2334414061936133E-6</c:v>
                </c:pt>
                <c:pt idx="161">
                  <c:v>4.9526348970915461E-6</c:v>
                </c:pt>
                <c:pt idx="162">
                  <c:v>4.6748683066257032E-6</c:v>
                </c:pt>
                <c:pt idx="163">
                  <c:v>4.4001605162782971E-6</c:v>
                </c:pt>
                <c:pt idx="164">
                  <c:v>4.1285304075315405E-6</c:v>
                </c:pt>
                <c:pt idx="165">
                  <c:v>3.8599968618676453E-6</c:v>
                </c:pt>
                <c:pt idx="166">
                  <c:v>3.594578760768825E-6</c:v>
                </c:pt>
                <c:pt idx="167">
                  <c:v>3.3322949857172914E-6</c:v>
                </c:pt>
                <c:pt idx="168">
                  <c:v>3.0731644181952571E-6</c:v>
                </c:pt>
                <c:pt idx="169">
                  <c:v>2.8172059396849358E-6</c:v>
                </c:pt>
                <c:pt idx="170">
                  <c:v>2.5644384316685383E-6</c:v>
                </c:pt>
                <c:pt idx="171">
                  <c:v>2.314880775628279E-6</c:v>
                </c:pt>
                <c:pt idx="172">
                  <c:v>2.0685518530463688E-6</c:v>
                </c:pt>
                <c:pt idx="173">
                  <c:v>1.8254705454050216E-6</c:v>
                </c:pt>
                <c:pt idx="174">
                  <c:v>1.5856557341864494E-6</c:v>
                </c:pt>
                <c:pt idx="175">
                  <c:v>1.3491263008728645E-6</c:v>
                </c:pt>
                <c:pt idx="176">
                  <c:v>1.11590112694648E-6</c:v>
                </c:pt>
                <c:pt idx="177">
                  <c:v>8.8599909388950822E-7</c:v>
                </c:pt>
                <c:pt idx="178">
                  <c:v>6.5943908318416168E-7</c:v>
                </c:pt>
                <c:pt idx="179">
                  <c:v>4.3623997631265316E-7</c:v>
                </c:pt>
                <c:pt idx="180">
                  <c:v>2.1642065475719506E-7</c:v>
                </c:pt>
                <c:pt idx="181">
                  <c:v>-2.1302448997732966E-7</c:v>
                </c:pt>
                <c:pt idx="182">
                  <c:v>-4.2265531719319155E-7</c:v>
                </c:pt>
                <c:pt idx="183">
                  <c:v>-6.2889498366598319E-7</c:v>
                </c:pt>
                <c:pt idx="184">
                  <c:v>-8.3174599141410221E-7</c:v>
                </c:pt>
                <c:pt idx="185">
                  <c:v>-1.0312108424559463E-6</c:v>
                </c:pt>
                <c:pt idx="186">
                  <c:v>-1.2272920388099132E-6</c:v>
                </c:pt>
                <c:pt idx="187">
                  <c:v>-1.4199920824944002E-6</c:v>
                </c:pt>
                <c:pt idx="188">
                  <c:v>-1.6093134755278053E-6</c:v>
                </c:pt>
                <c:pt idx="189">
                  <c:v>-1.7952587199285258E-6</c:v>
                </c:pt>
                <c:pt idx="190">
                  <c:v>-1.9778303177149594E-6</c:v>
                </c:pt>
                <c:pt idx="191">
                  <c:v>-2.1570307709055039E-6</c:v>
                </c:pt>
                <c:pt idx="192">
                  <c:v>-2.3328625815185568E-6</c:v>
                </c:pt>
                <c:pt idx="193">
                  <c:v>-2.5053282515725156E-6</c:v>
                </c:pt>
                <c:pt idx="194">
                  <c:v>-2.6744302830857782E-6</c:v>
                </c:pt>
                <c:pt idx="195">
                  <c:v>-2.8401711780767418E-6</c:v>
                </c:pt>
                <c:pt idx="196">
                  <c:v>-3.0025534385638043E-6</c:v>
                </c:pt>
                <c:pt idx="197">
                  <c:v>-3.1615795665653633E-6</c:v>
                </c:pt>
                <c:pt idx="198">
                  <c:v>-3.3172520640998166E-6</c:v>
                </c:pt>
                <c:pt idx="199">
                  <c:v>-3.4695734331855615E-6</c:v>
                </c:pt>
                <c:pt idx="200">
                  <c:v>-3.6185461758409958E-6</c:v>
                </c:pt>
                <c:pt idx="201">
                  <c:v>-3.764172794084517E-6</c:v>
                </c:pt>
                <c:pt idx="202">
                  <c:v>-3.9064557899345232E-6</c:v>
                </c:pt>
                <c:pt idx="203">
                  <c:v>-4.0453976654094114E-6</c:v>
                </c:pt>
                <c:pt idx="204">
                  <c:v>-4.1810009225275796E-6</c:v>
                </c:pt>
                <c:pt idx="205">
                  <c:v>-4.3132680633074253E-6</c:v>
                </c:pt>
                <c:pt idx="206">
                  <c:v>-4.4422015897673459E-6</c:v>
                </c:pt>
                <c:pt idx="207">
                  <c:v>-4.5678040039257392E-6</c:v>
                </c:pt>
                <c:pt idx="208">
                  <c:v>-4.6900778078010025E-6</c:v>
                </c:pt>
                <c:pt idx="209">
                  <c:v>-4.8090255034115342E-6</c:v>
                </c:pt>
                <c:pt idx="210">
                  <c:v>-4.9246495927757311E-6</c:v>
                </c:pt>
                <c:pt idx="211">
                  <c:v>-5.0369525779119915E-6</c:v>
                </c:pt>
                <c:pt idx="212">
                  <c:v>-5.1459369608387121E-6</c:v>
                </c:pt>
                <c:pt idx="213">
                  <c:v>-5.2516052435742912E-6</c:v>
                </c:pt>
                <c:pt idx="214">
                  <c:v>-5.3539599281371264E-6</c:v>
                </c:pt>
                <c:pt idx="215">
                  <c:v>-5.4530035165456152E-6</c:v>
                </c:pt>
                <c:pt idx="216">
                  <c:v>-5.5487385108181551E-6</c:v>
                </c:pt>
                <c:pt idx="217">
                  <c:v>-5.6411674129731445E-6</c:v>
                </c:pt>
                <c:pt idx="218">
                  <c:v>-5.7302927250289802E-6</c:v>
                </c:pt>
                <c:pt idx="219">
                  <c:v>-5.8161169490040595E-6</c:v>
                </c:pt>
                <c:pt idx="220">
                  <c:v>-5.8986425869167809E-6</c:v>
                </c:pt>
                <c:pt idx="221">
                  <c:v>-5.9778721407855419E-6</c:v>
                </c:pt>
                <c:pt idx="222">
                  <c:v>-6.05380811262874E-6</c:v>
                </c:pt>
                <c:pt idx="223">
                  <c:v>-6.1264530044647728E-6</c:v>
                </c:pt>
                <c:pt idx="224">
                  <c:v>-6.1958093183120378E-6</c:v>
                </c:pt>
                <c:pt idx="225">
                  <c:v>-6.2618795561889325E-6</c:v>
                </c:pt>
                <c:pt idx="226">
                  <c:v>-6.3246662201138544E-6</c:v>
                </c:pt>
                <c:pt idx="227">
                  <c:v>-6.3841718121052011E-6</c:v>
                </c:pt>
                <c:pt idx="228">
                  <c:v>-6.4403988341813709E-6</c:v>
                </c:pt>
                <c:pt idx="229">
                  <c:v>-6.4933497883607606E-6</c:v>
                </c:pt>
                <c:pt idx="230">
                  <c:v>-6.5430271766617684E-6</c:v>
                </c:pt>
                <c:pt idx="231">
                  <c:v>-6.5894335011027919E-6</c:v>
                </c:pt>
                <c:pt idx="232">
                  <c:v>-6.6325712637022287E-6</c:v>
                </c:pt>
                <c:pt idx="233">
                  <c:v>-6.6724429664784763E-6</c:v>
                </c:pt>
                <c:pt idx="234">
                  <c:v>-6.7090511114499321E-6</c:v>
                </c:pt>
                <c:pt idx="235">
                  <c:v>-6.7423982006349938E-6</c:v>
                </c:pt>
                <c:pt idx="236">
                  <c:v>-6.7724867360520596E-6</c:v>
                </c:pt>
                <c:pt idx="237">
                  <c:v>-6.7993192197195263E-6</c:v>
                </c:pt>
                <c:pt idx="238">
                  <c:v>-6.8228981536557923E-6</c:v>
                </c:pt>
                <c:pt idx="239">
                  <c:v>-6.843226039879255E-6</c:v>
                </c:pt>
                <c:pt idx="240">
                  <c:v>-6.8603053804083112E-6</c:v>
                </c:pt>
                <c:pt idx="241">
                  <c:v>-6.8741386772613592E-6</c:v>
                </c:pt>
                <c:pt idx="242">
                  <c:v>-6.8847284324567965E-6</c:v>
                </c:pt>
                <c:pt idx="243">
                  <c:v>-6.8920771480130208E-6</c:v>
                </c:pt>
                <c:pt idx="244">
                  <c:v>-6.8961873259484302E-6</c:v>
                </c:pt>
                <c:pt idx="245">
                  <c:v>-6.8970614682814216E-6</c:v>
                </c:pt>
                <c:pt idx="246">
                  <c:v>-6.8947020770303933E-6</c:v>
                </c:pt>
                <c:pt idx="247">
                  <c:v>-6.8891116542137419E-6</c:v>
                </c:pt>
                <c:pt idx="248">
                  <c:v>-6.880292701849866E-6</c:v>
                </c:pt>
                <c:pt idx="249">
                  <c:v>-6.8682477219571628E-6</c:v>
                </c:pt>
                <c:pt idx="250">
                  <c:v>-6.8529792165540301E-6</c:v>
                </c:pt>
                <c:pt idx="251">
                  <c:v>-6.8344896876588653E-6</c:v>
                </c:pt>
                <c:pt idx="252">
                  <c:v>-6.812781637290066E-6</c:v>
                </c:pt>
                <c:pt idx="253">
                  <c:v>-6.7878575674660297E-6</c:v>
                </c:pt>
                <c:pt idx="254">
                  <c:v>-6.7597199802051538E-6</c:v>
                </c:pt>
                <c:pt idx="255">
                  <c:v>-6.7283713775258369E-6</c:v>
                </c:pt>
                <c:pt idx="256">
                  <c:v>-6.6938142614464754E-6</c:v>
                </c:pt>
                <c:pt idx="257">
                  <c:v>-6.656051133985468E-6</c:v>
                </c:pt>
                <c:pt idx="258">
                  <c:v>-6.6150844971612119E-6</c:v>
                </c:pt>
                <c:pt idx="259">
                  <c:v>-6.5709168529921049E-6</c:v>
                </c:pt>
                <c:pt idx="260">
                  <c:v>-6.5235507034965444E-6</c:v>
                </c:pt>
                <c:pt idx="261">
                  <c:v>-6.4729885506929279E-6</c:v>
                </c:pt>
                <c:pt idx="262">
                  <c:v>-6.4192328965996529E-6</c:v>
                </c:pt>
                <c:pt idx="263">
                  <c:v>-6.3622862432351179E-6</c:v>
                </c:pt>
                <c:pt idx="264">
                  <c:v>-6.3021510926177196E-6</c:v>
                </c:pt>
                <c:pt idx="265">
                  <c:v>-6.2388299467658562E-6</c:v>
                </c:pt>
                <c:pt idx="266">
                  <c:v>-6.1723253076979253E-6</c:v>
                </c:pt>
                <c:pt idx="267">
                  <c:v>-6.1026396774323236E-6</c:v>
                </c:pt>
                <c:pt idx="268">
                  <c:v>-6.0297755579874494E-6</c:v>
                </c:pt>
                <c:pt idx="269">
                  <c:v>-5.9537354513817004E-6</c:v>
                </c:pt>
                <c:pt idx="270">
                  <c:v>-5.8745218596334739E-6</c:v>
                </c:pt>
                <c:pt idx="271">
                  <c:v>-5.7921372847611685E-6</c:v>
                </c:pt>
                <c:pt idx="272">
                  <c:v>-5.7065842287831807E-6</c:v>
                </c:pt>
                <c:pt idx="273">
                  <c:v>-5.6178651937179082E-6</c:v>
                </c:pt>
                <c:pt idx="274">
                  <c:v>-5.5259826815837491E-6</c:v>
                </c:pt>
                <c:pt idx="275">
                  <c:v>-5.4309391943991012E-6</c:v>
                </c:pt>
                <c:pt idx="276">
                  <c:v>-5.3327372341823619E-6</c:v>
                </c:pt>
                <c:pt idx="277">
                  <c:v>-5.2313793029519279E-6</c:v>
                </c:pt>
                <c:pt idx="278">
                  <c:v>-5.1268679027261976E-6</c:v>
                </c:pt>
                <c:pt idx="279">
                  <c:v>-5.0192055355235684E-6</c:v>
                </c:pt>
                <c:pt idx="280">
                  <c:v>-4.9083947033624389E-6</c:v>
                </c:pt>
                <c:pt idx="281">
                  <c:v>-4.7944379082612056E-6</c:v>
                </c:pt>
                <c:pt idx="282">
                  <c:v>-4.677337652238266E-6</c:v>
                </c:pt>
                <c:pt idx="283">
                  <c:v>-4.5570964373120186E-6</c:v>
                </c:pt>
                <c:pt idx="284">
                  <c:v>-4.4337167655008609E-6</c:v>
                </c:pt>
                <c:pt idx="285">
                  <c:v>-4.3072011388231904E-6</c:v>
                </c:pt>
                <c:pt idx="286">
                  <c:v>-4.1775520592974046E-6</c:v>
                </c:pt>
                <c:pt idx="287">
                  <c:v>-4.0447720289419002E-6</c:v>
                </c:pt>
                <c:pt idx="288">
                  <c:v>-3.9088635497750764E-6</c:v>
                </c:pt>
                <c:pt idx="289">
                  <c:v>-3.76982912381533E-6</c:v>
                </c:pt>
                <c:pt idx="290">
                  <c:v>-3.6276712530810583E-6</c:v>
                </c:pt>
                <c:pt idx="291">
                  <c:v>-3.4823924395906595E-6</c:v>
                </c:pt>
                <c:pt idx="292">
                  <c:v>-3.3339951853625313E-6</c:v>
                </c:pt>
                <c:pt idx="293">
                  <c:v>-3.1824819924150711E-6</c:v>
                </c:pt>
                <c:pt idx="294">
                  <c:v>-3.0278553627666765E-6</c:v>
                </c:pt>
                <c:pt idx="295">
                  <c:v>-2.8701177984357449E-6</c:v>
                </c:pt>
                <c:pt idx="296">
                  <c:v>-2.7092718014406741E-6</c:v>
                </c:pt>
                <c:pt idx="297">
                  <c:v>-2.5453198737998621E-6</c:v>
                </c:pt>
                <c:pt idx="298">
                  <c:v>-2.378264517531706E-6</c:v>
                </c:pt>
                <c:pt idx="299">
                  <c:v>-2.2081082346546033E-6</c:v>
                </c:pt>
                <c:pt idx="300">
                  <c:v>-2.0348535271869523E-6</c:v>
                </c:pt>
                <c:pt idx="301">
                  <c:v>-1.8585028971471503E-6</c:v>
                </c:pt>
                <c:pt idx="302">
                  <c:v>-1.6790588465535946E-6</c:v>
                </c:pt>
                <c:pt idx="303">
                  <c:v>-1.4965238774246834E-6</c:v>
                </c:pt>
                <c:pt idx="304">
                  <c:v>-1.3109004917788138E-6</c:v>
                </c:pt>
                <c:pt idx="305">
                  <c:v>-1.1221911916343836E-6</c:v>
                </c:pt>
                <c:pt idx="306">
                  <c:v>-9.3039847900979044E-7</c:v>
                </c:pt>
                <c:pt idx="307">
                  <c:v>-7.3552485592343187E-7</c:v>
                </c:pt>
                <c:pt idx="308">
                  <c:v>-5.3757282439370561E-7</c:v>
                </c:pt>
                <c:pt idx="309">
                  <c:v>-3.365448864390093E-7</c:v>
                </c:pt>
                <c:pt idx="310">
                  <c:v>-1.3244354407774056E-7</c:v>
                </c:pt>
                <c:pt idx="311">
                  <c:v>7.4728700671703087E-8</c:v>
                </c:pt>
                <c:pt idx="312">
                  <c:v>2.8496934579092389E-7</c:v>
                </c:pt>
                <c:pt idx="313">
                  <c:v>4.9827588926152434E-7</c:v>
                </c:pt>
                <c:pt idx="314">
                  <c:v>7.1464582906510678E-7</c:v>
                </c:pt>
                <c:pt idx="315">
                  <c:v>9.3407666318327361E-7</c:v>
                </c:pt>
                <c:pt idx="316">
                  <c:v>1.1565658895976274E-6</c:v>
                </c:pt>
                <c:pt idx="317">
                  <c:v>1.3821110062897702E-6</c:v>
                </c:pt>
                <c:pt idx="318">
                  <c:v>1.6107095112413044E-6</c:v>
                </c:pt>
                <c:pt idx="319">
                  <c:v>1.8423589024338326E-6</c:v>
                </c:pt>
                <c:pt idx="320">
                  <c:v>2.0770566778489573E-6</c:v>
                </c:pt>
                <c:pt idx="321">
                  <c:v>2.3148003354682804E-6</c:v>
                </c:pt>
                <c:pt idx="322">
                  <c:v>2.5555873732734044E-6</c:v>
                </c:pt>
                <c:pt idx="323">
                  <c:v>2.7994152892459319E-6</c:v>
                </c:pt>
                <c:pt idx="324">
                  <c:v>3.0462815813674653E-6</c:v>
                </c:pt>
                <c:pt idx="325">
                  <c:v>3.2961837476196066E-6</c:v>
                </c:pt>
                <c:pt idx="326">
                  <c:v>3.5491192859839588E-6</c:v>
                </c:pt>
                <c:pt idx="327">
                  <c:v>3.8050856944421239E-6</c:v>
                </c:pt>
                <c:pt idx="328">
                  <c:v>4.0640804709757043E-6</c:v>
                </c:pt>
                <c:pt idx="329">
                  <c:v>4.3261011135663026E-6</c:v>
                </c:pt>
                <c:pt idx="330">
                  <c:v>4.5911451201955208E-6</c:v>
                </c:pt>
                <c:pt idx="331">
                  <c:v>4.8592099888449613E-6</c:v>
                </c:pt>
                <c:pt idx="332">
                  <c:v>5.1302932174962267E-6</c:v>
                </c:pt>
                <c:pt idx="333">
                  <c:v>5.4043923041309194E-6</c:v>
                </c:pt>
                <c:pt idx="334">
                  <c:v>5.6815047467306419E-6</c:v>
                </c:pt>
                <c:pt idx="335">
                  <c:v>5.9616280432769959E-6</c:v>
                </c:pt>
                <c:pt idx="336">
                  <c:v>6.2447596917515845E-6</c:v>
                </c:pt>
                <c:pt idx="337">
                  <c:v>6.5308971901360095E-6</c:v>
                </c:pt>
                <c:pt idx="338">
                  <c:v>6.8200380364118743E-6</c:v>
                </c:pt>
                <c:pt idx="339">
                  <c:v>7.1121797285607803E-6</c:v>
                </c:pt>
                <c:pt idx="340">
                  <c:v>7.4073197645643301E-6</c:v>
                </c:pt>
                <c:pt idx="341">
                  <c:v>7.705455642404127E-6</c:v>
                </c:pt>
                <c:pt idx="342">
                  <c:v>8.0065848600617727E-6</c:v>
                </c:pt>
                <c:pt idx="343">
                  <c:v>8.3107049155188687E-6</c:v>
                </c:pt>
                <c:pt idx="344">
                  <c:v>8.6178133067570184E-6</c:v>
                </c:pt>
                <c:pt idx="345">
                  <c:v>8.9279075317578234E-6</c:v>
                </c:pt>
                <c:pt idx="346">
                  <c:v>9.2409850885028871E-6</c:v>
                </c:pt>
                <c:pt idx="347">
                  <c:v>9.557043474973811E-6</c:v>
                </c:pt>
                <c:pt idx="348">
                  <c:v>9.8760801891521985E-6</c:v>
                </c:pt>
                <c:pt idx="349">
                  <c:v>1.0198092729019651E-5</c:v>
                </c:pt>
                <c:pt idx="350">
                  <c:v>1.0523078592557771E-5</c:v>
                </c:pt>
                <c:pt idx="351">
                  <c:v>1.085103527774816E-5</c:v>
                </c:pt>
                <c:pt idx="352">
                  <c:v>1.1181960282572424E-5</c:v>
                </c:pt>
                <c:pt idx="353">
                  <c:v>1.151585110501216E-5</c:v>
                </c:pt>
                <c:pt idx="354">
                  <c:v>1.1852705243048975E-5</c:v>
                </c:pt>
                <c:pt idx="355">
                  <c:v>1.2192520194664468E-5</c:v>
                </c:pt>
                <c:pt idx="356">
                  <c:v>1.2535293457840244E-5</c:v>
                </c:pt>
                <c:pt idx="357">
                  <c:v>1.2881022530557904E-5</c:v>
                </c:pt>
                <c:pt idx="358">
                  <c:v>1.322970491079905E-5</c:v>
                </c:pt>
                <c:pt idx="359">
                  <c:v>1.3581338096545287E-5</c:v>
                </c:pt>
                <c:pt idx="360">
                  <c:v>1.3935919585778215E-5</c:v>
                </c:pt>
                <c:pt idx="361">
                  <c:v>1.4293446876479436E-5</c:v>
                </c:pt>
                <c:pt idx="362">
                  <c:v>1.4653917466630554E-5</c:v>
                </c:pt>
                <c:pt idx="363">
                  <c:v>1.501732885421317E-5</c:v>
                </c:pt>
                <c:pt idx="364">
                  <c:v>1.5383678537208888E-5</c:v>
                </c:pt>
                <c:pt idx="365">
                  <c:v>1.5752964013599308E-5</c:v>
                </c:pt>
                <c:pt idx="366">
                  <c:v>1.6125182781366034E-5</c:v>
                </c:pt>
                <c:pt idx="367">
                  <c:v>1.6500332338490669E-5</c:v>
                </c:pt>
                <c:pt idx="368">
                  <c:v>1.6878410182954815E-5</c:v>
                </c:pt>
                <c:pt idx="369">
                  <c:v>1.7259413812740075E-5</c:v>
                </c:pt>
                <c:pt idx="370">
                  <c:v>1.7643340725828049E-5</c:v>
                </c:pt>
                <c:pt idx="371">
                  <c:v>1.8030188420200339E-5</c:v>
                </c:pt>
                <c:pt idx="372">
                  <c:v>1.8419954393838551E-5</c:v>
                </c:pt>
                <c:pt idx="373">
                  <c:v>1.8812636144724285E-5</c:v>
                </c:pt>
                <c:pt idx="374">
                  <c:v>1.9208231170839144E-5</c:v>
                </c:pt>
                <c:pt idx="375">
                  <c:v>1.9606736970164729E-5</c:v>
                </c:pt>
                <c:pt idx="376">
                  <c:v>2.0008151040682645E-5</c:v>
                </c:pt>
                <c:pt idx="377">
                  <c:v>2.0412470880374491E-5</c:v>
                </c:pt>
                <c:pt idx="378">
                  <c:v>2.0819693987221871E-5</c:v>
                </c:pt>
                <c:pt idx="379">
                  <c:v>2.1229817859206391E-5</c:v>
                </c:pt>
                <c:pt idx="380">
                  <c:v>2.1642839994309648E-5</c:v>
                </c:pt>
                <c:pt idx="381">
                  <c:v>2.2058757890513248E-5</c:v>
                </c:pt>
                <c:pt idx="382">
                  <c:v>2.2477569045798792E-5</c:v>
                </c:pt>
                <c:pt idx="383">
                  <c:v>2.2899270958147882E-5</c:v>
                </c:pt>
                <c:pt idx="384">
                  <c:v>2.332386112554212E-5</c:v>
                </c:pt>
                <c:pt idx="385">
                  <c:v>2.375133704596311E-5</c:v>
                </c:pt>
                <c:pt idx="386">
                  <c:v>2.4181696217392451E-5</c:v>
                </c:pt>
                <c:pt idx="387">
                  <c:v>2.4614936137811748E-5</c:v>
                </c:pt>
                <c:pt idx="388">
                  <c:v>2.5051054305202602E-5</c:v>
                </c:pt>
                <c:pt idx="389">
                  <c:v>2.5490048217546619E-5</c:v>
                </c:pt>
                <c:pt idx="390">
                  <c:v>2.5931915372825396E-5</c:v>
                </c:pt>
                <c:pt idx="391">
                  <c:v>2.637665326902054E-5</c:v>
                </c:pt>
                <c:pt idx="392">
                  <c:v>2.682425940411365E-5</c:v>
                </c:pt>
                <c:pt idx="393">
                  <c:v>2.7274731276086333E-5</c:v>
                </c:pt>
                <c:pt idx="394">
                  <c:v>2.7728066382920187E-5</c:v>
                </c:pt>
                <c:pt idx="395">
                  <c:v>2.8184262222596816E-5</c:v>
                </c:pt>
                <c:pt idx="396">
                  <c:v>2.8643316293097823E-5</c:v>
                </c:pt>
                <c:pt idx="397">
                  <c:v>2.9105226092404808E-5</c:v>
                </c:pt>
                <c:pt idx="398">
                  <c:v>2.9569989118499377E-5</c:v>
                </c:pt>
                <c:pt idx="399">
                  <c:v>3.0037602869363128E-5</c:v>
                </c:pt>
                <c:pt idx="400">
                  <c:v>3.0508064842977667E-5</c:v>
                </c:pt>
                <c:pt idx="401">
                  <c:v>3.0981372537324598E-5</c:v>
                </c:pt>
                <c:pt idx="402">
                  <c:v>3.1457523450385515E-5</c:v>
                </c:pt>
                <c:pt idx="403">
                  <c:v>3.1936515080142032E-5</c:v>
                </c:pt>
                <c:pt idx="404">
                  <c:v>3.2418344924575738E-5</c:v>
                </c:pt>
                <c:pt idx="405">
                  <c:v>3.2903010481668247E-5</c:v>
                </c:pt>
                <c:pt idx="406">
                  <c:v>3.3390509249401156E-5</c:v>
                </c:pt>
                <c:pt idx="407">
                  <c:v>3.3880838725756071E-5</c:v>
                </c:pt>
                <c:pt idx="408">
                  <c:v>3.4373996408714589E-5</c:v>
                </c:pt>
                <c:pt idx="409">
                  <c:v>3.4869979796258315E-5</c:v>
                </c:pt>
                <c:pt idx="410">
                  <c:v>3.5368786386368855E-5</c:v>
                </c:pt>
                <c:pt idx="411">
                  <c:v>3.5870413677027807E-5</c:v>
                </c:pt>
                <c:pt idx="412">
                  <c:v>3.6374859166216769E-5</c:v>
                </c:pt>
                <c:pt idx="413">
                  <c:v>3.6882120351917353E-5</c:v>
                </c:pt>
                <c:pt idx="414">
                  <c:v>3.7392194732111157E-5</c:v>
                </c:pt>
                <c:pt idx="415">
                  <c:v>3.7905079804779779E-5</c:v>
                </c:pt>
                <c:pt idx="416">
                  <c:v>3.8420773067904832E-5</c:v>
                </c:pt>
                <c:pt idx="417">
                  <c:v>3.8939272019467912E-5</c:v>
                </c:pt>
                <c:pt idx="418">
                  <c:v>3.946057415745062E-5</c:v>
                </c:pt>
                <c:pt idx="419">
                  <c:v>3.9984676979834559E-5</c:v>
                </c:pt>
                <c:pt idx="420">
                  <c:v>4.0511577984601334E-5</c:v>
                </c:pt>
                <c:pt idx="421">
                  <c:v>4.1041274669732544E-5</c:v>
                </c:pt>
                <c:pt idx="422">
                  <c:v>4.1573764533209795E-5</c:v>
                </c:pt>
                <c:pt idx="423">
                  <c:v>4.2109045073014683E-5</c:v>
                </c:pt>
                <c:pt idx="424">
                  <c:v>4.2647113787128815E-5</c:v>
                </c:pt>
                <c:pt idx="425">
                  <c:v>4.3187968173533794E-5</c:v>
                </c:pt>
                <c:pt idx="426">
                  <c:v>4.373160573021122E-5</c:v>
                </c:pt>
                <c:pt idx="427">
                  <c:v>4.4278023955142698E-5</c:v>
                </c:pt>
                <c:pt idx="428">
                  <c:v>4.4827220346309832E-5</c:v>
                </c:pt>
                <c:pt idx="429">
                  <c:v>4.537919240169422E-5</c:v>
                </c:pt>
                <c:pt idx="430">
                  <c:v>4.5933937619277469E-5</c:v>
                </c:pt>
                <c:pt idx="431">
                  <c:v>4.6491453497041175E-5</c:v>
                </c:pt>
                <c:pt idx="432">
                  <c:v>4.7051737532966944E-5</c:v>
                </c:pt>
                <c:pt idx="433">
                  <c:v>4.7614787225036381E-5</c:v>
                </c:pt>
                <c:pt idx="434">
                  <c:v>4.8180600071231084E-5</c:v>
                </c:pt>
                <c:pt idx="435">
                  <c:v>4.8749173569532658E-5</c:v>
                </c:pt>
                <c:pt idx="436">
                  <c:v>4.9320505217922702E-5</c:v>
                </c:pt>
                <c:pt idx="437">
                  <c:v>4.989459251438282E-5</c:v>
                </c:pt>
                <c:pt idx="438">
                  <c:v>5.0471432956894618E-5</c:v>
                </c:pt>
                <c:pt idx="439">
                  <c:v>5.1051024043439694E-5</c:v>
                </c:pt>
                <c:pt idx="440">
                  <c:v>5.1633363271999652E-5</c:v>
                </c:pt>
                <c:pt idx="441">
                  <c:v>5.2218448140556098E-5</c:v>
                </c:pt>
                <c:pt idx="442">
                  <c:v>5.280627614709063E-5</c:v>
                </c:pt>
                <c:pt idx="443">
                  <c:v>5.3396844789584846E-5</c:v>
                </c:pt>
                <c:pt idx="444">
                  <c:v>5.3990151566020358E-5</c:v>
                </c:pt>
                <c:pt idx="445">
                  <c:v>5.4586193974378764E-5</c:v>
                </c:pt>
                <c:pt idx="446">
                  <c:v>5.5184969512641663E-5</c:v>
                </c:pt>
                <c:pt idx="447">
                  <c:v>5.5786475678790659E-5</c:v>
                </c:pt>
                <c:pt idx="448">
                  <c:v>5.6390709970807358E-5</c:v>
                </c:pt>
                <c:pt idx="449">
                  <c:v>5.6997669886673364E-5</c:v>
                </c:pt>
                <c:pt idx="450">
                  <c:v>5.7589382396324038E-5</c:v>
                </c:pt>
                <c:pt idx="451">
                  <c:v>5.8165932207571684E-5</c:v>
                </c:pt>
                <c:pt idx="452">
                  <c:v>5.8727404028228613E-5</c:v>
                </c:pt>
                <c:pt idx="453">
                  <c:v>5.9273882566107131E-5</c:v>
                </c:pt>
                <c:pt idx="454">
                  <c:v>5.9805452529019547E-5</c:v>
                </c:pt>
                <c:pt idx="455">
                  <c:v>6.0322198624778167E-5</c:v>
                </c:pt>
                <c:pt idx="456">
                  <c:v>6.0824205561195303E-5</c:v>
                </c:pt>
                <c:pt idx="457">
                  <c:v>6.1311558046083257E-5</c:v>
                </c:pt>
                <c:pt idx="458">
                  <c:v>6.1784340787254336E-5</c:v>
                </c:pt>
                <c:pt idx="459">
                  <c:v>6.2242638492520849E-5</c:v>
                </c:pt>
                <c:pt idx="460">
                  <c:v>6.268653586969511E-5</c:v>
                </c:pt>
                <c:pt idx="461">
                  <c:v>6.3116117626589414E-5</c:v>
                </c:pt>
                <c:pt idx="462">
                  <c:v>6.3531468471016074E-5</c:v>
                </c:pt>
                <c:pt idx="463">
                  <c:v>6.3932673110787401E-5</c:v>
                </c:pt>
                <c:pt idx="464">
                  <c:v>6.4319816253715693E-5</c:v>
                </c:pt>
                <c:pt idx="465">
                  <c:v>6.4692982607613274E-5</c:v>
                </c:pt>
                <c:pt idx="466">
                  <c:v>6.5052256880292442E-5</c:v>
                </c:pt>
                <c:pt idx="467">
                  <c:v>6.5397723779565494E-5</c:v>
                </c:pt>
                <c:pt idx="468">
                  <c:v>6.5729468013244757E-5</c:v>
                </c:pt>
                <c:pt idx="469">
                  <c:v>6.6047574289142526E-5</c:v>
                </c:pt>
                <c:pt idx="470">
                  <c:v>6.6352127315071101E-5</c:v>
                </c:pt>
                <c:pt idx="471">
                  <c:v>6.6643211798842806E-5</c:v>
                </c:pt>
                <c:pt idx="472">
                  <c:v>6.6920912448269939E-5</c:v>
                </c:pt>
                <c:pt idx="473">
                  <c:v>6.718531397116481E-5</c:v>
                </c:pt>
                <c:pt idx="474">
                  <c:v>6.7436501075339732E-5</c:v>
                </c:pt>
                <c:pt idx="475">
                  <c:v>6.7674558468607001E-5</c:v>
                </c:pt>
                <c:pt idx="476">
                  <c:v>6.789957085877893E-5</c:v>
                </c:pt>
                <c:pt idx="477">
                  <c:v>6.811162295366783E-5</c:v>
                </c:pt>
                <c:pt idx="478">
                  <c:v>6.8310799461086011E-5</c:v>
                </c:pt>
                <c:pt idx="479">
                  <c:v>6.8497185088845771E-5</c:v>
                </c:pt>
                <c:pt idx="480">
                  <c:v>6.8670864544759423E-5</c:v>
                </c:pt>
                <c:pt idx="481">
                  <c:v>6.8831922536639263E-5</c:v>
                </c:pt>
                <c:pt idx="482">
                  <c:v>6.8980443772297616E-5</c:v>
                </c:pt>
                <c:pt idx="483">
                  <c:v>6.9116512959546781E-5</c:v>
                </c:pt>
                <c:pt idx="484">
                  <c:v>6.9240214806199068E-5</c:v>
                </c:pt>
                <c:pt idx="485">
                  <c:v>6.9351634020066775E-5</c:v>
                </c:pt>
                <c:pt idx="486">
                  <c:v>6.9450855308962213E-5</c:v>
                </c:pt>
                <c:pt idx="487">
                  <c:v>6.9537963380697694E-5</c:v>
                </c:pt>
                <c:pt idx="488">
                  <c:v>6.9613042943085529E-5</c:v>
                </c:pt>
                <c:pt idx="489">
                  <c:v>6.9676178703938015E-5</c:v>
                </c:pt>
                <c:pt idx="490">
                  <c:v>6.9727455371067465E-5</c:v>
                </c:pt>
                <c:pt idx="491">
                  <c:v>6.9766957652286188E-5</c:v>
                </c:pt>
                <c:pt idx="492">
                  <c:v>6.9794770255406498E-5</c:v>
                </c:pt>
                <c:pt idx="493">
                  <c:v>6.981097788824069E-5</c:v>
                </c:pt>
                <c:pt idx="494">
                  <c:v>6.9815665258601077E-5</c:v>
                </c:pt>
                <c:pt idx="495">
                  <c:v>6.9808917074299956E-5</c:v>
                </c:pt>
                <c:pt idx="496">
                  <c:v>6.9790818043149653E-5</c:v>
                </c:pt>
                <c:pt idx="497">
                  <c:v>6.9761452872962464E-5</c:v>
                </c:pt>
                <c:pt idx="498">
                  <c:v>6.9720906271550701E-5</c:v>
                </c:pt>
                <c:pt idx="499">
                  <c:v>6.9669262946726662E-5</c:v>
                </c:pt>
                <c:pt idx="500">
                  <c:v>6.9606607606302658E-5</c:v>
                </c:pt>
                <c:pt idx="501">
                  <c:v>6.9533024958091E-5</c:v>
                </c:pt>
                <c:pt idx="502">
                  <c:v>6.9448599709904E-5</c:v>
                </c:pt>
                <c:pt idx="503">
                  <c:v>6.9353416569553956E-5</c:v>
                </c:pt>
                <c:pt idx="504">
                  <c:v>6.9247560244853178E-5</c:v>
                </c:pt>
                <c:pt idx="505">
                  <c:v>6.9131115443613978E-5</c:v>
                </c:pt>
                <c:pt idx="506">
                  <c:v>6.9004166873648667E-5</c:v>
                </c:pt>
                <c:pt idx="507">
                  <c:v>6.8866799242769543E-5</c:v>
                </c:pt>
                <c:pt idx="508">
                  <c:v>6.8719097258788917E-5</c:v>
                </c:pt>
                <c:pt idx="509">
                  <c:v>6.8561145629519087E-5</c:v>
                </c:pt>
                <c:pt idx="510">
                  <c:v>6.8393029062772378E-5</c:v>
                </c:pt>
                <c:pt idx="511">
                  <c:v>6.8214832266361088E-5</c:v>
                </c:pt>
                <c:pt idx="512">
                  <c:v>6.8026639948097527E-5</c:v>
                </c:pt>
                <c:pt idx="513">
                  <c:v>6.7828536815793994E-5</c:v>
                </c:pt>
                <c:pt idx="514">
                  <c:v>6.76206075772628E-5</c:v>
                </c:pt>
                <c:pt idx="515">
                  <c:v>6.7402936940316255E-5</c:v>
                </c:pt>
                <c:pt idx="516">
                  <c:v>6.7175609612766672E-5</c:v>
                </c:pt>
                <c:pt idx="517">
                  <c:v>6.6938710302426348E-5</c:v>
                </c:pt>
                <c:pt idx="518">
                  <c:v>6.6692323717107595E-5</c:v>
                </c:pt>
                <c:pt idx="519">
                  <c:v>6.6436534564622723E-5</c:v>
                </c:pt>
                <c:pt idx="520">
                  <c:v>6.6171427552784044E-5</c:v>
                </c:pt>
                <c:pt idx="521">
                  <c:v>6.5897087389403856E-5</c:v>
                </c:pt>
                <c:pt idx="522">
                  <c:v>6.5613598782294469E-5</c:v>
                </c:pt>
                <c:pt idx="523">
                  <c:v>6.5321046439268182E-5</c:v>
                </c:pt>
                <c:pt idx="524">
                  <c:v>6.501951506813732E-5</c:v>
                </c:pt>
                <c:pt idx="525">
                  <c:v>6.470908937671418E-5</c:v>
                </c:pt>
                <c:pt idx="526">
                  <c:v>6.438985407281106E-5</c:v>
                </c:pt>
                <c:pt idx="527">
                  <c:v>6.4061893864240284E-5</c:v>
                </c:pt>
                <c:pt idx="528">
                  <c:v>6.3725293458814151E-5</c:v>
                </c:pt>
                <c:pt idx="529">
                  <c:v>6.3380137564344972E-5</c:v>
                </c:pt>
                <c:pt idx="530">
                  <c:v>6.3026510888645058E-5</c:v>
                </c:pt>
                <c:pt idx="531">
                  <c:v>6.2664498139526707E-5</c:v>
                </c:pt>
                <c:pt idx="532">
                  <c:v>6.2294184024802229E-5</c:v>
                </c:pt>
                <c:pt idx="533">
                  <c:v>6.1915653252283938E-5</c:v>
                </c:pt>
                <c:pt idx="534">
                  <c:v>6.1528990529784129E-5</c:v>
                </c:pt>
                <c:pt idx="535">
                  <c:v>6.1134280565115128E-5</c:v>
                </c:pt>
                <c:pt idx="536">
                  <c:v>6.0731608066089226E-5</c:v>
                </c:pt>
                <c:pt idx="537">
                  <c:v>6.0321057740518734E-5</c:v>
                </c:pt>
                <c:pt idx="538">
                  <c:v>5.9902714296215963E-5</c:v>
                </c:pt>
                <c:pt idx="539">
                  <c:v>5.9476662440993218E-5</c:v>
                </c:pt>
                <c:pt idx="540">
                  <c:v>5.9042986882662811E-5</c:v>
                </c:pt>
                <c:pt idx="541">
                  <c:v>5.8601772329037045E-5</c:v>
                </c:pt>
                <c:pt idx="542">
                  <c:v>5.8153103487928226E-5</c:v>
                </c:pt>
                <c:pt idx="543">
                  <c:v>5.7697065067148663E-5</c:v>
                </c:pt>
                <c:pt idx="544">
                  <c:v>5.7233741774510663E-5</c:v>
                </c:pt>
                <c:pt idx="545">
                  <c:v>5.6763218317826536E-5</c:v>
                </c:pt>
                <c:pt idx="546">
                  <c:v>5.6285579404908587E-5</c:v>
                </c:pt>
                <c:pt idx="547">
                  <c:v>5.5800909743569127E-5</c:v>
                </c:pt>
                <c:pt idx="548">
                  <c:v>5.5309294041620461E-5</c:v>
                </c:pt>
                <c:pt idx="549">
                  <c:v>5.4810817006874892E-5</c:v>
                </c:pt>
                <c:pt idx="550">
                  <c:v>5.4305563347144733E-5</c:v>
                </c:pt>
                <c:pt idx="551">
                  <c:v>5.3793617770242288E-5</c:v>
                </c:pt>
                <c:pt idx="552">
                  <c:v>5.3275064983979868E-5</c:v>
                </c:pt>
                <c:pt idx="553">
                  <c:v>5.2749989696169777E-5</c:v>
                </c:pt>
                <c:pt idx="554">
                  <c:v>5.2218476614624321E-5</c:v>
                </c:pt>
                <c:pt idx="555">
                  <c:v>5.168061044715581E-5</c:v>
                </c:pt>
                <c:pt idx="556">
                  <c:v>5.1136475901576555E-5</c:v>
                </c:pt>
                <c:pt idx="557">
                  <c:v>5.0586157685698862E-5</c:v>
                </c:pt>
                <c:pt idx="558">
                  <c:v>5.0029740507335035E-5</c:v>
                </c:pt>
                <c:pt idx="559">
                  <c:v>4.9467309074297384E-5</c:v>
                </c:pt>
                <c:pt idx="560">
                  <c:v>4.8898948094398215E-5</c:v>
                </c:pt>
                <c:pt idx="561">
                  <c:v>4.8324742275449832E-5</c:v>
                </c:pt>
                <c:pt idx="562">
                  <c:v>4.7744776325264546E-5</c:v>
                </c:pt>
                <c:pt idx="563">
                  <c:v>4.7159134951654669E-5</c:v>
                </c:pt>
                <c:pt idx="564">
                  <c:v>4.6567902862432498E-5</c:v>
                </c:pt>
                <c:pt idx="565">
                  <c:v>4.5971164765410351E-5</c:v>
                </c:pt>
                <c:pt idx="566">
                  <c:v>4.5369005368400527E-5</c:v>
                </c:pt>
                <c:pt idx="567">
                  <c:v>4.4761509379215335E-5</c:v>
                </c:pt>
                <c:pt idx="568">
                  <c:v>4.4148761505667089E-5</c:v>
                </c:pt>
                <c:pt idx="569">
                  <c:v>4.3530846455568091E-5</c:v>
                </c:pt>
                <c:pt idx="570">
                  <c:v>4.2907848936730647E-5</c:v>
                </c:pt>
                <c:pt idx="571">
                  <c:v>4.2279853656967068E-5</c:v>
                </c:pt>
                <c:pt idx="572">
                  <c:v>4.1646945324089658E-5</c:v>
                </c:pt>
                <c:pt idx="573">
                  <c:v>4.1009208645910729E-5</c:v>
                </c:pt>
                <c:pt idx="574">
                  <c:v>4.0366728330242585E-5</c:v>
                </c:pt>
                <c:pt idx="575">
                  <c:v>3.9719589084897538E-5</c:v>
                </c:pt>
                <c:pt idx="576">
                  <c:v>3.9067875617687891E-5</c:v>
                </c:pt>
                <c:pt idx="577">
                  <c:v>3.841167263642595E-5</c:v>
                </c:pt>
                <c:pt idx="578">
                  <c:v>3.7751064848924026E-5</c:v>
                </c:pt>
                <c:pt idx="579">
                  <c:v>3.7086136962994423E-5</c:v>
                </c:pt>
                <c:pt idx="580">
                  <c:v>3.6416973686449453E-5</c:v>
                </c:pt>
                <c:pt idx="581">
                  <c:v>3.5743659727101419E-5</c:v>
                </c:pt>
                <c:pt idx="582">
                  <c:v>3.5066279792762627E-5</c:v>
                </c:pt>
                <c:pt idx="583">
                  <c:v>3.4384918591245388E-5</c:v>
                </c:pt>
                <c:pt idx="584">
                  <c:v>3.3699660830362013E-5</c:v>
                </c:pt>
                <c:pt idx="585">
                  <c:v>3.3010591217924807E-5</c:v>
                </c:pt>
                <c:pt idx="586">
                  <c:v>3.2317794461746074E-5</c:v>
                </c:pt>
                <c:pt idx="587">
                  <c:v>3.1621355269638118E-5</c:v>
                </c:pt>
                <c:pt idx="588">
                  <c:v>3.0921358349413258E-5</c:v>
                </c:pt>
                <c:pt idx="589">
                  <c:v>3.0217888408883791E-5</c:v>
                </c:pt>
                <c:pt idx="590">
                  <c:v>2.9511030155862029E-5</c:v>
                </c:pt>
                <c:pt idx="591">
                  <c:v>2.880086829816028E-5</c:v>
                </c:pt>
                <c:pt idx="592">
                  <c:v>2.8087487543590851E-5</c:v>
                </c:pt>
                <c:pt idx="593">
                  <c:v>2.7370972599966047E-5</c:v>
                </c:pt>
                <c:pt idx="594">
                  <c:v>2.6651408175098175E-5</c:v>
                </c:pt>
                <c:pt idx="595">
                  <c:v>2.5928878976799548E-5</c:v>
                </c:pt>
                <c:pt idx="596">
                  <c:v>2.520346971288247E-5</c:v>
                </c:pt>
                <c:pt idx="597">
                  <c:v>2.4475265091159248E-5</c:v>
                </c:pt>
                <c:pt idx="598">
                  <c:v>2.3744349819442187E-5</c:v>
                </c:pt>
                <c:pt idx="599">
                  <c:v>2.3010808605543598E-5</c:v>
                </c:pt>
                <c:pt idx="600">
                  <c:v>2.2274726157275787E-5</c:v>
                </c:pt>
                <c:pt idx="601">
                  <c:v>2.1536187182451063E-5</c:v>
                </c:pt>
                <c:pt idx="602">
                  <c:v>2.0795276388881732E-5</c:v>
                </c:pt>
                <c:pt idx="603">
                  <c:v>2.0052078484380101E-5</c:v>
                </c:pt>
                <c:pt idx="604">
                  <c:v>1.9306678176758479E-5</c:v>
                </c:pt>
                <c:pt idx="605">
                  <c:v>1.8559160173829173E-5</c:v>
                </c:pt>
                <c:pt idx="606">
                  <c:v>1.7809609183404488E-5</c:v>
                </c:pt>
                <c:pt idx="607">
                  <c:v>1.7058109913296734E-5</c:v>
                </c:pt>
                <c:pt idx="608">
                  <c:v>1.6304747071318218E-5</c:v>
                </c:pt>
                <c:pt idx="609">
                  <c:v>1.5549605365281245E-5</c:v>
                </c:pt>
                <c:pt idx="610">
                  <c:v>1.4792769502998126E-5</c:v>
                </c:pt>
                <c:pt idx="611">
                  <c:v>1.4034324192281166E-5</c:v>
                </c:pt>
                <c:pt idx="612">
                  <c:v>1.3274354140942674E-5</c:v>
                </c:pt>
                <c:pt idx="613">
                  <c:v>1.2512944056794957E-5</c:v>
                </c:pt>
                <c:pt idx="614">
                  <c:v>1.1750178647650322E-5</c:v>
                </c:pt>
                <c:pt idx="615">
                  <c:v>1.0986142621321076E-5</c:v>
                </c:pt>
                <c:pt idx="616">
                  <c:v>1.0220920685619527E-5</c:v>
                </c:pt>
                <c:pt idx="617">
                  <c:v>9.4545975483579825E-6</c:v>
                </c:pt>
                <c:pt idx="618">
                  <c:v>8.6872579173487501E-6</c:v>
                </c:pt>
                <c:pt idx="619">
                  <c:v>7.918986500404136E-6</c:v>
                </c:pt>
                <c:pt idx="620">
                  <c:v>7.1498680053364481E-6</c:v>
                </c:pt>
                <c:pt idx="621">
                  <c:v>6.3799871399579942E-6</c:v>
                </c:pt>
                <c:pt idx="622">
                  <c:v>5.6094286120810814E-6</c:v>
                </c:pt>
                <c:pt idx="623">
                  <c:v>4.8382771295180177E-6</c:v>
                </c:pt>
                <c:pt idx="624">
                  <c:v>4.0666174000811099E-6</c:v>
                </c:pt>
                <c:pt idx="625">
                  <c:v>3.2945341315826657E-6</c:v>
                </c:pt>
                <c:pt idx="626">
                  <c:v>2.5221120318349925E-6</c:v>
                </c:pt>
                <c:pt idx="627">
                  <c:v>1.7494358086503977E-6</c:v>
                </c:pt>
                <c:pt idx="628">
                  <c:v>9.7659016984118854E-7</c:v>
                </c:pt>
                <c:pt idx="629">
                  <c:v>2.036598232196726E-7</c:v>
                </c:pt>
                <c:pt idx="630">
                  <c:v>-5.6927052340184292E-7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4.3800000000000004E-6</c:v>
                </c:pt>
                <c:pt idx="1">
                  <c:v>4.3799481235539752E-6</c:v>
                </c:pt>
                <c:pt idx="2">
                  <c:v>4.3798443706619255E-6</c:v>
                </c:pt>
                <c:pt idx="3">
                  <c:v>4.3796887413238515E-6</c:v>
                </c:pt>
                <c:pt idx="4">
                  <c:v>4.3794812355397514E-6</c:v>
                </c:pt>
                <c:pt idx="5">
                  <c:v>4.3792218533096269E-6</c:v>
                </c:pt>
                <c:pt idx="6">
                  <c:v>4.378910594633478E-6</c:v>
                </c:pt>
                <c:pt idx="7">
                  <c:v>4.3785474595113038E-6</c:v>
                </c:pt>
                <c:pt idx="8">
                  <c:v>4.3781324479431052E-6</c:v>
                </c:pt>
                <c:pt idx="9">
                  <c:v>4.3776655599288806E-6</c:v>
                </c:pt>
                <c:pt idx="10">
                  <c:v>4.3771467954686324E-6</c:v>
                </c:pt>
                <c:pt idx="11">
                  <c:v>4.3765761545623581E-6</c:v>
                </c:pt>
                <c:pt idx="12">
                  <c:v>4.3759536372100603E-6</c:v>
                </c:pt>
                <c:pt idx="13">
                  <c:v>4.3752792434117364E-6</c:v>
                </c:pt>
                <c:pt idx="14">
                  <c:v>4.3745529731673881E-6</c:v>
                </c:pt>
                <c:pt idx="15">
                  <c:v>4.3737748264770154E-6</c:v>
                </c:pt>
                <c:pt idx="16">
                  <c:v>4.3729448033406175E-6</c:v>
                </c:pt>
                <c:pt idx="17">
                  <c:v>4.3720629037581943E-6</c:v>
                </c:pt>
                <c:pt idx="18">
                  <c:v>4.3711291277297467E-6</c:v>
                </c:pt>
                <c:pt idx="19">
                  <c:v>4.3701434752552739E-6</c:v>
                </c:pt>
                <c:pt idx="20">
                  <c:v>4.3691059463347766E-6</c:v>
                </c:pt>
                <c:pt idx="21">
                  <c:v>4.3680165409682542E-6</c:v>
                </c:pt>
                <c:pt idx="22">
                  <c:v>4.3668752591557065E-6</c:v>
                </c:pt>
                <c:pt idx="23">
                  <c:v>4.3656821008971344E-6</c:v>
                </c:pt>
                <c:pt idx="24">
                  <c:v>4.364437066192537E-6</c:v>
                </c:pt>
                <c:pt idx="25">
                  <c:v>4.3631401550419153E-6</c:v>
                </c:pt>
                <c:pt idx="26">
                  <c:v>4.3617913674452683E-6</c:v>
                </c:pt>
                <c:pt idx="27">
                  <c:v>4.3603907034025969E-6</c:v>
                </c:pt>
                <c:pt idx="28">
                  <c:v>4.3589381629139003E-6</c:v>
                </c:pt>
                <c:pt idx="29">
                  <c:v>4.3574337459791793E-6</c:v>
                </c:pt>
                <c:pt idx="30">
                  <c:v>4.355877452598433E-6</c:v>
                </c:pt>
                <c:pt idx="31">
                  <c:v>4.3542692827716615E-6</c:v>
                </c:pt>
                <c:pt idx="32">
                  <c:v>4.3526092364988657E-6</c:v>
                </c:pt>
                <c:pt idx="33">
                  <c:v>4.3508973137800445E-6</c:v>
                </c:pt>
                <c:pt idx="34">
                  <c:v>4.349133514615199E-6</c:v>
                </c:pt>
                <c:pt idx="35">
                  <c:v>4.3473178390043282E-6</c:v>
                </c:pt>
                <c:pt idx="36">
                  <c:v>4.3454502869474322E-6</c:v>
                </c:pt>
                <c:pt idx="37">
                  <c:v>4.3435308584445118E-6</c:v>
                </c:pt>
                <c:pt idx="38">
                  <c:v>4.341559553495567E-6</c:v>
                </c:pt>
                <c:pt idx="39">
                  <c:v>4.3395363721005961E-6</c:v>
                </c:pt>
                <c:pt idx="40">
                  <c:v>4.3374613142596017E-6</c:v>
                </c:pt>
                <c:pt idx="41">
                  <c:v>4.3353343799725811E-6</c:v>
                </c:pt>
                <c:pt idx="42">
                  <c:v>4.3331555692395362E-6</c:v>
                </c:pt>
                <c:pt idx="43">
                  <c:v>4.3309248820604669E-6</c:v>
                </c:pt>
                <c:pt idx="44">
                  <c:v>4.3286423184353723E-6</c:v>
                </c:pt>
                <c:pt idx="45">
                  <c:v>4.3263078783642525E-6</c:v>
                </c:pt>
                <c:pt idx="46">
                  <c:v>4.3239215618471083E-6</c:v>
                </c:pt>
                <c:pt idx="47">
                  <c:v>4.3214833688839389E-6</c:v>
                </c:pt>
                <c:pt idx="48">
                  <c:v>4.318993299474745E-6</c:v>
                </c:pt>
                <c:pt idx="49">
                  <c:v>4.316451353619526E-6</c:v>
                </c:pt>
                <c:pt idx="50">
                  <c:v>4.3138575313182825E-6</c:v>
                </c:pt>
                <c:pt idx="51">
                  <c:v>4.3112118325710138E-6</c:v>
                </c:pt>
                <c:pt idx="52">
                  <c:v>4.3085142573777198E-6</c:v>
                </c:pt>
                <c:pt idx="53">
                  <c:v>4.3057648057384014E-6</c:v>
                </c:pt>
                <c:pt idx="54">
                  <c:v>4.3029634776530578E-6</c:v>
                </c:pt>
                <c:pt idx="55">
                  <c:v>4.3001102731216899E-6</c:v>
                </c:pt>
                <c:pt idx="56">
                  <c:v>4.2972051921442966E-6</c:v>
                </c:pt>
                <c:pt idx="57">
                  <c:v>4.294248234720879E-6</c:v>
                </c:pt>
                <c:pt idx="58">
                  <c:v>4.2912394008514361E-6</c:v>
                </c:pt>
                <c:pt idx="59">
                  <c:v>4.288178690535968E-6</c:v>
                </c:pt>
                <c:pt idx="60">
                  <c:v>4.2850661037744755E-6</c:v>
                </c:pt>
                <c:pt idx="61">
                  <c:v>4.2819016405669577E-6</c:v>
                </c:pt>
                <c:pt idx="62">
                  <c:v>4.2786853009134156E-6</c:v>
                </c:pt>
                <c:pt idx="63">
                  <c:v>4.2754170848138482E-6</c:v>
                </c:pt>
                <c:pt idx="64">
                  <c:v>4.2720969922682564E-6</c:v>
                </c:pt>
                <c:pt idx="65">
                  <c:v>4.2687250232766394E-6</c:v>
                </c:pt>
                <c:pt idx="66">
                  <c:v>4.265301177838998E-6</c:v>
                </c:pt>
                <c:pt idx="67">
                  <c:v>4.2618254559553305E-6</c:v>
                </c:pt>
                <c:pt idx="68">
                  <c:v>4.2582978576256394E-6</c:v>
                </c:pt>
                <c:pt idx="69">
                  <c:v>4.2547183828499223E-6</c:v>
                </c:pt>
                <c:pt idx="70">
                  <c:v>4.2510870316281816E-6</c:v>
                </c:pt>
                <c:pt idx="71">
                  <c:v>4.2474038039604148E-6</c:v>
                </c:pt>
                <c:pt idx="72">
                  <c:v>4.2436686998466236E-6</c:v>
                </c:pt>
                <c:pt idx="73">
                  <c:v>4.239881719286808E-6</c:v>
                </c:pt>
                <c:pt idx="74">
                  <c:v>4.2360428622809672E-6</c:v>
                </c:pt>
                <c:pt idx="75">
                  <c:v>4.2321521288291011E-6</c:v>
                </c:pt>
                <c:pt idx="76">
                  <c:v>4.2282095189312107E-6</c:v>
                </c:pt>
                <c:pt idx="77">
                  <c:v>4.224215032587295E-6</c:v>
                </c:pt>
                <c:pt idx="78">
                  <c:v>4.2201686697973549E-6</c:v>
                </c:pt>
                <c:pt idx="79">
                  <c:v>4.2160704305613896E-6</c:v>
                </c:pt>
                <c:pt idx="80">
                  <c:v>4.211920314879399E-6</c:v>
                </c:pt>
                <c:pt idx="81">
                  <c:v>4.207718322751384E-6</c:v>
                </c:pt>
                <c:pt idx="82">
                  <c:v>4.2034644541773446E-6</c:v>
                </c:pt>
                <c:pt idx="83">
                  <c:v>4.1991587091572792E-6</c:v>
                </c:pt>
                <c:pt idx="84">
                  <c:v>4.1948010876911902E-6</c:v>
                </c:pt>
                <c:pt idx="85">
                  <c:v>4.1903915897790751E-6</c:v>
                </c:pt>
                <c:pt idx="86">
                  <c:v>4.1859302154209356E-6</c:v>
                </c:pt>
                <c:pt idx="87">
                  <c:v>4.1814169646167717E-6</c:v>
                </c:pt>
                <c:pt idx="88">
                  <c:v>4.1768518373665826E-6</c:v>
                </c:pt>
                <c:pt idx="89">
                  <c:v>4.1722348336703682E-6</c:v>
                </c:pt>
                <c:pt idx="90">
                  <c:v>4.1675659535281295E-6</c:v>
                </c:pt>
                <c:pt idx="91">
                  <c:v>4.1628451969398655E-6</c:v>
                </c:pt>
                <c:pt idx="92">
                  <c:v>4.1580725639055771E-6</c:v>
                </c:pt>
                <c:pt idx="93">
                  <c:v>4.1532480544252634E-6</c:v>
                </c:pt>
                <c:pt idx="94">
                  <c:v>4.1483716684989254E-6</c:v>
                </c:pt>
                <c:pt idx="95">
                  <c:v>4.1434434061265621E-6</c:v>
                </c:pt>
                <c:pt idx="96">
                  <c:v>4.1384632673081736E-6</c:v>
                </c:pt>
                <c:pt idx="97">
                  <c:v>4.1334312520437607E-6</c:v>
                </c:pt>
                <c:pt idx="98">
                  <c:v>4.1283473603333225E-6</c:v>
                </c:pt>
                <c:pt idx="99">
                  <c:v>4.1232115921768599E-6</c:v>
                </c:pt>
                <c:pt idx="100">
                  <c:v>4.1180239475743721E-6</c:v>
                </c:pt>
                <c:pt idx="101">
                  <c:v>4.1127844265258599E-6</c:v>
                </c:pt>
                <c:pt idx="102">
                  <c:v>4.1074930290313225E-6</c:v>
                </c:pt>
                <c:pt idx="103">
                  <c:v>4.1021497550907598E-6</c:v>
                </c:pt>
                <c:pt idx="104">
                  <c:v>4.0967546047041728E-6</c:v>
                </c:pt>
                <c:pt idx="105">
                  <c:v>4.0913075778715604E-6</c:v>
                </c:pt>
                <c:pt idx="106">
                  <c:v>4.0858086745929237E-6</c:v>
                </c:pt>
                <c:pt idx="107">
                  <c:v>4.0802578948682618E-6</c:v>
                </c:pt>
                <c:pt idx="108">
                  <c:v>4.0746552386975754E-6</c:v>
                </c:pt>
                <c:pt idx="109">
                  <c:v>4.0690007060808638E-6</c:v>
                </c:pt>
                <c:pt idx="110">
                  <c:v>4.063294297018127E-6</c:v>
                </c:pt>
                <c:pt idx="111">
                  <c:v>4.0575360115093658E-6</c:v>
                </c:pt>
                <c:pt idx="112">
                  <c:v>4.0517258495545793E-6</c:v>
                </c:pt>
                <c:pt idx="113">
                  <c:v>4.0458638111537685E-6</c:v>
                </c:pt>
                <c:pt idx="114">
                  <c:v>4.0399498963069323E-6</c:v>
                </c:pt>
                <c:pt idx="115">
                  <c:v>4.0339841050140718E-6</c:v>
                </c:pt>
                <c:pt idx="116">
                  <c:v>4.0279664372751861E-6</c:v>
                </c:pt>
                <c:pt idx="117">
                  <c:v>4.0218968930902751E-6</c:v>
                </c:pt>
                <c:pt idx="118">
                  <c:v>4.0157754724593397E-6</c:v>
                </c:pt>
                <c:pt idx="119">
                  <c:v>4.00960217538238E-6</c:v>
                </c:pt>
                <c:pt idx="120">
                  <c:v>4.0033770018593941E-6</c:v>
                </c:pt>
                <c:pt idx="121">
                  <c:v>3.9970999518903838E-6</c:v>
                </c:pt>
                <c:pt idx="122">
                  <c:v>3.9907710254753492E-6</c:v>
                </c:pt>
                <c:pt idx="123">
                  <c:v>3.9843902226142893E-6</c:v>
                </c:pt>
                <c:pt idx="124">
                  <c:v>3.977957543307205E-6</c:v>
                </c:pt>
                <c:pt idx="125">
                  <c:v>3.9714729875540946E-6</c:v>
                </c:pt>
                <c:pt idx="126">
                  <c:v>3.9649365553549607E-6</c:v>
                </c:pt>
                <c:pt idx="127">
                  <c:v>3.9583482467098015E-6</c:v>
                </c:pt>
                <c:pt idx="128">
                  <c:v>3.9517080616186171E-6</c:v>
                </c:pt>
                <c:pt idx="129">
                  <c:v>3.9450160000814074E-6</c:v>
                </c:pt>
                <c:pt idx="130">
                  <c:v>3.9382720620981742E-6</c:v>
                </c:pt>
                <c:pt idx="131">
                  <c:v>3.9314762476689149E-6</c:v>
                </c:pt>
                <c:pt idx="132">
                  <c:v>3.9246285567936312E-6</c:v>
                </c:pt>
                <c:pt idx="133">
                  <c:v>3.9177289894723223E-6</c:v>
                </c:pt>
                <c:pt idx="134">
                  <c:v>3.910777545704989E-6</c:v>
                </c:pt>
                <c:pt idx="135">
                  <c:v>3.9037742254916304E-6</c:v>
                </c:pt>
                <c:pt idx="136">
                  <c:v>3.8967190288322474E-6</c:v>
                </c:pt>
                <c:pt idx="137">
                  <c:v>3.8896119557268392E-6</c:v>
                </c:pt>
                <c:pt idx="138">
                  <c:v>3.8824530061754066E-6</c:v>
                </c:pt>
                <c:pt idx="139">
                  <c:v>3.8752421801779488E-6</c:v>
                </c:pt>
                <c:pt idx="140">
                  <c:v>3.8679794777344657E-6</c:v>
                </c:pt>
                <c:pt idx="141">
                  <c:v>3.8606648988449582E-6</c:v>
                </c:pt>
                <c:pt idx="142">
                  <c:v>3.8532984435094255E-6</c:v>
                </c:pt>
                <c:pt idx="143">
                  <c:v>3.8458801117278684E-6</c:v>
                </c:pt>
                <c:pt idx="144">
                  <c:v>3.838409903500286E-6</c:v>
                </c:pt>
                <c:pt idx="145">
                  <c:v>3.8308878188266793E-6</c:v>
                </c:pt>
                <c:pt idx="146">
                  <c:v>3.8233138577070464E-6</c:v>
                </c:pt>
                <c:pt idx="147">
                  <c:v>3.81568802014139E-6</c:v>
                </c:pt>
                <c:pt idx="148">
                  <c:v>3.808010306129708E-6</c:v>
                </c:pt>
                <c:pt idx="149">
                  <c:v>3.8002807156720015E-6</c:v>
                </c:pt>
                <c:pt idx="150">
                  <c:v>3.7924992487682698E-6</c:v>
                </c:pt>
                <c:pt idx="151">
                  <c:v>3.7846659054185137E-6</c:v>
                </c:pt>
                <c:pt idx="152">
                  <c:v>3.7767806856227324E-6</c:v>
                </c:pt>
                <c:pt idx="153">
                  <c:v>3.7688435893809262E-6</c:v>
                </c:pt>
                <c:pt idx="154">
                  <c:v>3.7608546166930953E-6</c:v>
                </c:pt>
                <c:pt idx="155">
                  <c:v>3.7528137675592391E-6</c:v>
                </c:pt>
                <c:pt idx="156">
                  <c:v>3.7447210419793584E-6</c:v>
                </c:pt>
                <c:pt idx="157">
                  <c:v>3.7365764399534526E-6</c:v>
                </c:pt>
                <c:pt idx="158">
                  <c:v>3.7283799614815224E-6</c:v>
                </c:pt>
                <c:pt idx="159">
                  <c:v>3.7201316065635669E-6</c:v>
                </c:pt>
                <c:pt idx="160">
                  <c:v>3.7118313751995866E-6</c:v>
                </c:pt>
                <c:pt idx="161">
                  <c:v>3.7034792673895814E-6</c:v>
                </c:pt>
                <c:pt idx="162">
                  <c:v>3.6950752831335515E-6</c:v>
                </c:pt>
                <c:pt idx="163">
                  <c:v>3.6866194224314963E-6</c:v>
                </c:pt>
                <c:pt idx="164">
                  <c:v>3.6781116852834167E-6</c:v>
                </c:pt>
                <c:pt idx="165">
                  <c:v>3.6695520716893119E-6</c:v>
                </c:pt>
                <c:pt idx="166">
                  <c:v>3.6609405816491823E-6</c:v>
                </c:pt>
                <c:pt idx="167">
                  <c:v>3.6522772151630278E-6</c:v>
                </c:pt>
                <c:pt idx="168">
                  <c:v>3.6435619722308485E-6</c:v>
                </c:pt>
                <c:pt idx="169">
                  <c:v>3.6347948528526444E-6</c:v>
                </c:pt>
                <c:pt idx="170">
                  <c:v>3.6259758570284155E-6</c:v>
                </c:pt>
                <c:pt idx="171">
                  <c:v>3.6171049847581613E-6</c:v>
                </c:pt>
                <c:pt idx="172">
                  <c:v>3.6081822360418828E-6</c:v>
                </c:pt>
                <c:pt idx="173">
                  <c:v>3.599207610879579E-6</c:v>
                </c:pt>
                <c:pt idx="174">
                  <c:v>3.5901811092712504E-6</c:v>
                </c:pt>
                <c:pt idx="175">
                  <c:v>3.5811027312168969E-6</c:v>
                </c:pt>
                <c:pt idx="176">
                  <c:v>3.5719724767165187E-6</c:v>
                </c:pt>
                <c:pt idx="177">
                  <c:v>3.5627903457701156E-6</c:v>
                </c:pt>
                <c:pt idx="178">
                  <c:v>3.5535563383776873E-6</c:v>
                </c:pt>
                <c:pt idx="179">
                  <c:v>3.5442704545392346E-6</c:v>
                </c:pt>
                <c:pt idx="180">
                  <c:v>3.5349485285297853E-6</c:v>
                </c:pt>
                <c:pt idx="181">
                  <c:v>3.5255748375832905E-6</c:v>
                </c:pt>
                <c:pt idx="182">
                  <c:v>3.5161493816997496E-6</c:v>
                </c:pt>
                <c:pt idx="183">
                  <c:v>3.5066721608791631E-6</c:v>
                </c:pt>
                <c:pt idx="184">
                  <c:v>3.497143175121531E-6</c:v>
                </c:pt>
                <c:pt idx="185">
                  <c:v>3.4875624244268529E-6</c:v>
                </c:pt>
                <c:pt idx="186">
                  <c:v>3.4779299087951291E-6</c:v>
                </c:pt>
                <c:pt idx="187">
                  <c:v>3.4682456282263594E-6</c:v>
                </c:pt>
                <c:pt idx="188">
                  <c:v>3.4585095827205436E-6</c:v>
                </c:pt>
                <c:pt idx="189">
                  <c:v>3.4487217722776823E-6</c:v>
                </c:pt>
                <c:pt idx="190">
                  <c:v>3.4388821968977753E-6</c:v>
                </c:pt>
                <c:pt idx="191">
                  <c:v>3.4289908565808223E-6</c:v>
                </c:pt>
                <c:pt idx="192">
                  <c:v>3.4190477513268233E-6</c:v>
                </c:pt>
                <c:pt idx="193">
                  <c:v>3.4090528811357791E-6</c:v>
                </c:pt>
                <c:pt idx="194">
                  <c:v>3.3990062460076885E-6</c:v>
                </c:pt>
                <c:pt idx="195">
                  <c:v>3.3889078459425527E-6</c:v>
                </c:pt>
                <c:pt idx="196">
                  <c:v>3.3787576809403709E-6</c:v>
                </c:pt>
                <c:pt idx="197">
                  <c:v>3.368555751001143E-6</c:v>
                </c:pt>
                <c:pt idx="198">
                  <c:v>3.3583020561248695E-6</c:v>
                </c:pt>
                <c:pt idx="199">
                  <c:v>3.3479965963115505E-6</c:v>
                </c:pt>
                <c:pt idx="200">
                  <c:v>3.3376393715611854E-6</c:v>
                </c:pt>
                <c:pt idx="201">
                  <c:v>3.3272303818737743E-6</c:v>
                </c:pt>
                <c:pt idx="202">
                  <c:v>3.3167696272493176E-6</c:v>
                </c:pt>
                <c:pt idx="203">
                  <c:v>3.3062571076878148E-6</c:v>
                </c:pt>
                <c:pt idx="204">
                  <c:v>3.2956928231892665E-6</c:v>
                </c:pt>
                <c:pt idx="205">
                  <c:v>3.2850767737536726E-6</c:v>
                </c:pt>
                <c:pt idx="206">
                  <c:v>3.2744089593810326E-6</c:v>
                </c:pt>
                <c:pt idx="207">
                  <c:v>3.2636893800713471E-6</c:v>
                </c:pt>
                <c:pt idx="208">
                  <c:v>3.2529180358246155E-6</c:v>
                </c:pt>
                <c:pt idx="209">
                  <c:v>3.2420949266408379E-6</c:v>
                </c:pt>
                <c:pt idx="210">
                  <c:v>3.2312200525200147E-6</c:v>
                </c:pt>
                <c:pt idx="211">
                  <c:v>3.2202934134621459E-6</c:v>
                </c:pt>
                <c:pt idx="212">
                  <c:v>3.209315009467231E-6</c:v>
                </c:pt>
                <c:pt idx="213">
                  <c:v>3.1982848405352702E-6</c:v>
                </c:pt>
                <c:pt idx="214">
                  <c:v>3.1872029066662642E-6</c:v>
                </c:pt>
                <c:pt idx="215">
                  <c:v>3.1760692078602117E-6</c:v>
                </c:pt>
                <c:pt idx="216">
                  <c:v>3.164883744117114E-6</c:v>
                </c:pt>
                <c:pt idx="217">
                  <c:v>3.1536465154369704E-6</c:v>
                </c:pt>
                <c:pt idx="218">
                  <c:v>3.1423575218197807E-6</c:v>
                </c:pt>
                <c:pt idx="219">
                  <c:v>3.1310167632655454E-6</c:v>
                </c:pt>
                <c:pt idx="220">
                  <c:v>3.1196242397742645E-6</c:v>
                </c:pt>
                <c:pt idx="221">
                  <c:v>3.1081799513459375E-6</c:v>
                </c:pt>
                <c:pt idx="222">
                  <c:v>3.0966838979805646E-6</c:v>
                </c:pt>
                <c:pt idx="223">
                  <c:v>3.085136079678146E-6</c:v>
                </c:pt>
                <c:pt idx="224">
                  <c:v>3.0735364964386815E-6</c:v>
                </c:pt>
                <c:pt idx="225">
                  <c:v>3.0618851482621713E-6</c:v>
                </c:pt>
                <c:pt idx="226">
                  <c:v>3.0501820351486155E-6</c:v>
                </c:pt>
                <c:pt idx="227">
                  <c:v>3.0384271570980137E-6</c:v>
                </c:pt>
                <c:pt idx="228">
                  <c:v>3.0266205141103663E-6</c:v>
                </c:pt>
                <c:pt idx="229">
                  <c:v>3.0147621061856729E-6</c:v>
                </c:pt>
                <c:pt idx="230">
                  <c:v>3.0028519333239335E-6</c:v>
                </c:pt>
                <c:pt idx="231">
                  <c:v>2.9908899955251484E-6</c:v>
                </c:pt>
                <c:pt idx="232">
                  <c:v>2.9788762927893178E-6</c:v>
                </c:pt>
                <c:pt idx="233">
                  <c:v>2.9668108251164411E-6</c:v>
                </c:pt>
                <c:pt idx="234">
                  <c:v>2.9546935925065184E-6</c:v>
                </c:pt>
                <c:pt idx="235">
                  <c:v>2.9425245949595505E-6</c:v>
                </c:pt>
                <c:pt idx="236">
                  <c:v>2.9303038324755362E-6</c:v>
                </c:pt>
                <c:pt idx="237">
                  <c:v>2.9180313050544767E-6</c:v>
                </c:pt>
                <c:pt idx="238">
                  <c:v>2.9057070126963712E-6</c:v>
                </c:pt>
                <c:pt idx="239">
                  <c:v>2.8933309554012197E-6</c:v>
                </c:pt>
                <c:pt idx="240">
                  <c:v>2.8809031331690225E-6</c:v>
                </c:pt>
                <c:pt idx="241">
                  <c:v>2.8684235459997798E-6</c:v>
                </c:pt>
                <c:pt idx="242">
                  <c:v>2.855892193893491E-6</c:v>
                </c:pt>
                <c:pt idx="243">
                  <c:v>2.8433090768501558E-6</c:v>
                </c:pt>
                <c:pt idx="244">
                  <c:v>2.8306741948697758E-6</c:v>
                </c:pt>
                <c:pt idx="245">
                  <c:v>2.8179875479523494E-6</c:v>
                </c:pt>
                <c:pt idx="246">
                  <c:v>2.8052491360978778E-6</c:v>
                </c:pt>
                <c:pt idx="247">
                  <c:v>2.7924589593063598E-6</c:v>
                </c:pt>
                <c:pt idx="248">
                  <c:v>2.7796170175777961E-6</c:v>
                </c:pt>
                <c:pt idx="249">
                  <c:v>2.7667233109121869E-6</c:v>
                </c:pt>
                <c:pt idx="250">
                  <c:v>2.7537778393095316E-6</c:v>
                </c:pt>
                <c:pt idx="251">
                  <c:v>2.7407806027698304E-6</c:v>
                </c:pt>
                <c:pt idx="252">
                  <c:v>2.7277316012930835E-6</c:v>
                </c:pt>
                <c:pt idx="253">
                  <c:v>2.714630834879291E-6</c:v>
                </c:pt>
                <c:pt idx="254">
                  <c:v>2.7014783035284529E-6</c:v>
                </c:pt>
                <c:pt idx="255">
                  <c:v>2.6882740072405688E-6</c:v>
                </c:pt>
                <c:pt idx="256">
                  <c:v>2.6750179460156387E-6</c:v>
                </c:pt>
                <c:pt idx="257">
                  <c:v>2.6617101198536629E-6</c:v>
                </c:pt>
                <c:pt idx="258">
                  <c:v>2.6483505287546412E-6</c:v>
                </c:pt>
                <c:pt idx="259">
                  <c:v>2.6349391727185734E-6</c:v>
                </c:pt>
                <c:pt idx="260">
                  <c:v>2.62147605174546E-6</c:v>
                </c:pt>
                <c:pt idx="261">
                  <c:v>2.607961165835301E-6</c:v>
                </c:pt>
                <c:pt idx="262">
                  <c:v>2.5943945149880964E-6</c:v>
                </c:pt>
                <c:pt idx="263">
                  <c:v>2.5807760992038458E-6</c:v>
                </c:pt>
                <c:pt idx="264">
                  <c:v>2.5671059184825492E-6</c:v>
                </c:pt>
                <c:pt idx="265">
                  <c:v>2.553383972824207E-6</c:v>
                </c:pt>
                <c:pt idx="266">
                  <c:v>2.5396102622288191E-6</c:v>
                </c:pt>
                <c:pt idx="267">
                  <c:v>2.5257847866963857E-6</c:v>
                </c:pt>
                <c:pt idx="268">
                  <c:v>2.5119075462269054E-6</c:v>
                </c:pt>
                <c:pt idx="269">
                  <c:v>2.4979785408203803E-6</c:v>
                </c:pt>
                <c:pt idx="270">
                  <c:v>2.4839977704768088E-6</c:v>
                </c:pt>
                <c:pt idx="271">
                  <c:v>2.4699652351961917E-6</c:v>
                </c:pt>
                <c:pt idx="272">
                  <c:v>2.4558809349785286E-6</c:v>
                </c:pt>
                <c:pt idx="273">
                  <c:v>2.4417448698238203E-6</c:v>
                </c:pt>
                <c:pt idx="274">
                  <c:v>2.4275570397320656E-6</c:v>
                </c:pt>
                <c:pt idx="275">
                  <c:v>2.4133174447032656E-6</c:v>
                </c:pt>
                <c:pt idx="276">
                  <c:v>2.3990260847374197E-6</c:v>
                </c:pt>
                <c:pt idx="277">
                  <c:v>2.3846829598345277E-6</c:v>
                </c:pt>
                <c:pt idx="278">
                  <c:v>2.3702880699945901E-6</c:v>
                </c:pt>
                <c:pt idx="279">
                  <c:v>2.3558414152176065E-6</c:v>
                </c:pt>
                <c:pt idx="280">
                  <c:v>2.3413429955035769E-6</c:v>
                </c:pt>
                <c:pt idx="281">
                  <c:v>2.3267928108525021E-6</c:v>
                </c:pt>
                <c:pt idx="282">
                  <c:v>2.3121908612643809E-6</c:v>
                </c:pt>
                <c:pt idx="283">
                  <c:v>2.2975371467392144E-6</c:v>
                </c:pt>
                <c:pt idx="284">
                  <c:v>2.282831667277002E-6</c:v>
                </c:pt>
                <c:pt idx="285">
                  <c:v>2.2680744228777435E-6</c:v>
                </c:pt>
                <c:pt idx="286">
                  <c:v>2.2532654135414399E-6</c:v>
                </c:pt>
                <c:pt idx="287">
                  <c:v>2.2384046392680898E-6</c:v>
                </c:pt>
                <c:pt idx="288">
                  <c:v>2.2234921000576945E-6</c:v>
                </c:pt>
                <c:pt idx="289">
                  <c:v>2.2085277959102528E-6</c:v>
                </c:pt>
                <c:pt idx="290">
                  <c:v>2.1935117268257655E-6</c:v>
                </c:pt>
                <c:pt idx="291">
                  <c:v>2.1784438928042321E-6</c:v>
                </c:pt>
                <c:pt idx="292">
                  <c:v>2.1633242938456532E-6</c:v>
                </c:pt>
                <c:pt idx="293">
                  <c:v>2.1481529299500286E-6</c:v>
                </c:pt>
                <c:pt idx="294">
                  <c:v>2.1329298011173581E-6</c:v>
                </c:pt>
                <c:pt idx="295">
                  <c:v>2.1176549073476419E-6</c:v>
                </c:pt>
                <c:pt idx="296">
                  <c:v>2.1023282486408797E-6</c:v>
                </c:pt>
                <c:pt idx="297">
                  <c:v>2.0869498249970719E-6</c:v>
                </c:pt>
                <c:pt idx="298">
                  <c:v>2.0715196364162185E-6</c:v>
                </c:pt>
                <c:pt idx="299">
                  <c:v>2.0560376828983187E-6</c:v>
                </c:pt>
                <c:pt idx="300">
                  <c:v>2.0405039644433732E-6</c:v>
                </c:pt>
                <c:pt idx="301">
                  <c:v>2.0249184810513822E-6</c:v>
                </c:pt>
                <c:pt idx="302">
                  <c:v>2.0092812327223451E-6</c:v>
                </c:pt>
                <c:pt idx="303">
                  <c:v>1.9935922194562625E-6</c:v>
                </c:pt>
                <c:pt idx="304">
                  <c:v>1.9778514412531338E-6</c:v>
                </c:pt>
                <c:pt idx="305">
                  <c:v>1.9620588981129595E-6</c:v>
                </c:pt>
                <c:pt idx="306">
                  <c:v>1.9462145900357396E-6</c:v>
                </c:pt>
                <c:pt idx="307">
                  <c:v>1.9303185170214737E-6</c:v>
                </c:pt>
                <c:pt idx="308">
                  <c:v>1.9143706790701622E-6</c:v>
                </c:pt>
                <c:pt idx="309">
                  <c:v>1.8983710761818046E-6</c:v>
                </c:pt>
                <c:pt idx="310">
                  <c:v>1.8823197083564011E-6</c:v>
                </c:pt>
                <c:pt idx="311">
                  <c:v>1.8662165755939519E-6</c:v>
                </c:pt>
                <c:pt idx="312">
                  <c:v>1.8500616778944567E-6</c:v>
                </c:pt>
                <c:pt idx="313">
                  <c:v>1.8338550152579159E-6</c:v>
                </c:pt>
                <c:pt idx="314">
                  <c:v>1.8175965876843295E-6</c:v>
                </c:pt>
                <c:pt idx="315">
                  <c:v>1.8012863951736971E-6</c:v>
                </c:pt>
                <c:pt idx="316">
                  <c:v>1.7849244377260191E-6</c:v>
                </c:pt>
                <c:pt idx="317">
                  <c:v>1.7685107153412951E-6</c:v>
                </c:pt>
                <c:pt idx="318">
                  <c:v>1.7520452280195255E-6</c:v>
                </c:pt>
                <c:pt idx="319">
                  <c:v>1.7355279757607102E-6</c:v>
                </c:pt>
                <c:pt idx="320">
                  <c:v>1.7189589585648485E-6</c:v>
                </c:pt>
                <c:pt idx="321">
                  <c:v>1.7023381764319413E-6</c:v>
                </c:pt>
                <c:pt idx="322">
                  <c:v>1.6856656293619884E-6</c:v>
                </c:pt>
                <c:pt idx="323">
                  <c:v>1.6689413173549895E-6</c:v>
                </c:pt>
                <c:pt idx="324">
                  <c:v>1.652165240410945E-6</c:v>
                </c:pt>
                <c:pt idx="325">
                  <c:v>1.6353373985298544E-6</c:v>
                </c:pt>
                <c:pt idx="326">
                  <c:v>1.6184577917117183E-6</c:v>
                </c:pt>
                <c:pt idx="327">
                  <c:v>1.6015264199565366E-6</c:v>
                </c:pt>
                <c:pt idx="328">
                  <c:v>1.5845432832643088E-6</c:v>
                </c:pt>
                <c:pt idx="329">
                  <c:v>1.5675083816350355E-6</c:v>
                </c:pt>
                <c:pt idx="330">
                  <c:v>1.5504217150687161E-6</c:v>
                </c:pt>
                <c:pt idx="331">
                  <c:v>1.5332832835653511E-6</c:v>
                </c:pt>
                <c:pt idx="332">
                  <c:v>1.5160930871249397E-6</c:v>
                </c:pt>
                <c:pt idx="333">
                  <c:v>1.4988511257474831E-6</c:v>
                </c:pt>
                <c:pt idx="334">
                  <c:v>1.4815573994329805E-6</c:v>
                </c:pt>
                <c:pt idx="335">
                  <c:v>1.4642119081814318E-6</c:v>
                </c:pt>
                <c:pt idx="336">
                  <c:v>1.446814651992838E-6</c:v>
                </c:pt>
                <c:pt idx="337">
                  <c:v>1.4293656308671977E-6</c:v>
                </c:pt>
                <c:pt idx="338">
                  <c:v>1.4118648448045123E-6</c:v>
                </c:pt>
                <c:pt idx="339">
                  <c:v>1.3943122938047808E-6</c:v>
                </c:pt>
                <c:pt idx="340">
                  <c:v>1.3767079778680033E-6</c:v>
                </c:pt>
                <c:pt idx="341">
                  <c:v>1.3590518969941802E-6</c:v>
                </c:pt>
                <c:pt idx="342">
                  <c:v>1.3413440511833111E-6</c:v>
                </c:pt>
                <c:pt idx="343">
                  <c:v>1.3235844404353959E-6</c:v>
                </c:pt>
                <c:pt idx="344">
                  <c:v>1.3057730647504356E-6</c:v>
                </c:pt>
                <c:pt idx="345">
                  <c:v>1.2879099241284288E-6</c:v>
                </c:pt>
                <c:pt idx="346">
                  <c:v>1.2699950185693769E-6</c:v>
                </c:pt>
                <c:pt idx="347">
                  <c:v>1.2520283480732789E-6</c:v>
                </c:pt>
                <c:pt idx="348">
                  <c:v>1.2340099126401349E-6</c:v>
                </c:pt>
                <c:pt idx="349">
                  <c:v>1.2159397122699457E-6</c:v>
                </c:pt>
                <c:pt idx="350">
                  <c:v>1.1978177469627101E-6</c:v>
                </c:pt>
                <c:pt idx="351">
                  <c:v>1.1796440167184293E-6</c:v>
                </c:pt>
                <c:pt idx="352">
                  <c:v>1.1614185215371025E-6</c:v>
                </c:pt>
                <c:pt idx="353">
                  <c:v>1.1431412614187297E-6</c:v>
                </c:pt>
                <c:pt idx="354">
                  <c:v>1.1248122363633116E-6</c:v>
                </c:pt>
                <c:pt idx="355">
                  <c:v>1.1064314463708472E-6</c:v>
                </c:pt>
                <c:pt idx="356">
                  <c:v>1.0879988914413375E-6</c:v>
                </c:pt>
                <c:pt idx="357">
                  <c:v>1.069514571574781E-6</c:v>
                </c:pt>
                <c:pt idx="358">
                  <c:v>1.0509784867711789E-6</c:v>
                </c:pt>
                <c:pt idx="359">
                  <c:v>1.0323906370305312E-6</c:v>
                </c:pt>
                <c:pt idx="360">
                  <c:v>1.0137510223528374E-6</c:v>
                </c:pt>
                <c:pt idx="361">
                  <c:v>9.9505964273809809E-7</c:v>
                </c:pt>
                <c:pt idx="362">
                  <c:v>9.7631649818631273E-7</c:v>
                </c:pt>
                <c:pt idx="363">
                  <c:v>9.5752158869748177E-7</c:v>
                </c:pt>
                <c:pt idx="364">
                  <c:v>9.386749142716052E-7</c:v>
                </c:pt>
                <c:pt idx="365">
                  <c:v>9.1977647490868261E-7</c:v>
                </c:pt>
                <c:pt idx="366">
                  <c:v>9.0082627060871443E-7</c:v>
                </c:pt>
                <c:pt idx="367">
                  <c:v>8.8182430137170021E-7</c:v>
                </c:pt>
                <c:pt idx="368">
                  <c:v>8.627705671976404E-7</c:v>
                </c:pt>
                <c:pt idx="369">
                  <c:v>8.4366506808653499E-7</c:v>
                </c:pt>
                <c:pt idx="370">
                  <c:v>8.2450780403838355E-7</c:v>
                </c:pt>
                <c:pt idx="371">
                  <c:v>8.0529877505318652E-7</c:v>
                </c:pt>
                <c:pt idx="372">
                  <c:v>7.8603798113094346E-7</c:v>
                </c:pt>
                <c:pt idx="373">
                  <c:v>7.667254222716548E-7</c:v>
                </c:pt>
                <c:pt idx="374">
                  <c:v>7.4736109847532053E-7</c:v>
                </c:pt>
                <c:pt idx="375">
                  <c:v>7.2794500974194025E-7</c:v>
                </c:pt>
                <c:pt idx="376">
                  <c:v>7.0847715607151436E-7</c:v>
                </c:pt>
                <c:pt idx="377">
                  <c:v>6.8895753746404246E-7</c:v>
                </c:pt>
                <c:pt idx="378">
                  <c:v>6.6938615391952452E-7</c:v>
                </c:pt>
                <c:pt idx="379">
                  <c:v>6.4976300543796057E-7</c:v>
                </c:pt>
                <c:pt idx="380">
                  <c:v>6.3008809201935059E-7</c:v>
                </c:pt>
                <c:pt idx="381">
                  <c:v>6.1036141366369501E-7</c:v>
                </c:pt>
                <c:pt idx="382">
                  <c:v>5.9058297037099383E-7</c:v>
                </c:pt>
                <c:pt idx="383">
                  <c:v>5.7075276214124704E-7</c:v>
                </c:pt>
                <c:pt idx="384">
                  <c:v>5.5087078897445424E-7</c:v>
                </c:pt>
                <c:pt idx="385">
                  <c:v>5.3093705087061583E-7</c:v>
                </c:pt>
                <c:pt idx="386">
                  <c:v>5.1095154782973098E-7</c:v>
                </c:pt>
                <c:pt idx="387">
                  <c:v>4.9091427985180138E-7</c:v>
                </c:pt>
                <c:pt idx="388">
                  <c:v>4.7082524693682532E-7</c:v>
                </c:pt>
                <c:pt idx="389">
                  <c:v>4.5068444908480367E-7</c:v>
                </c:pt>
                <c:pt idx="390">
                  <c:v>4.3049188629573642E-7</c:v>
                </c:pt>
                <c:pt idx="391">
                  <c:v>4.1024755856962272E-7</c:v>
                </c:pt>
                <c:pt idx="392">
                  <c:v>3.8995146590646426E-7</c:v>
                </c:pt>
                <c:pt idx="393">
                  <c:v>3.6960360830625936E-7</c:v>
                </c:pt>
                <c:pt idx="394">
                  <c:v>3.4920398576900886E-7</c:v>
                </c:pt>
                <c:pt idx="395">
                  <c:v>3.2875259829471276E-7</c:v>
                </c:pt>
                <c:pt idx="396">
                  <c:v>3.0824944588337021E-7</c:v>
                </c:pt>
                <c:pt idx="397">
                  <c:v>2.876945285349829E-7</c:v>
                </c:pt>
                <c:pt idx="398">
                  <c:v>2.6708784624954915E-7</c:v>
                </c:pt>
                <c:pt idx="399">
                  <c:v>2.4642939902706896E-7</c:v>
                </c:pt>
                <c:pt idx="400">
                  <c:v>2.2571918686754316E-7</c:v>
                </c:pt>
                <c:pt idx="401">
                  <c:v>2.0495720977097176E-7</c:v>
                </c:pt>
                <c:pt idx="402">
                  <c:v>1.8414346773735392E-7</c:v>
                </c:pt>
                <c:pt idx="403">
                  <c:v>1.6327796076669132E-7</c:v>
                </c:pt>
                <c:pt idx="404">
                  <c:v>1.4236068885898227E-7</c:v>
                </c:pt>
                <c:pt idx="405">
                  <c:v>1.2139165201422763E-7</c:v>
                </c:pt>
                <c:pt idx="406">
                  <c:v>1.0037085023242738E-7</c:v>
                </c:pt>
                <c:pt idx="407">
                  <c:v>7.9298283513580687E-8</c:v>
                </c:pt>
                <c:pt idx="408">
                  <c:v>5.817395185768924E-8</c:v>
                </c:pt>
                <c:pt idx="409">
                  <c:v>3.6997855264751346E-8</c:v>
                </c:pt>
                <c:pt idx="410">
                  <c:v>1.5769993734767852E-8</c:v>
                </c:pt>
                <c:pt idx="411">
                  <c:v>-5.5096327322612431E-9</c:v>
                </c:pt>
                <c:pt idx="412">
                  <c:v>-2.6841024136336785E-8</c:v>
                </c:pt>
                <c:pt idx="413">
                  <c:v>-4.822418047745708E-8</c:v>
                </c:pt>
                <c:pt idx="414">
                  <c:v>-6.9659101755623823E-8</c:v>
                </c:pt>
                <c:pt idx="415">
                  <c:v>-9.1145787970836166E-8</c:v>
                </c:pt>
                <c:pt idx="416">
                  <c:v>-1.1268423912309411E-7</c:v>
                </c:pt>
                <c:pt idx="417">
                  <c:v>-1.342744552123985E-7</c:v>
                </c:pt>
                <c:pt idx="418">
                  <c:v>-1.5591643623874764E-7</c:v>
                </c:pt>
                <c:pt idx="419">
                  <c:v>-1.7761018220214323E-7</c:v>
                </c:pt>
                <c:pt idx="420">
                  <c:v>-1.9935569310258527E-7</c:v>
                </c:pt>
                <c:pt idx="421">
                  <c:v>-2.2115296894007291E-7</c:v>
                </c:pt>
                <c:pt idx="422">
                  <c:v>-2.4300200971460615E-7</c:v>
                </c:pt>
                <c:pt idx="423">
                  <c:v>-2.6490281542618584E-7</c:v>
                </c:pt>
                <c:pt idx="424">
                  <c:v>-2.8685538607481027E-7</c:v>
                </c:pt>
                <c:pt idx="425">
                  <c:v>-3.0885972166048116E-7</c:v>
                </c:pt>
                <c:pt idx="426">
                  <c:v>-3.3091582218319765E-7</c:v>
                </c:pt>
                <c:pt idx="427">
                  <c:v>-3.5302368764295974E-7</c:v>
                </c:pt>
                <c:pt idx="428">
                  <c:v>-3.7518331803976827E-7</c:v>
                </c:pt>
                <c:pt idx="429">
                  <c:v>-3.9739471337362156E-7</c:v>
                </c:pt>
                <c:pt idx="430">
                  <c:v>-4.1965787364452129E-7</c:v>
                </c:pt>
                <c:pt idx="431">
                  <c:v>-4.4197279885246663E-7</c:v>
                </c:pt>
                <c:pt idx="432">
                  <c:v>-4.6433948899745756E-7</c:v>
                </c:pt>
                <c:pt idx="433">
                  <c:v>-4.8675794407949495E-7</c:v>
                </c:pt>
                <c:pt idx="434">
                  <c:v>-5.0922816409857708E-7</c:v>
                </c:pt>
                <c:pt idx="435">
                  <c:v>-5.3175014905470567E-7</c:v>
                </c:pt>
                <c:pt idx="436">
                  <c:v>-5.5432389894787985E-7</c:v>
                </c:pt>
                <c:pt idx="437">
                  <c:v>-5.7694941377809964E-7</c:v>
                </c:pt>
                <c:pt idx="438">
                  <c:v>-5.9962669354536587E-7</c:v>
                </c:pt>
                <c:pt idx="439">
                  <c:v>-6.2235573824967685E-7</c:v>
                </c:pt>
                <c:pt idx="440">
                  <c:v>-6.4513654789103428E-7</c:v>
                </c:pt>
                <c:pt idx="441">
                  <c:v>-6.6796912246943816E-7</c:v>
                </c:pt>
                <c:pt idx="442">
                  <c:v>-6.9085346198488764E-7</c:v>
                </c:pt>
                <c:pt idx="443">
                  <c:v>-7.1378956643738272E-7</c:v>
                </c:pt>
                <c:pt idx="444">
                  <c:v>-7.367774358269234E-7</c:v>
                </c:pt>
                <c:pt idx="445">
                  <c:v>-7.5981707015351053E-7</c:v>
                </c:pt>
                <c:pt idx="446">
                  <c:v>-7.8290846941714326E-7</c:v>
                </c:pt>
                <c:pt idx="447">
                  <c:v>-8.0605163361782159E-7</c:v>
                </c:pt>
                <c:pt idx="448">
                  <c:v>-8.2924656275554551E-7</c:v>
                </c:pt>
                <c:pt idx="449">
                  <c:v>-8.5249325683031504E-7</c:v>
                </c:pt>
                <c:pt idx="450">
                  <c:v>-8.7863898562685331E-7</c:v>
                </c:pt>
                <c:pt idx="451">
                  <c:v>-9.0463946037452089E-7</c:v>
                </c:pt>
                <c:pt idx="452">
                  <c:v>-9.3049468107331949E-7</c:v>
                </c:pt>
                <c:pt idx="453">
                  <c:v>-9.5620464772324742E-7</c:v>
                </c:pt>
                <c:pt idx="454">
                  <c:v>-9.817693603243072E-7</c:v>
                </c:pt>
                <c:pt idx="455">
                  <c:v>-1.0071888188764963E-6</c:v>
                </c:pt>
                <c:pt idx="456">
                  <c:v>-1.0324630233798156E-6</c:v>
                </c:pt>
                <c:pt idx="457">
                  <c:v>-1.0575919738342659E-6</c:v>
                </c:pt>
                <c:pt idx="458">
                  <c:v>-1.0825756702398463E-6</c:v>
                </c:pt>
                <c:pt idx="459">
                  <c:v>-1.1074141125965561E-6</c:v>
                </c:pt>
                <c:pt idx="460">
                  <c:v>-1.1321073009043978E-6</c:v>
                </c:pt>
                <c:pt idx="461">
                  <c:v>-1.1566552351633687E-6</c:v>
                </c:pt>
                <c:pt idx="462">
                  <c:v>-1.1810579153734707E-6</c:v>
                </c:pt>
                <c:pt idx="463">
                  <c:v>-1.205315341534702E-6</c:v>
                </c:pt>
                <c:pt idx="464">
                  <c:v>-1.2294275136470652E-6</c:v>
                </c:pt>
                <c:pt idx="465">
                  <c:v>-1.2533944317105577E-6</c:v>
                </c:pt>
                <c:pt idx="466">
                  <c:v>-1.2772160957251803E-6</c:v>
                </c:pt>
                <c:pt idx="467">
                  <c:v>-1.300892505690934E-6</c:v>
                </c:pt>
                <c:pt idx="468">
                  <c:v>-1.3244236616078179E-6</c:v>
                </c:pt>
                <c:pt idx="469">
                  <c:v>-1.347809563475831E-6</c:v>
                </c:pt>
                <c:pt idx="470">
                  <c:v>-1.3710502112949761E-6</c:v>
                </c:pt>
                <c:pt idx="471">
                  <c:v>-1.3941456050652504E-6</c:v>
                </c:pt>
                <c:pt idx="472">
                  <c:v>-1.4170957447866558E-6</c:v>
                </c:pt>
                <c:pt idx="473">
                  <c:v>-1.4399006304591905E-6</c:v>
                </c:pt>
                <c:pt idx="474">
                  <c:v>-1.462560262082857E-6</c:v>
                </c:pt>
                <c:pt idx="475">
                  <c:v>-1.4850746396576529E-6</c:v>
                </c:pt>
                <c:pt idx="476">
                  <c:v>-1.5074437631835789E-6</c:v>
                </c:pt>
                <c:pt idx="477">
                  <c:v>-1.529667632660636E-6</c:v>
                </c:pt>
                <c:pt idx="478">
                  <c:v>-1.5517462480888232E-6</c:v>
                </c:pt>
                <c:pt idx="479">
                  <c:v>-1.5736796094681398E-6</c:v>
                </c:pt>
                <c:pt idx="480">
                  <c:v>-1.5954677167985882E-6</c:v>
                </c:pt>
                <c:pt idx="481">
                  <c:v>-1.6171105700801659E-6</c:v>
                </c:pt>
                <c:pt idx="482">
                  <c:v>-1.6386081693128747E-6</c:v>
                </c:pt>
                <c:pt idx="483">
                  <c:v>-1.6599605144967127E-6</c:v>
                </c:pt>
                <c:pt idx="484">
                  <c:v>-1.6811676056316827E-6</c:v>
                </c:pt>
                <c:pt idx="485">
                  <c:v>-1.7022294427177819E-6</c:v>
                </c:pt>
                <c:pt idx="486">
                  <c:v>-1.7231460257550113E-6</c:v>
                </c:pt>
                <c:pt idx="487">
                  <c:v>-1.7439173547433718E-6</c:v>
                </c:pt>
                <c:pt idx="488">
                  <c:v>-1.7645434296828624E-6</c:v>
                </c:pt>
                <c:pt idx="489">
                  <c:v>-1.7850242505734832E-6</c:v>
                </c:pt>
                <c:pt idx="490">
                  <c:v>-1.805359817415235E-6</c:v>
                </c:pt>
                <c:pt idx="491">
                  <c:v>-1.8255501302081161E-6</c:v>
                </c:pt>
                <c:pt idx="492">
                  <c:v>-1.8455951889521274E-6</c:v>
                </c:pt>
                <c:pt idx="493">
                  <c:v>-1.8654949936472697E-6</c:v>
                </c:pt>
                <c:pt idx="494">
                  <c:v>-1.8852495442935421E-6</c:v>
                </c:pt>
                <c:pt idx="495">
                  <c:v>-1.9048588408909448E-6</c:v>
                </c:pt>
                <c:pt idx="496">
                  <c:v>-1.9243228834394776E-6</c:v>
                </c:pt>
                <c:pt idx="497">
                  <c:v>-1.9436416719391414E-6</c:v>
                </c:pt>
                <c:pt idx="498">
                  <c:v>-1.9628152063899354E-6</c:v>
                </c:pt>
                <c:pt idx="499">
                  <c:v>-1.9818434867918596E-6</c:v>
                </c:pt>
                <c:pt idx="500">
                  <c:v>-2.0007265131449139E-6</c:v>
                </c:pt>
                <c:pt idx="501">
                  <c:v>-2.0194642854490992E-6</c:v>
                </c:pt>
                <c:pt idx="502">
                  <c:v>-2.0380568037044148E-6</c:v>
                </c:pt>
                <c:pt idx="503">
                  <c:v>-2.0565040679108596E-6</c:v>
                </c:pt>
                <c:pt idx="504">
                  <c:v>-2.0748060780684354E-6</c:v>
                </c:pt>
                <c:pt idx="505">
                  <c:v>-2.0929628341771415E-6</c:v>
                </c:pt>
                <c:pt idx="506">
                  <c:v>-2.1109743362369785E-6</c:v>
                </c:pt>
                <c:pt idx="507">
                  <c:v>-2.1288405842479449E-6</c:v>
                </c:pt>
                <c:pt idx="508">
                  <c:v>-2.1465615782100422E-6</c:v>
                </c:pt>
                <c:pt idx="509">
                  <c:v>-2.1641373181232698E-6</c:v>
                </c:pt>
                <c:pt idx="510">
                  <c:v>-2.1815678039876283E-6</c:v>
                </c:pt>
                <c:pt idx="511">
                  <c:v>-2.1988530358031162E-6</c:v>
                </c:pt>
                <c:pt idx="512">
                  <c:v>-2.2159930135697343E-6</c:v>
                </c:pt>
                <c:pt idx="513">
                  <c:v>-2.2329877372874833E-6</c:v>
                </c:pt>
                <c:pt idx="514">
                  <c:v>-2.2498372069563626E-6</c:v>
                </c:pt>
                <c:pt idx="515">
                  <c:v>-2.266541422576372E-6</c:v>
                </c:pt>
                <c:pt idx="516">
                  <c:v>-2.2831003841475115E-6</c:v>
                </c:pt>
                <c:pt idx="517">
                  <c:v>-2.2995140916697821E-6</c:v>
                </c:pt>
                <c:pt idx="518">
                  <c:v>-2.3157825451431829E-6</c:v>
                </c:pt>
                <c:pt idx="519">
                  <c:v>-2.3319057445677138E-6</c:v>
                </c:pt>
                <c:pt idx="520">
                  <c:v>-2.3478836899433749E-6</c:v>
                </c:pt>
                <c:pt idx="521">
                  <c:v>-2.363716381270167E-6</c:v>
                </c:pt>
                <c:pt idx="522">
                  <c:v>-2.3794038185480893E-6</c:v>
                </c:pt>
                <c:pt idx="523">
                  <c:v>-2.3949460017771409E-6</c:v>
                </c:pt>
                <c:pt idx="524">
                  <c:v>-2.4103429309573235E-6</c:v>
                </c:pt>
                <c:pt idx="525">
                  <c:v>-2.4255946060886363E-6</c:v>
                </c:pt>
                <c:pt idx="526">
                  <c:v>-2.4407010271710801E-6</c:v>
                </c:pt>
                <c:pt idx="527">
                  <c:v>-2.4556621942046532E-6</c:v>
                </c:pt>
                <c:pt idx="528">
                  <c:v>-2.4704781071893582E-6</c:v>
                </c:pt>
                <c:pt idx="529">
                  <c:v>-2.4851487661251934E-6</c:v>
                </c:pt>
                <c:pt idx="530">
                  <c:v>-2.4996741710121579E-6</c:v>
                </c:pt>
                <c:pt idx="531">
                  <c:v>-2.5140543218502525E-6</c:v>
                </c:pt>
                <c:pt idx="532">
                  <c:v>-2.528289218639479E-6</c:v>
                </c:pt>
                <c:pt idx="533">
                  <c:v>-2.5423788613798349E-6</c:v>
                </c:pt>
                <c:pt idx="534">
                  <c:v>-2.5563232500713217E-6</c:v>
                </c:pt>
                <c:pt idx="535">
                  <c:v>-2.5701223847139379E-6</c:v>
                </c:pt>
                <c:pt idx="536">
                  <c:v>-2.5837762653076851E-6</c:v>
                </c:pt>
                <c:pt idx="537">
                  <c:v>-2.5972848918525624E-6</c:v>
                </c:pt>
                <c:pt idx="538">
                  <c:v>-2.6106482643485699E-6</c:v>
                </c:pt>
                <c:pt idx="539">
                  <c:v>-2.6238663827957076E-6</c:v>
                </c:pt>
                <c:pt idx="540">
                  <c:v>-2.6369392471939763E-6</c:v>
                </c:pt>
                <c:pt idx="541">
                  <c:v>-2.6498668575433752E-6</c:v>
                </c:pt>
                <c:pt idx="542">
                  <c:v>-2.6626492138439043E-6</c:v>
                </c:pt>
                <c:pt idx="543">
                  <c:v>-2.6752863160955635E-6</c:v>
                </c:pt>
                <c:pt idx="544">
                  <c:v>-2.6877781642983537E-6</c:v>
                </c:pt>
                <c:pt idx="545">
                  <c:v>-2.7001247584522733E-6</c:v>
                </c:pt>
                <c:pt idx="546">
                  <c:v>-2.7123260985573238E-6</c:v>
                </c:pt>
                <c:pt idx="547">
                  <c:v>-2.7243821846135037E-6</c:v>
                </c:pt>
                <c:pt idx="548">
                  <c:v>-2.7362930166208155E-6</c:v>
                </c:pt>
                <c:pt idx="549">
                  <c:v>-2.7480585945792574E-6</c:v>
                </c:pt>
                <c:pt idx="550">
                  <c:v>-2.7596789184888286E-6</c:v>
                </c:pt>
                <c:pt idx="551">
                  <c:v>-2.77115398834953E-6</c:v>
                </c:pt>
                <c:pt idx="552">
                  <c:v>-2.7824838041613633E-6</c:v>
                </c:pt>
                <c:pt idx="553">
                  <c:v>-2.7936683659243259E-6</c:v>
                </c:pt>
                <c:pt idx="554">
                  <c:v>-2.8047076736384195E-6</c:v>
                </c:pt>
                <c:pt idx="555">
                  <c:v>-2.8156017273036425E-6</c:v>
                </c:pt>
                <c:pt idx="556">
                  <c:v>-2.8263505269199964E-6</c:v>
                </c:pt>
                <c:pt idx="557">
                  <c:v>-2.8369540724874805E-6</c:v>
                </c:pt>
                <c:pt idx="558">
                  <c:v>-2.8474123640060948E-6</c:v>
                </c:pt>
                <c:pt idx="559">
                  <c:v>-2.8577254014758393E-6</c:v>
                </c:pt>
                <c:pt idx="560">
                  <c:v>-2.8678931848967148E-6</c:v>
                </c:pt>
                <c:pt idx="561">
                  <c:v>-2.8779157142687204E-6</c:v>
                </c:pt>
                <c:pt idx="562">
                  <c:v>-2.8877929895918562E-6</c:v>
                </c:pt>
                <c:pt idx="563">
                  <c:v>-2.8975250108661222E-6</c:v>
                </c:pt>
                <c:pt idx="564">
                  <c:v>-2.9071117780915192E-6</c:v>
                </c:pt>
                <c:pt idx="565">
                  <c:v>-2.9165532912680455E-6</c:v>
                </c:pt>
                <c:pt idx="566">
                  <c:v>-2.9258495503957028E-6</c:v>
                </c:pt>
                <c:pt idx="567">
                  <c:v>-2.9350005554744895E-6</c:v>
                </c:pt>
                <c:pt idx="568">
                  <c:v>-2.944006306504408E-6</c:v>
                </c:pt>
                <c:pt idx="569">
                  <c:v>-2.9528668034854567E-6</c:v>
                </c:pt>
                <c:pt idx="570">
                  <c:v>-2.9615820464176347E-6</c:v>
                </c:pt>
                <c:pt idx="571">
                  <c:v>-2.9701520353009429E-6</c:v>
                </c:pt>
                <c:pt idx="572">
                  <c:v>-2.9785767701353829E-6</c:v>
                </c:pt>
                <c:pt idx="573">
                  <c:v>-2.9868562509209523E-6</c:v>
                </c:pt>
                <c:pt idx="574">
                  <c:v>-2.9949904776576527E-6</c:v>
                </c:pt>
                <c:pt idx="575">
                  <c:v>-3.0029794503454824E-6</c:v>
                </c:pt>
                <c:pt idx="576">
                  <c:v>-3.0108231689844431E-6</c:v>
                </c:pt>
                <c:pt idx="577">
                  <c:v>-3.018521633574534E-6</c:v>
                </c:pt>
                <c:pt idx="578">
                  <c:v>-3.026074844115755E-6</c:v>
                </c:pt>
                <c:pt idx="579">
                  <c:v>-3.0334828006081063E-6</c:v>
                </c:pt>
                <c:pt idx="580">
                  <c:v>-3.0407455030515885E-6</c:v>
                </c:pt>
                <c:pt idx="581">
                  <c:v>-3.0478629514462009E-6</c:v>
                </c:pt>
                <c:pt idx="582">
                  <c:v>-3.0548351457919435E-6</c:v>
                </c:pt>
                <c:pt idx="583">
                  <c:v>-3.0616620860888162E-6</c:v>
                </c:pt>
                <c:pt idx="584">
                  <c:v>-3.06834377233682E-6</c:v>
                </c:pt>
                <c:pt idx="585">
                  <c:v>-3.0748802045359531E-6</c:v>
                </c:pt>
                <c:pt idx="586">
                  <c:v>-3.0812713826862172E-6</c:v>
                </c:pt>
                <c:pt idx="587">
                  <c:v>-3.0875173067876106E-6</c:v>
                </c:pt>
                <c:pt idx="588">
                  <c:v>-3.0936179768401359E-6</c:v>
                </c:pt>
                <c:pt idx="589">
                  <c:v>-3.0995733928437913E-6</c:v>
                </c:pt>
                <c:pt idx="590">
                  <c:v>-3.1053835547985761E-6</c:v>
                </c:pt>
                <c:pt idx="591">
                  <c:v>-3.111048462704491E-6</c:v>
                </c:pt>
                <c:pt idx="592">
                  <c:v>-3.1165681165615379E-6</c:v>
                </c:pt>
                <c:pt idx="593">
                  <c:v>-3.121942516369714E-6</c:v>
                </c:pt>
                <c:pt idx="594">
                  <c:v>-3.1271716621290211E-6</c:v>
                </c:pt>
                <c:pt idx="595">
                  <c:v>-3.1322555538394576E-6</c:v>
                </c:pt>
                <c:pt idx="596">
                  <c:v>-3.1371941915010251E-6</c:v>
                </c:pt>
                <c:pt idx="597">
                  <c:v>-3.1419875751137227E-6</c:v>
                </c:pt>
                <c:pt idx="598">
                  <c:v>-3.1466357046775505E-6</c:v>
                </c:pt>
                <c:pt idx="599">
                  <c:v>-3.1511385801925085E-6</c:v>
                </c:pt>
                <c:pt idx="600">
                  <c:v>-3.1554962016585975E-6</c:v>
                </c:pt>
                <c:pt idx="601">
                  <c:v>-3.1597085690758167E-6</c:v>
                </c:pt>
                <c:pt idx="602">
                  <c:v>-3.1637756824441661E-6</c:v>
                </c:pt>
                <c:pt idx="603">
                  <c:v>-3.1676975417636456E-6</c:v>
                </c:pt>
                <c:pt idx="604">
                  <c:v>-3.1714741470342561E-6</c:v>
                </c:pt>
                <c:pt idx="605">
                  <c:v>-3.1751054982559959E-6</c:v>
                </c:pt>
                <c:pt idx="606">
                  <c:v>-3.1785915954288668E-6</c:v>
                </c:pt>
                <c:pt idx="607">
                  <c:v>-3.1819324385528687E-6</c:v>
                </c:pt>
                <c:pt idx="608">
                  <c:v>-3.1851280276280007E-6</c:v>
                </c:pt>
                <c:pt idx="609">
                  <c:v>-3.1881783626542621E-6</c:v>
                </c:pt>
                <c:pt idx="610">
                  <c:v>-3.1910834436316545E-6</c:v>
                </c:pt>
                <c:pt idx="611">
                  <c:v>-3.1938432705601779E-6</c:v>
                </c:pt>
                <c:pt idx="612">
                  <c:v>-3.1964578434398306E-6</c:v>
                </c:pt>
                <c:pt idx="613">
                  <c:v>-3.1989271622706144E-6</c:v>
                </c:pt>
                <c:pt idx="614">
                  <c:v>-3.2012512270525274E-6</c:v>
                </c:pt>
                <c:pt idx="615">
                  <c:v>-3.2034300377855715E-6</c:v>
                </c:pt>
                <c:pt idx="616">
                  <c:v>-3.2054635944697466E-6</c:v>
                </c:pt>
                <c:pt idx="617">
                  <c:v>-3.207351897105051E-6</c:v>
                </c:pt>
                <c:pt idx="618">
                  <c:v>-3.2090949456914856E-6</c:v>
                </c:pt>
                <c:pt idx="619">
                  <c:v>-3.2106927402290512E-6</c:v>
                </c:pt>
                <c:pt idx="620">
                  <c:v>-3.2121452807177478E-6</c:v>
                </c:pt>
                <c:pt idx="621">
                  <c:v>-3.2134525671575738E-6</c:v>
                </c:pt>
                <c:pt idx="622">
                  <c:v>-3.214614599548529E-6</c:v>
                </c:pt>
                <c:pt idx="623">
                  <c:v>-3.215631377890617E-6</c:v>
                </c:pt>
                <c:pt idx="624">
                  <c:v>-3.2165029021838343E-6</c:v>
                </c:pt>
                <c:pt idx="625">
                  <c:v>-3.2172291724281809E-6</c:v>
                </c:pt>
                <c:pt idx="626">
                  <c:v>-3.2178101886236585E-6</c:v>
                </c:pt>
                <c:pt idx="627">
                  <c:v>-3.2182459507702672E-6</c:v>
                </c:pt>
                <c:pt idx="628">
                  <c:v>-3.218536458868006E-6</c:v>
                </c:pt>
                <c:pt idx="629">
                  <c:v>-3.2186817129168741E-6</c:v>
                </c:pt>
                <c:pt idx="630">
                  <c:v>-3.2186817129168733E-6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-7.4151259928573025E-4</c:v>
                </c:pt>
                <c:pt idx="1">
                  <c:v>-7.3713259928573024E-4</c:v>
                </c:pt>
                <c:pt idx="2">
                  <c:v>-7.327526511621763E-4</c:v>
                </c:pt>
                <c:pt idx="3">
                  <c:v>-7.2837280679151426E-4</c:v>
                </c:pt>
                <c:pt idx="4">
                  <c:v>-7.2399311805019053E-4</c:v>
                </c:pt>
                <c:pt idx="5">
                  <c:v>-7.1961363681465073E-4</c:v>
                </c:pt>
                <c:pt idx="6">
                  <c:v>-7.1523441496134104E-4</c:v>
                </c:pt>
                <c:pt idx="7">
                  <c:v>-7.1085550436670772E-4</c:v>
                </c:pt>
                <c:pt idx="8">
                  <c:v>-7.0647695690719643E-4</c:v>
                </c:pt>
                <c:pt idx="9">
                  <c:v>-7.0209882445925332E-4</c:v>
                </c:pt>
                <c:pt idx="10">
                  <c:v>-6.9772115889932425E-4</c:v>
                </c:pt>
                <c:pt idx="11">
                  <c:v>-6.9334401210385571E-4</c:v>
                </c:pt>
                <c:pt idx="12">
                  <c:v>-6.8896743594929334E-4</c:v>
                </c:pt>
                <c:pt idx="13">
                  <c:v>-6.845914823120833E-4</c:v>
                </c:pt>
                <c:pt idx="14">
                  <c:v>-6.8021620306867156E-4</c:v>
                </c:pt>
                <c:pt idx="15">
                  <c:v>-6.7584165009550406E-4</c:v>
                </c:pt>
                <c:pt idx="16">
                  <c:v>-6.714678752690271E-4</c:v>
                </c:pt>
                <c:pt idx="17">
                  <c:v>-6.6709493046568651E-4</c:v>
                </c:pt>
                <c:pt idx="18">
                  <c:v>-6.6272286756192836E-4</c:v>
                </c:pt>
                <c:pt idx="19">
                  <c:v>-6.5835173843419861E-4</c:v>
                </c:pt>
                <c:pt idx="20">
                  <c:v>-6.5398159495894342E-4</c:v>
                </c:pt>
                <c:pt idx="21">
                  <c:v>-6.4961248901260866E-4</c:v>
                </c:pt>
                <c:pt idx="22">
                  <c:v>-6.4524447247164037E-4</c:v>
                </c:pt>
                <c:pt idx="23">
                  <c:v>-6.4087759721248464E-4</c:v>
                </c:pt>
                <c:pt idx="24">
                  <c:v>-6.3651191511158772E-4</c:v>
                </c:pt>
                <c:pt idx="25">
                  <c:v>-6.3214747804539516E-4</c:v>
                </c:pt>
                <c:pt idx="26">
                  <c:v>-6.2778433789035322E-4</c:v>
                </c:pt>
                <c:pt idx="27">
                  <c:v>-6.2342254652290787E-4</c:v>
                </c:pt>
                <c:pt idx="28">
                  <c:v>-6.1906215581950528E-4</c:v>
                </c:pt>
                <c:pt idx="29">
                  <c:v>-6.1470321765659129E-4</c:v>
                </c:pt>
                <c:pt idx="30">
                  <c:v>-6.1034578391061197E-4</c:v>
                </c:pt>
                <c:pt idx="31">
                  <c:v>-6.059899064580136E-4</c:v>
                </c:pt>
                <c:pt idx="32">
                  <c:v>-6.0163563717524193E-4</c:v>
                </c:pt>
                <c:pt idx="33">
                  <c:v>-5.97283027938743E-4</c:v>
                </c:pt>
                <c:pt idx="34">
                  <c:v>-5.9293213062496289E-4</c:v>
                </c:pt>
                <c:pt idx="35">
                  <c:v>-5.8858299711034789E-4</c:v>
                </c:pt>
                <c:pt idx="36">
                  <c:v>-5.842356792713435E-4</c:v>
                </c:pt>
                <c:pt idx="37">
                  <c:v>-5.7989022898439612E-4</c:v>
                </c:pt>
                <c:pt idx="38">
                  <c:v>-5.755466981259516E-4</c:v>
                </c:pt>
                <c:pt idx="39">
                  <c:v>-5.71205138572456E-4</c:v>
                </c:pt>
                <c:pt idx="40">
                  <c:v>-5.668656022003555E-4</c:v>
                </c:pt>
                <c:pt idx="41">
                  <c:v>-5.6252814088609594E-4</c:v>
                </c:pt>
                <c:pt idx="42">
                  <c:v>-5.5819280650612339E-4</c:v>
                </c:pt>
                <c:pt idx="43">
                  <c:v>-5.5385965093688379E-4</c:v>
                </c:pt>
                <c:pt idx="44">
                  <c:v>-5.4952872605482333E-4</c:v>
                </c:pt>
                <c:pt idx="45">
                  <c:v>-5.4520008373638797E-4</c:v>
                </c:pt>
                <c:pt idx="46">
                  <c:v>-5.4087377585802364E-4</c:v>
                </c:pt>
                <c:pt idx="47">
                  <c:v>-5.3654985429617654E-4</c:v>
                </c:pt>
                <c:pt idx="48">
                  <c:v>-5.3222837092729261E-4</c:v>
                </c:pt>
                <c:pt idx="49">
                  <c:v>-5.2790937762781792E-4</c:v>
                </c:pt>
                <c:pt idx="50">
                  <c:v>-5.2359292627419843E-4</c:v>
                </c:pt>
                <c:pt idx="51">
                  <c:v>-5.1927906874288019E-4</c:v>
                </c:pt>
                <c:pt idx="52">
                  <c:v>-5.1496785691030917E-4</c:v>
                </c:pt>
                <c:pt idx="53">
                  <c:v>-5.1065934265293132E-4</c:v>
                </c:pt>
                <c:pt idx="54">
                  <c:v>-5.0635357784719291E-4</c:v>
                </c:pt>
                <c:pt idx="55">
                  <c:v>-5.0205061436953981E-4</c:v>
                </c:pt>
                <c:pt idx="56">
                  <c:v>-4.9775050409641818E-4</c:v>
                </c:pt>
                <c:pt idx="57">
                  <c:v>-4.9345329890427387E-4</c:v>
                </c:pt>
                <c:pt idx="58">
                  <c:v>-4.8915905066955283E-4</c:v>
                </c:pt>
                <c:pt idx="59">
                  <c:v>-4.8486781126870146E-4</c:v>
                </c:pt>
                <c:pt idx="60">
                  <c:v>-4.8057963257816538E-4</c:v>
                </c:pt>
                <c:pt idx="61">
                  <c:v>-4.7629456647439088E-4</c:v>
                </c:pt>
                <c:pt idx="62">
                  <c:v>-4.7201266483382401E-4</c:v>
                </c:pt>
                <c:pt idx="63">
                  <c:v>-4.6773397953291064E-4</c:v>
                </c:pt>
                <c:pt idx="64">
                  <c:v>-4.634585624480967E-4</c:v>
                </c:pt>
                <c:pt idx="65">
                  <c:v>-4.5918646545582849E-4</c:v>
                </c:pt>
                <c:pt idx="66">
                  <c:v>-4.5491774043255185E-4</c:v>
                </c:pt>
                <c:pt idx="67">
                  <c:v>-4.5065243925471296E-4</c:v>
                </c:pt>
                <c:pt idx="68">
                  <c:v>-4.4639061379875755E-4</c:v>
                </c:pt>
                <c:pt idx="69">
                  <c:v>-4.421323159411319E-4</c:v>
                </c:pt>
                <c:pt idx="70">
                  <c:v>-4.3787759755828208E-4</c:v>
                </c:pt>
                <c:pt idx="71">
                  <c:v>-4.3362651052665394E-4</c:v>
                </c:pt>
                <c:pt idx="72">
                  <c:v>-4.2937910672269353E-4</c:v>
                </c:pt>
                <c:pt idx="73">
                  <c:v>-4.2513543802284682E-4</c:v>
                </c:pt>
                <c:pt idx="74">
                  <c:v>-4.2089555630356009E-4</c:v>
                </c:pt>
                <c:pt idx="75">
                  <c:v>-4.1665951344127907E-4</c:v>
                </c:pt>
                <c:pt idx="76">
                  <c:v>-4.1242736131244994E-4</c:v>
                </c:pt>
                <c:pt idx="77">
                  <c:v>-4.0819915179351877E-4</c:v>
                </c:pt>
                <c:pt idx="78">
                  <c:v>-4.0397493676093139E-4</c:v>
                </c:pt>
                <c:pt idx="79">
                  <c:v>-3.9975476809113409E-4</c:v>
                </c:pt>
                <c:pt idx="80">
                  <c:v>-3.9553869766057272E-4</c:v>
                </c:pt>
                <c:pt idx="81">
                  <c:v>-3.9132677734569335E-4</c:v>
                </c:pt>
                <c:pt idx="82">
                  <c:v>-3.8711905902294192E-4</c:v>
                </c:pt>
                <c:pt idx="83">
                  <c:v>-3.8291559456876461E-4</c:v>
                </c:pt>
                <c:pt idx="84">
                  <c:v>-3.7871643585960727E-4</c:v>
                </c:pt>
                <c:pt idx="85">
                  <c:v>-3.7452163477191618E-4</c:v>
                </c:pt>
                <c:pt idx="86">
                  <c:v>-3.7033124318213708E-4</c:v>
                </c:pt>
                <c:pt idx="87">
                  <c:v>-3.6614531296671614E-4</c:v>
                </c:pt>
                <c:pt idx="88">
                  <c:v>-3.6196389600209931E-4</c:v>
                </c:pt>
                <c:pt idx="89">
                  <c:v>-3.5778704416473278E-4</c:v>
                </c:pt>
                <c:pt idx="90">
                  <c:v>-3.5361480933106238E-4</c:v>
                </c:pt>
                <c:pt idx="91">
                  <c:v>-3.4944724337753418E-4</c:v>
                </c:pt>
                <c:pt idx="92">
                  <c:v>-3.4528439818059435E-4</c:v>
                </c:pt>
                <c:pt idx="93">
                  <c:v>-3.4112632561668875E-4</c:v>
                </c:pt>
                <c:pt idx="94">
                  <c:v>-3.3697307756226354E-4</c:v>
                </c:pt>
                <c:pt idx="95">
                  <c:v>-3.3282470589376457E-4</c:v>
                </c:pt>
                <c:pt idx="96">
                  <c:v>-3.2868126248763801E-4</c:v>
                </c:pt>
                <c:pt idx="97">
                  <c:v>-3.2454279922032982E-4</c:v>
                </c:pt>
                <c:pt idx="98">
                  <c:v>-3.2040936796828606E-4</c:v>
                </c:pt>
                <c:pt idx="99">
                  <c:v>-3.162810206079527E-4</c:v>
                </c:pt>
                <c:pt idx="100">
                  <c:v>-3.1215780901577589E-4</c:v>
                </c:pt>
                <c:pt idx="101">
                  <c:v>-3.080397850682015E-4</c:v>
                </c:pt>
                <c:pt idx="102">
                  <c:v>-3.0392700064167568E-4</c:v>
                </c:pt>
                <c:pt idx="103">
                  <c:v>-2.998195076126443E-4</c:v>
                </c:pt>
                <c:pt idx="104">
                  <c:v>-2.9571735785755351E-4</c:v>
                </c:pt>
                <c:pt idx="105">
                  <c:v>-2.916206032528494E-4</c:v>
                </c:pt>
                <c:pt idx="106">
                  <c:v>-2.8752929567497779E-4</c:v>
                </c:pt>
                <c:pt idx="107">
                  <c:v>-2.8344348700038487E-4</c:v>
                </c:pt>
                <c:pt idx="108">
                  <c:v>-2.7936322910551665E-4</c:v>
                </c:pt>
                <c:pt idx="109">
                  <c:v>-2.7528857386681903E-4</c:v>
                </c:pt>
                <c:pt idx="110">
                  <c:v>-2.7121957316073817E-4</c:v>
                </c:pt>
                <c:pt idx="111">
                  <c:v>-2.6715627886372004E-4</c:v>
                </c:pt>
                <c:pt idx="112">
                  <c:v>-2.630987428522107E-4</c:v>
                </c:pt>
                <c:pt idx="113">
                  <c:v>-2.5904701700265616E-4</c:v>
                </c:pt>
                <c:pt idx="114">
                  <c:v>-2.5500115319150238E-4</c:v>
                </c:pt>
                <c:pt idx="115">
                  <c:v>-2.5096120329519552E-4</c:v>
                </c:pt>
                <c:pt idx="116">
                  <c:v>-2.4692721919018144E-4</c:v>
                </c:pt>
                <c:pt idx="117">
                  <c:v>-2.4289925275290626E-4</c:v>
                </c:pt>
                <c:pt idx="118">
                  <c:v>-2.3887735585981598E-4</c:v>
                </c:pt>
                <c:pt idx="119">
                  <c:v>-2.3486158038735664E-4</c:v>
                </c:pt>
                <c:pt idx="120">
                  <c:v>-2.3085197821197425E-4</c:v>
                </c:pt>
                <c:pt idx="121">
                  <c:v>-2.2684860121011488E-4</c:v>
                </c:pt>
                <c:pt idx="122">
                  <c:v>-2.2285150125822445E-4</c:v>
                </c:pt>
                <c:pt idx="123">
                  <c:v>-2.1886073023274911E-4</c:v>
                </c:pt>
                <c:pt idx="124">
                  <c:v>-2.1487634001013481E-4</c:v>
                </c:pt>
                <c:pt idx="125">
                  <c:v>-2.108983824668276E-4</c:v>
                </c:pt>
                <c:pt idx="126">
                  <c:v>-2.0692690947927354E-4</c:v>
                </c:pt>
                <c:pt idx="127">
                  <c:v>-2.0296197292391858E-4</c:v>
                </c:pt>
                <c:pt idx="128">
                  <c:v>-1.9900362467720878E-4</c:v>
                </c:pt>
                <c:pt idx="129">
                  <c:v>-1.9505191661559017E-4</c:v>
                </c:pt>
                <c:pt idx="130">
                  <c:v>-1.9110690061550876E-4</c:v>
                </c:pt>
                <c:pt idx="131">
                  <c:v>-1.8716862855341058E-4</c:v>
                </c:pt>
                <c:pt idx="132">
                  <c:v>-1.8323715230574169E-4</c:v>
                </c:pt>
                <c:pt idx="133">
                  <c:v>-1.7931252374894807E-4</c:v>
                </c:pt>
                <c:pt idx="134">
                  <c:v>-1.7539479475947573E-4</c:v>
                </c:pt>
                <c:pt idx="135">
                  <c:v>-1.7148401721377076E-4</c:v>
                </c:pt>
                <c:pt idx="136">
                  <c:v>-1.6758024298827909E-4</c:v>
                </c:pt>
                <c:pt idx="137">
                  <c:v>-1.6368352395944687E-4</c:v>
                </c:pt>
                <c:pt idx="138">
                  <c:v>-1.5979391200372003E-4</c:v>
                </c:pt>
                <c:pt idx="139">
                  <c:v>-1.5591145899754462E-4</c:v>
                </c:pt>
                <c:pt idx="140">
                  <c:v>-1.5203621681736667E-4</c:v>
                </c:pt>
                <c:pt idx="141">
                  <c:v>-1.4816823733963222E-4</c:v>
                </c:pt>
                <c:pt idx="142">
                  <c:v>-1.4430757244078728E-4</c:v>
                </c:pt>
                <c:pt idx="143">
                  <c:v>-1.4045427399727786E-4</c:v>
                </c:pt>
                <c:pt idx="144">
                  <c:v>-1.3660839388554999E-4</c:v>
                </c:pt>
                <c:pt idx="145">
                  <c:v>-1.3276998398204968E-4</c:v>
                </c:pt>
                <c:pt idx="146">
                  <c:v>-1.2893909616322301E-4</c:v>
                </c:pt>
                <c:pt idx="147">
                  <c:v>-1.2511578230551596E-4</c:v>
                </c:pt>
                <c:pt idx="148">
                  <c:v>-1.2130009428537457E-4</c:v>
                </c:pt>
                <c:pt idx="149">
                  <c:v>-1.1749208397924487E-4</c:v>
                </c:pt>
                <c:pt idx="150">
                  <c:v>-1.1369180326357286E-4</c:v>
                </c:pt>
                <c:pt idx="151">
                  <c:v>-1.098993040148046E-4</c:v>
                </c:pt>
                <c:pt idx="152">
                  <c:v>-1.0611463810938608E-4</c:v>
                </c:pt>
                <c:pt idx="153">
                  <c:v>-1.0233785742376333E-4</c:v>
                </c:pt>
                <c:pt idx="154">
                  <c:v>-9.8569013834382408E-5</c:v>
                </c:pt>
                <c:pt idx="155">
                  <c:v>-9.4808159217689317E-5</c:v>
                </c:pt>
                <c:pt idx="156">
                  <c:v>-9.1055345450130078E-5</c:v>
                </c:pt>
                <c:pt idx="157">
                  <c:v>-8.7310624408150716E-5</c:v>
                </c:pt>
                <c:pt idx="158">
                  <c:v>-8.3574047968197255E-5</c:v>
                </c:pt>
                <c:pt idx="159">
                  <c:v>-7.9845668006715731E-5</c:v>
                </c:pt>
                <c:pt idx="160">
                  <c:v>-7.6125536400152154E-5</c:v>
                </c:pt>
                <c:pt idx="161">
                  <c:v>-7.2413705024952562E-5</c:v>
                </c:pt>
                <c:pt idx="162">
                  <c:v>-6.8710225757563005E-5</c:v>
                </c:pt>
                <c:pt idx="163">
                  <c:v>-6.5015150474429453E-5</c:v>
                </c:pt>
                <c:pt idx="164">
                  <c:v>-6.1328531051997956E-5</c:v>
                </c:pt>
                <c:pt idx="165">
                  <c:v>-5.7650419366714544E-5</c:v>
                </c:pt>
                <c:pt idx="166">
                  <c:v>-5.3980867295025235E-5</c:v>
                </c:pt>
                <c:pt idx="167">
                  <c:v>-5.0319926713376058E-5</c:v>
                </c:pt>
                <c:pt idx="168">
                  <c:v>-4.6667649498213024E-5</c:v>
                </c:pt>
                <c:pt idx="169">
                  <c:v>-4.3024087525982176E-5</c:v>
                </c:pt>
                <c:pt idx="170">
                  <c:v>-3.9389292673129525E-5</c:v>
                </c:pt>
                <c:pt idx="171">
                  <c:v>-3.5763316816101114E-5</c:v>
                </c:pt>
                <c:pt idx="172">
                  <c:v>-3.2146211831342954E-5</c:v>
                </c:pt>
                <c:pt idx="173">
                  <c:v>-2.853802959530107E-5</c:v>
                </c:pt>
                <c:pt idx="174">
                  <c:v>-2.4938821984421491E-5</c:v>
                </c:pt>
                <c:pt idx="175">
                  <c:v>-2.134864087515024E-5</c:v>
                </c:pt>
                <c:pt idx="176">
                  <c:v>-1.7767538143933344E-5</c:v>
                </c:pt>
                <c:pt idx="177">
                  <c:v>-1.4195565667216822E-5</c:v>
                </c:pt>
                <c:pt idx="178">
                  <c:v>-1.0632775321446707E-5</c:v>
                </c:pt>
                <c:pt idx="179">
                  <c:v>-7.0792189830690195E-6</c:v>
                </c:pt>
                <c:pt idx="180">
                  <c:v>-3.5349485285297853E-6</c:v>
                </c:pt>
                <c:pt idx="181">
                  <c:v>3.5255748375832905E-6</c:v>
                </c:pt>
                <c:pt idx="182">
                  <c:v>7.04172421928304E-6</c:v>
                </c:pt>
                <c:pt idx="183">
                  <c:v>1.0548396380162203E-5</c:v>
                </c:pt>
                <c:pt idx="184">
                  <c:v>1.4045539555283734E-5</c:v>
                </c:pt>
                <c:pt idx="185">
                  <c:v>1.7533101979710588E-5</c:v>
                </c:pt>
                <c:pt idx="186">
                  <c:v>2.1011031888505717E-5</c:v>
                </c:pt>
                <c:pt idx="187">
                  <c:v>2.4479277516732075E-5</c:v>
                </c:pt>
                <c:pt idx="188">
                  <c:v>2.7937787099452618E-5</c:v>
                </c:pt>
                <c:pt idx="189">
                  <c:v>3.1386508871730304E-5</c:v>
                </c:pt>
                <c:pt idx="190">
                  <c:v>3.4825391068628082E-5</c:v>
                </c:pt>
                <c:pt idx="191">
                  <c:v>3.8254381925208903E-5</c:v>
                </c:pt>
                <c:pt idx="192">
                  <c:v>4.1673429676535724E-5</c:v>
                </c:pt>
                <c:pt idx="193">
                  <c:v>4.5082482557671502E-5</c:v>
                </c:pt>
                <c:pt idx="194">
                  <c:v>4.8481488803679193E-5</c:v>
                </c:pt>
                <c:pt idx="195">
                  <c:v>5.1870396649621747E-5</c:v>
                </c:pt>
                <c:pt idx="196">
                  <c:v>5.5249154330562116E-5</c:v>
                </c:pt>
                <c:pt idx="197">
                  <c:v>5.8617710081563262E-5</c:v>
                </c:pt>
                <c:pt idx="198">
                  <c:v>6.197601213768813E-5</c:v>
                </c:pt>
                <c:pt idx="199">
                  <c:v>6.5324008733999675E-5</c:v>
                </c:pt>
                <c:pt idx="200">
                  <c:v>6.8661648105560862E-5</c:v>
                </c:pt>
                <c:pt idx="201">
                  <c:v>7.1988878487434641E-5</c:v>
                </c:pt>
                <c:pt idx="202">
                  <c:v>7.5305648114683962E-5</c:v>
                </c:pt>
                <c:pt idx="203">
                  <c:v>7.8611905222371775E-5</c:v>
                </c:pt>
                <c:pt idx="204">
                  <c:v>8.1907598045561044E-5</c:v>
                </c:pt>
                <c:pt idx="205">
                  <c:v>8.519267481931472E-5</c:v>
                </c:pt>
                <c:pt idx="206">
                  <c:v>8.8467083778695751E-5</c:v>
                </c:pt>
                <c:pt idx="207">
                  <c:v>9.1730773158767102E-5</c:v>
                </c:pt>
                <c:pt idx="208">
                  <c:v>9.4983691194591724E-5</c:v>
                </c:pt>
                <c:pt idx="209">
                  <c:v>9.8225786121232565E-5</c:v>
                </c:pt>
                <c:pt idx="210">
                  <c:v>1.0145700617375258E-4</c:v>
                </c:pt>
                <c:pt idx="211">
                  <c:v>1.0467729958721472E-4</c:v>
                </c:pt>
                <c:pt idx="212">
                  <c:v>1.0788661459668195E-4</c:v>
                </c:pt>
                <c:pt idx="213">
                  <c:v>1.1108489943721722E-4</c:v>
                </c:pt>
                <c:pt idx="214">
                  <c:v>1.1427210234388348E-4</c:v>
                </c:pt>
                <c:pt idx="215">
                  <c:v>1.1744817155174369E-4</c:v>
                </c:pt>
                <c:pt idx="216">
                  <c:v>1.206130552958608E-4</c:v>
                </c:pt>
                <c:pt idx="217">
                  <c:v>1.2376670181129778E-4</c:v>
                </c:pt>
                <c:pt idx="218">
                  <c:v>1.2690905933311755E-4</c:v>
                </c:pt>
                <c:pt idx="219">
                  <c:v>1.300400760963831E-4</c:v>
                </c:pt>
                <c:pt idx="220">
                  <c:v>1.3315970033615736E-4</c:v>
                </c:pt>
                <c:pt idx="221">
                  <c:v>1.3626788028750329E-4</c:v>
                </c:pt>
                <c:pt idx="222">
                  <c:v>1.3936456418548387E-4</c:v>
                </c:pt>
                <c:pt idx="223">
                  <c:v>1.4244970026516202E-4</c:v>
                </c:pt>
                <c:pt idx="224">
                  <c:v>1.4552323676160072E-4</c:v>
                </c:pt>
                <c:pt idx="225">
                  <c:v>1.4858512190986289E-4</c:v>
                </c:pt>
                <c:pt idx="226">
                  <c:v>1.516353039450115E-4</c:v>
                </c:pt>
                <c:pt idx="227">
                  <c:v>1.5467373110210952E-4</c:v>
                </c:pt>
                <c:pt idx="228">
                  <c:v>1.5770035161621988E-4</c:v>
                </c:pt>
                <c:pt idx="229">
                  <c:v>1.6071511372240554E-4</c:v>
                </c:pt>
                <c:pt idx="230">
                  <c:v>1.6371796565572947E-4</c:v>
                </c:pt>
                <c:pt idx="231">
                  <c:v>1.6670885565125461E-4</c:v>
                </c:pt>
                <c:pt idx="232">
                  <c:v>1.6968773194404391E-4</c:v>
                </c:pt>
                <c:pt idx="233">
                  <c:v>1.7265454276916035E-4</c:v>
                </c:pt>
                <c:pt idx="234">
                  <c:v>1.7560923636166686E-4</c:v>
                </c:pt>
                <c:pt idx="235">
                  <c:v>1.785517609566264E-4</c:v>
                </c:pt>
                <c:pt idx="236">
                  <c:v>1.8148206478910193E-4</c:v>
                </c:pt>
                <c:pt idx="237">
                  <c:v>1.844000960941564E-4</c:v>
                </c:pt>
                <c:pt idx="238">
                  <c:v>1.8730580310685277E-4</c:v>
                </c:pt>
                <c:pt idx="239">
                  <c:v>1.90199134062254E-4</c:v>
                </c:pt>
                <c:pt idx="240">
                  <c:v>1.9308003719542303E-4</c:v>
                </c:pt>
                <c:pt idx="241">
                  <c:v>1.9594846074142281E-4</c:v>
                </c:pt>
                <c:pt idx="242">
                  <c:v>1.988043529353163E-4</c:v>
                </c:pt>
                <c:pt idx="243">
                  <c:v>2.0164766201216644E-4</c:v>
                </c:pt>
                <c:pt idx="244">
                  <c:v>2.0447833620703621E-4</c:v>
                </c:pt>
                <c:pt idx="245">
                  <c:v>2.0729632375498857E-4</c:v>
                </c:pt>
                <c:pt idx="246">
                  <c:v>2.1010157289108646E-4</c:v>
                </c:pt>
                <c:pt idx="247">
                  <c:v>2.128940318503928E-4</c:v>
                </c:pt>
                <c:pt idx="248">
                  <c:v>2.156736488679706E-4</c:v>
                </c:pt>
                <c:pt idx="249">
                  <c:v>2.1844037217888279E-4</c:v>
                </c:pt>
                <c:pt idx="250">
                  <c:v>2.2119415001819234E-4</c:v>
                </c:pt>
                <c:pt idx="251">
                  <c:v>2.2393493062096217E-4</c:v>
                </c:pt>
                <c:pt idx="252">
                  <c:v>2.2666266222225526E-4</c:v>
                </c:pt>
                <c:pt idx="253">
                  <c:v>2.2937729305713456E-4</c:v>
                </c:pt>
                <c:pt idx="254">
                  <c:v>2.3207877136066302E-4</c:v>
                </c:pt>
                <c:pt idx="255">
                  <c:v>2.3476704536790359E-4</c:v>
                </c:pt>
                <c:pt idx="256">
                  <c:v>2.3744206331391922E-4</c:v>
                </c:pt>
                <c:pt idx="257">
                  <c:v>2.4010377343377289E-4</c:v>
                </c:pt>
                <c:pt idx="258">
                  <c:v>2.4275212396252752E-4</c:v>
                </c:pt>
                <c:pt idx="259">
                  <c:v>2.4538706313524607E-4</c:v>
                </c:pt>
                <c:pt idx="260">
                  <c:v>2.4800853918699152E-4</c:v>
                </c:pt>
                <c:pt idx="261">
                  <c:v>2.5061650035282683E-4</c:v>
                </c:pt>
                <c:pt idx="262">
                  <c:v>2.5321089486781491E-4</c:v>
                </c:pt>
                <c:pt idx="263">
                  <c:v>2.5579167096701877E-4</c:v>
                </c:pt>
                <c:pt idx="264">
                  <c:v>2.5835877688550133E-4</c:v>
                </c:pt>
                <c:pt idx="265">
                  <c:v>2.6091216085832555E-4</c:v>
                </c:pt>
                <c:pt idx="266">
                  <c:v>2.6345177112055434E-4</c:v>
                </c:pt>
                <c:pt idx="267">
                  <c:v>2.6597755590725071E-4</c:v>
                </c:pt>
                <c:pt idx="268">
                  <c:v>2.6848946345347759E-4</c:v>
                </c:pt>
                <c:pt idx="269">
                  <c:v>2.7098744199429797E-4</c:v>
                </c:pt>
                <c:pt idx="270">
                  <c:v>2.7347143976477479E-4</c:v>
                </c:pt>
                <c:pt idx="271">
                  <c:v>2.7594140499997098E-4</c:v>
                </c:pt>
                <c:pt idx="272">
                  <c:v>2.7839728593494949E-4</c:v>
                </c:pt>
                <c:pt idx="273">
                  <c:v>2.808390308047733E-4</c:v>
                </c:pt>
                <c:pt idx="274">
                  <c:v>2.8326658784450534E-4</c:v>
                </c:pt>
                <c:pt idx="275">
                  <c:v>2.8567990528920861E-4</c:v>
                </c:pt>
                <c:pt idx="276">
                  <c:v>2.8807893137394605E-4</c:v>
                </c:pt>
                <c:pt idx="277">
                  <c:v>2.904636143337806E-4</c:v>
                </c:pt>
                <c:pt idx="278">
                  <c:v>2.9283390240377518E-4</c:v>
                </c:pt>
                <c:pt idx="279">
                  <c:v>2.9518974381899279E-4</c:v>
                </c:pt>
                <c:pt idx="280">
                  <c:v>2.9753108681449637E-4</c:v>
                </c:pt>
                <c:pt idx="281">
                  <c:v>2.9985787962534885E-4</c:v>
                </c:pt>
                <c:pt idx="282">
                  <c:v>3.0217007048661323E-4</c:v>
                </c:pt>
                <c:pt idx="283">
                  <c:v>3.0446760763335243E-4</c:v>
                </c:pt>
                <c:pt idx="284">
                  <c:v>3.0675043930062946E-4</c:v>
                </c:pt>
                <c:pt idx="285">
                  <c:v>3.0901851372350719E-4</c:v>
                </c:pt>
                <c:pt idx="286">
                  <c:v>3.1127177913704862E-4</c:v>
                </c:pt>
                <c:pt idx="287">
                  <c:v>3.1351018377631673E-4</c:v>
                </c:pt>
                <c:pt idx="288">
                  <c:v>3.1573367587637441E-4</c:v>
                </c:pt>
                <c:pt idx="289">
                  <c:v>3.1794220367228464E-4</c:v>
                </c:pt>
                <c:pt idx="290">
                  <c:v>3.2013571539911043E-4</c:v>
                </c:pt>
                <c:pt idx="291">
                  <c:v>3.2231415929191465E-4</c:v>
                </c:pt>
                <c:pt idx="292">
                  <c:v>3.2447748358576029E-4</c:v>
                </c:pt>
                <c:pt idx="293">
                  <c:v>3.2662563651571035E-4</c:v>
                </c:pt>
                <c:pt idx="294">
                  <c:v>3.287585663168277E-4</c:v>
                </c:pt>
                <c:pt idx="295">
                  <c:v>3.3087622122417534E-4</c:v>
                </c:pt>
                <c:pt idx="296">
                  <c:v>3.329785494728162E-4</c:v>
                </c:pt>
                <c:pt idx="297">
                  <c:v>3.3506549929781328E-4</c:v>
                </c:pt>
                <c:pt idx="298">
                  <c:v>3.371370189342295E-4</c:v>
                </c:pt>
                <c:pt idx="299">
                  <c:v>3.3919305661712782E-4</c:v>
                </c:pt>
                <c:pt idx="300">
                  <c:v>3.4123356058157121E-4</c:v>
                </c:pt>
                <c:pt idx="301">
                  <c:v>3.4325847906262262E-4</c:v>
                </c:pt>
                <c:pt idx="302">
                  <c:v>3.4526776029534498E-4</c:v>
                </c:pt>
                <c:pt idx="303">
                  <c:v>3.4726135251480123E-4</c:v>
                </c:pt>
                <c:pt idx="304">
                  <c:v>3.4923920395605435E-4</c:v>
                </c:pt>
                <c:pt idx="305">
                  <c:v>3.5120126285416729E-4</c:v>
                </c:pt>
                <c:pt idx="306">
                  <c:v>3.5314747744420304E-4</c:v>
                </c:pt>
                <c:pt idx="307">
                  <c:v>3.5507779596122453E-4</c:v>
                </c:pt>
                <c:pt idx="308">
                  <c:v>3.569921666402947E-4</c:v>
                </c:pt>
                <c:pt idx="309">
                  <c:v>3.5889053771647649E-4</c:v>
                </c:pt>
                <c:pt idx="310">
                  <c:v>3.6077285742483288E-4</c:v>
                </c:pt>
                <c:pt idx="311">
                  <c:v>3.6263907400042682E-4</c:v>
                </c:pt>
                <c:pt idx="312">
                  <c:v>3.6448913567832129E-4</c:v>
                </c:pt>
                <c:pt idx="313">
                  <c:v>3.6632299069357924E-4</c:v>
                </c:pt>
                <c:pt idx="314">
                  <c:v>3.6814058728126359E-4</c:v>
                </c:pt>
                <c:pt idx="315">
                  <c:v>3.6994187367643728E-4</c:v>
                </c:pt>
                <c:pt idx="316">
                  <c:v>3.7172679811416331E-4</c:v>
                </c:pt>
                <c:pt idx="317">
                  <c:v>3.7349530882950461E-4</c:v>
                </c:pt>
                <c:pt idx="318">
                  <c:v>3.7524735405752412E-4</c:v>
                </c:pt>
                <c:pt idx="319">
                  <c:v>3.7698288203328483E-4</c:v>
                </c:pt>
                <c:pt idx="320">
                  <c:v>3.7870184099184968E-4</c:v>
                </c:pt>
                <c:pt idx="321">
                  <c:v>3.804041791682816E-4</c:v>
                </c:pt>
                <c:pt idx="322">
                  <c:v>3.8208984479764358E-4</c:v>
                </c:pt>
                <c:pt idx="323">
                  <c:v>3.8375878611499856E-4</c:v>
                </c:pt>
                <c:pt idx="324">
                  <c:v>3.8541095135540953E-4</c:v>
                </c:pt>
                <c:pt idx="325">
                  <c:v>3.8704628875393937E-4</c:v>
                </c:pt>
                <c:pt idx="326">
                  <c:v>3.8866474654565108E-4</c:v>
                </c:pt>
                <c:pt idx="327">
                  <c:v>3.9026627296560764E-4</c:v>
                </c:pt>
                <c:pt idx="328">
                  <c:v>3.9185081624887194E-4</c:v>
                </c:pt>
                <c:pt idx="329">
                  <c:v>3.9341832463050697E-4</c:v>
                </c:pt>
                <c:pt idx="330">
                  <c:v>3.9496874634557566E-4</c:v>
                </c:pt>
                <c:pt idx="331">
                  <c:v>3.9650202962914101E-4</c:v>
                </c:pt>
                <c:pt idx="332">
                  <c:v>3.9801812271626595E-4</c:v>
                </c:pt>
                <c:pt idx="333">
                  <c:v>3.9951697384201342E-4</c:v>
                </c:pt>
                <c:pt idx="334">
                  <c:v>4.0099853124144641E-4</c:v>
                </c:pt>
                <c:pt idx="335">
                  <c:v>4.0246274314962785E-4</c:v>
                </c:pt>
                <c:pt idx="336">
                  <c:v>4.0390955780162069E-4</c:v>
                </c:pt>
                <c:pt idx="337">
                  <c:v>4.0533892343248791E-4</c:v>
                </c:pt>
                <c:pt idx="338">
                  <c:v>4.0675078827729239E-4</c:v>
                </c:pt>
                <c:pt idx="339">
                  <c:v>4.0814510057109719E-4</c:v>
                </c:pt>
                <c:pt idx="340">
                  <c:v>4.0952180854896518E-4</c:v>
                </c:pt>
                <c:pt idx="341">
                  <c:v>4.1088086044595935E-4</c:v>
                </c:pt>
                <c:pt idx="342">
                  <c:v>4.1222220449714265E-4</c:v>
                </c:pt>
                <c:pt idx="343">
                  <c:v>4.1354578893757805E-4</c:v>
                </c:pt>
                <c:pt idx="344">
                  <c:v>4.1485156200232851E-4</c:v>
                </c:pt>
                <c:pt idx="345">
                  <c:v>4.1613947192645695E-4</c:v>
                </c:pt>
                <c:pt idx="346">
                  <c:v>4.1740946694502631E-4</c:v>
                </c:pt>
                <c:pt idx="347">
                  <c:v>4.1866149529309958E-4</c:v>
                </c:pt>
                <c:pt idx="348">
                  <c:v>4.198955052057397E-4</c:v>
                </c:pt>
                <c:pt idx="349">
                  <c:v>4.2111144491800966E-4</c:v>
                </c:pt>
                <c:pt idx="350">
                  <c:v>4.223092626649724E-4</c:v>
                </c:pt>
                <c:pt idx="351">
                  <c:v>4.2348890668169085E-4</c:v>
                </c:pt>
                <c:pt idx="352">
                  <c:v>4.2465032520322795E-4</c:v>
                </c:pt>
                <c:pt idx="353">
                  <c:v>4.2579346646464669E-4</c:v>
                </c:pt>
                <c:pt idx="354">
                  <c:v>4.2691827870101E-4</c:v>
                </c:pt>
                <c:pt idx="355">
                  <c:v>4.2802471014738084E-4</c:v>
                </c:pt>
                <c:pt idx="356">
                  <c:v>4.2911270903882217E-4</c:v>
                </c:pt>
                <c:pt idx="357">
                  <c:v>4.3018222361039695E-4</c:v>
                </c:pt>
                <c:pt idx="358">
                  <c:v>4.312332020971681E-4</c:v>
                </c:pt>
                <c:pt idx="359">
                  <c:v>4.3226559273419862E-4</c:v>
                </c:pt>
                <c:pt idx="360">
                  <c:v>4.3327934375655145E-4</c:v>
                </c:pt>
                <c:pt idx="361">
                  <c:v>4.3427440339928957E-4</c:v>
                </c:pt>
                <c:pt idx="362">
                  <c:v>4.3525071989747587E-4</c:v>
                </c:pt>
                <c:pt idx="363">
                  <c:v>4.3620824148617334E-4</c:v>
                </c:pt>
                <c:pt idx="364">
                  <c:v>4.3714691640044497E-4</c:v>
                </c:pt>
                <c:pt idx="365">
                  <c:v>4.3806669287535364E-4</c:v>
                </c:pt>
                <c:pt idx="366">
                  <c:v>4.3896751914596234E-4</c:v>
                </c:pt>
                <c:pt idx="367">
                  <c:v>4.3984934344733402E-4</c:v>
                </c:pt>
                <c:pt idx="368">
                  <c:v>4.4071211401453165E-4</c:v>
                </c:pt>
                <c:pt idx="369">
                  <c:v>4.4155577908261819E-4</c:v>
                </c:pt>
                <c:pt idx="370">
                  <c:v>4.4238028688665655E-4</c:v>
                </c:pt>
                <c:pt idx="371">
                  <c:v>4.4318558566170974E-4</c:v>
                </c:pt>
                <c:pt idx="372">
                  <c:v>4.4397162364284069E-4</c:v>
                </c:pt>
                <c:pt idx="373">
                  <c:v>4.4473834906511234E-4</c:v>
                </c:pt>
                <c:pt idx="374">
                  <c:v>4.4548571016358768E-4</c:v>
                </c:pt>
                <c:pt idx="375">
                  <c:v>4.4621365517332964E-4</c:v>
                </c:pt>
                <c:pt idx="376">
                  <c:v>4.4692213232940117E-4</c:v>
                </c:pt>
                <c:pt idx="377">
                  <c:v>4.4761108986686519E-4</c:v>
                </c:pt>
                <c:pt idx="378">
                  <c:v>4.482804760207847E-4</c:v>
                </c:pt>
                <c:pt idx="379">
                  <c:v>4.4893023902622264E-4</c:v>
                </c:pt>
                <c:pt idx="380">
                  <c:v>4.49560327118242E-4</c:v>
                </c:pt>
                <c:pt idx="381">
                  <c:v>4.5017068853190571E-4</c:v>
                </c:pt>
                <c:pt idx="382">
                  <c:v>4.507612715022767E-4</c:v>
                </c:pt>
                <c:pt idx="383">
                  <c:v>4.5133202426441793E-4</c:v>
                </c:pt>
                <c:pt idx="384">
                  <c:v>4.5188289505339237E-4</c:v>
                </c:pt>
                <c:pt idx="385">
                  <c:v>4.5241383210426297E-4</c:v>
                </c:pt>
                <c:pt idx="386">
                  <c:v>4.5292478365209271E-4</c:v>
                </c:pt>
                <c:pt idx="387">
                  <c:v>4.5341569793194453E-4</c:v>
                </c:pt>
                <c:pt idx="388">
                  <c:v>4.5388652317888137E-4</c:v>
                </c:pt>
                <c:pt idx="389">
                  <c:v>4.5433720762796617E-4</c:v>
                </c:pt>
                <c:pt idx="390">
                  <c:v>4.5476769951426191E-4</c:v>
                </c:pt>
                <c:pt idx="391">
                  <c:v>4.5517794707283153E-4</c:v>
                </c:pt>
                <c:pt idx="392">
                  <c:v>4.5556789853873797E-4</c:v>
                </c:pt>
                <c:pt idx="393">
                  <c:v>4.5593750214704422E-4</c:v>
                </c:pt>
                <c:pt idx="394">
                  <c:v>4.5628670613281322E-4</c:v>
                </c:pt>
                <c:pt idx="395">
                  <c:v>4.5661545873110795E-4</c:v>
                </c:pt>
                <c:pt idx="396">
                  <c:v>4.5692370817699131E-4</c:v>
                </c:pt>
                <c:pt idx="397">
                  <c:v>4.5721140270552627E-4</c:v>
                </c:pt>
                <c:pt idx="398">
                  <c:v>4.5747849055177584E-4</c:v>
                </c:pt>
                <c:pt idx="399">
                  <c:v>4.5772491995080288E-4</c:v>
                </c:pt>
                <c:pt idx="400">
                  <c:v>4.5795063913767041E-4</c:v>
                </c:pt>
                <c:pt idx="401">
                  <c:v>4.5815559634744139E-4</c:v>
                </c:pt>
                <c:pt idx="402">
                  <c:v>4.5833973981517873E-4</c:v>
                </c:pt>
                <c:pt idx="403">
                  <c:v>4.585030177759454E-4</c:v>
                </c:pt>
                <c:pt idx="404">
                  <c:v>4.586453784648044E-4</c:v>
                </c:pt>
                <c:pt idx="405">
                  <c:v>4.5876677011681861E-4</c:v>
                </c:pt>
                <c:pt idx="406">
                  <c:v>4.5886714096705103E-4</c:v>
                </c:pt>
                <c:pt idx="407">
                  <c:v>4.5894643925056458E-4</c:v>
                </c:pt>
                <c:pt idx="408">
                  <c:v>4.5900461320242227E-4</c:v>
                </c:pt>
                <c:pt idx="409">
                  <c:v>4.5904161105768702E-4</c:v>
                </c:pt>
                <c:pt idx="410">
                  <c:v>4.5905738105142177E-4</c:v>
                </c:pt>
                <c:pt idx="411">
                  <c:v>4.5905187141868952E-4</c:v>
                </c:pt>
                <c:pt idx="412">
                  <c:v>4.590250303945532E-4</c:v>
                </c:pt>
                <c:pt idx="413">
                  <c:v>4.5897680621407574E-4</c:v>
                </c:pt>
                <c:pt idx="414">
                  <c:v>4.5890714711232014E-4</c:v>
                </c:pt>
                <c:pt idx="415">
                  <c:v>4.5881600132434929E-4</c:v>
                </c:pt>
                <c:pt idx="416">
                  <c:v>4.5870331708522622E-4</c:v>
                </c:pt>
                <c:pt idx="417">
                  <c:v>4.5856904263001381E-4</c:v>
                </c:pt>
                <c:pt idx="418">
                  <c:v>4.5841312619377506E-4</c:v>
                </c:pt>
                <c:pt idx="419">
                  <c:v>4.5823551601157291E-4</c:v>
                </c:pt>
                <c:pt idx="420">
                  <c:v>4.5803616031847035E-4</c:v>
                </c:pt>
                <c:pt idx="421">
                  <c:v>4.5781500734953025E-4</c:v>
                </c:pt>
                <c:pt idx="422">
                  <c:v>4.5757200533981567E-4</c:v>
                </c:pt>
                <c:pt idx="423">
                  <c:v>4.5730710252438948E-4</c:v>
                </c:pt>
                <c:pt idx="424">
                  <c:v>4.5702024713831468E-4</c:v>
                </c:pt>
                <c:pt idx="425">
                  <c:v>4.567113874166542E-4</c:v>
                </c:pt>
                <c:pt idx="426">
                  <c:v>4.5638047159447098E-4</c:v>
                </c:pt>
                <c:pt idx="427">
                  <c:v>4.5602744790682802E-4</c:v>
                </c:pt>
                <c:pt idx="428">
                  <c:v>4.5565226458878824E-4</c:v>
                </c:pt>
                <c:pt idx="429">
                  <c:v>4.5525486987541464E-4</c:v>
                </c:pt>
                <c:pt idx="430">
                  <c:v>4.5483521200177009E-4</c:v>
                </c:pt>
                <c:pt idx="431">
                  <c:v>4.543932392029176E-4</c:v>
                </c:pt>
                <c:pt idx="432">
                  <c:v>4.5392889971392016E-4</c:v>
                </c:pt>
                <c:pt idx="433">
                  <c:v>4.5344214176984069E-4</c:v>
                </c:pt>
                <c:pt idx="434">
                  <c:v>4.5293291360574213E-4</c:v>
                </c:pt>
                <c:pt idx="435">
                  <c:v>4.5240116345668743E-4</c:v>
                </c:pt>
                <c:pt idx="436">
                  <c:v>4.5184683955773957E-4</c:v>
                </c:pt>
                <c:pt idx="437">
                  <c:v>4.5126989014396149E-4</c:v>
                </c:pt>
                <c:pt idx="438">
                  <c:v>4.5067026345041613E-4</c:v>
                </c:pt>
                <c:pt idx="439">
                  <c:v>4.5004790771216647E-4</c:v>
                </c:pt>
                <c:pt idx="440">
                  <c:v>4.4940277116427545E-4</c:v>
                </c:pt>
                <c:pt idx="441">
                  <c:v>4.4873480204180602E-4</c:v>
                </c:pt>
                <c:pt idx="442">
                  <c:v>4.4804394857982116E-4</c:v>
                </c:pt>
                <c:pt idx="443">
                  <c:v>4.4733015901338375E-4</c:v>
                </c:pt>
                <c:pt idx="444">
                  <c:v>4.4659338157755684E-4</c:v>
                </c:pt>
                <c:pt idx="445">
                  <c:v>4.458335645074033E-4</c:v>
                </c:pt>
                <c:pt idx="446">
                  <c:v>4.4505065603798615E-4</c:v>
                </c:pt>
                <c:pt idx="447">
                  <c:v>4.4424460440436835E-4</c:v>
                </c:pt>
                <c:pt idx="448">
                  <c:v>4.434153578416128E-4</c:v>
                </c:pt>
                <c:pt idx="449">
                  <c:v>4.4256286458478248E-4</c:v>
                </c:pt>
                <c:pt idx="450">
                  <c:v>4.4168422559915564E-4</c:v>
                </c:pt>
                <c:pt idx="451">
                  <c:v>4.4077958613878115E-4</c:v>
                </c:pt>
                <c:pt idx="452">
                  <c:v>4.398490914577078E-4</c:v>
                </c:pt>
                <c:pt idx="453">
                  <c:v>4.3889288680998458E-4</c:v>
                </c:pt>
                <c:pt idx="454">
                  <c:v>4.3791111744966027E-4</c:v>
                </c:pt>
                <c:pt idx="455">
                  <c:v>4.3690392863078375E-4</c:v>
                </c:pt>
                <c:pt idx="456">
                  <c:v>4.3587146560740392E-4</c:v>
                </c:pt>
                <c:pt idx="457">
                  <c:v>4.3481387363356966E-4</c:v>
                </c:pt>
                <c:pt idx="458">
                  <c:v>4.3373129796332982E-4</c:v>
                </c:pt>
                <c:pt idx="459">
                  <c:v>4.3262388385073325E-4</c:v>
                </c:pt>
                <c:pt idx="460">
                  <c:v>4.3149177654982883E-4</c:v>
                </c:pt>
                <c:pt idx="461">
                  <c:v>4.3033512131466546E-4</c:v>
                </c:pt>
                <c:pt idx="462">
                  <c:v>4.2915406339929201E-4</c:v>
                </c:pt>
                <c:pt idx="463">
                  <c:v>4.2794874805775733E-4</c:v>
                </c:pt>
                <c:pt idx="464">
                  <c:v>4.2671932054411029E-4</c:v>
                </c:pt>
                <c:pt idx="465">
                  <c:v>4.2546592611239975E-4</c:v>
                </c:pt>
                <c:pt idx="466">
                  <c:v>4.2418871001667456E-4</c:v>
                </c:pt>
                <c:pt idx="467">
                  <c:v>4.2288781751098365E-4</c:v>
                </c:pt>
                <c:pt idx="468">
                  <c:v>4.2156339384937582E-4</c:v>
                </c:pt>
                <c:pt idx="469">
                  <c:v>4.2021558428589998E-4</c:v>
                </c:pt>
                <c:pt idx="470">
                  <c:v>4.1884453407460499E-4</c:v>
                </c:pt>
                <c:pt idx="471">
                  <c:v>4.1745038846953972E-4</c:v>
                </c:pt>
                <c:pt idx="472">
                  <c:v>4.1603329272475308E-4</c:v>
                </c:pt>
                <c:pt idx="473">
                  <c:v>4.1459339209429387E-4</c:v>
                </c:pt>
                <c:pt idx="474">
                  <c:v>4.1313083183221102E-4</c:v>
                </c:pt>
                <c:pt idx="475">
                  <c:v>4.1164575719255337E-4</c:v>
                </c:pt>
                <c:pt idx="476">
                  <c:v>4.101383134293698E-4</c:v>
                </c:pt>
                <c:pt idx="477">
                  <c:v>4.0860864579670916E-4</c:v>
                </c:pt>
                <c:pt idx="478">
                  <c:v>4.0705689954862031E-4</c:v>
                </c:pt>
                <c:pt idx="479">
                  <c:v>4.0548321993915217E-4</c:v>
                </c:pt>
                <c:pt idx="480">
                  <c:v>4.038877522223536E-4</c:v>
                </c:pt>
                <c:pt idx="481">
                  <c:v>4.0227064165227345E-4</c:v>
                </c:pt>
                <c:pt idx="482">
                  <c:v>4.0063203348296059E-4</c:v>
                </c:pt>
                <c:pt idx="483">
                  <c:v>3.9897207296846389E-4</c:v>
                </c:pt>
                <c:pt idx="484">
                  <c:v>3.9729090536283219E-4</c:v>
                </c:pt>
                <c:pt idx="485">
                  <c:v>3.9558867592011442E-4</c:v>
                </c:pt>
                <c:pt idx="486">
                  <c:v>3.9386552989435943E-4</c:v>
                </c:pt>
                <c:pt idx="487">
                  <c:v>3.9212161253961603E-4</c:v>
                </c:pt>
                <c:pt idx="488">
                  <c:v>3.9035706910993319E-4</c:v>
                </c:pt>
                <c:pt idx="489">
                  <c:v>3.8857204485935972E-4</c:v>
                </c:pt>
                <c:pt idx="490">
                  <c:v>3.8676668504194448E-4</c:v>
                </c:pt>
                <c:pt idx="491">
                  <c:v>3.8494113491173638E-4</c:v>
                </c:pt>
                <c:pt idx="492">
                  <c:v>3.8309553972278422E-4</c:v>
                </c:pt>
                <c:pt idx="493">
                  <c:v>3.8123004472913693E-4</c:v>
                </c:pt>
                <c:pt idx="494">
                  <c:v>3.7934479518484337E-4</c:v>
                </c:pt>
                <c:pt idx="495">
                  <c:v>3.7743993634395244E-4</c:v>
                </c:pt>
                <c:pt idx="496">
                  <c:v>3.7551561346051295E-4</c:v>
                </c:pt>
                <c:pt idx="497">
                  <c:v>3.7357197178857382E-4</c:v>
                </c:pt>
                <c:pt idx="498">
                  <c:v>3.7160915658218386E-4</c:v>
                </c:pt>
                <c:pt idx="499">
                  <c:v>3.6962731309539198E-4</c:v>
                </c:pt>
                <c:pt idx="500">
                  <c:v>3.6762658658224704E-4</c:v>
                </c:pt>
                <c:pt idx="501">
                  <c:v>3.6560712229679796E-4</c:v>
                </c:pt>
                <c:pt idx="502">
                  <c:v>3.6356906549309353E-4</c:v>
                </c:pt>
                <c:pt idx="503">
                  <c:v>3.6151256142518269E-4</c:v>
                </c:pt>
                <c:pt idx="504">
                  <c:v>3.5943775534711428E-4</c:v>
                </c:pt>
                <c:pt idx="505">
                  <c:v>3.5734479251293711E-4</c:v>
                </c:pt>
                <c:pt idx="506">
                  <c:v>3.5523381817670016E-4</c:v>
                </c:pt>
                <c:pt idx="507">
                  <c:v>3.5310497759245222E-4</c:v>
                </c:pt>
                <c:pt idx="508">
                  <c:v>3.5095841601424216E-4</c:v>
                </c:pt>
                <c:pt idx="509">
                  <c:v>3.487942786961189E-4</c:v>
                </c:pt>
                <c:pt idx="510">
                  <c:v>3.4661271089213129E-4</c:v>
                </c:pt>
                <c:pt idx="511">
                  <c:v>3.4441385785632819E-4</c:v>
                </c:pt>
                <c:pt idx="512">
                  <c:v>3.4219786484275847E-4</c:v>
                </c:pt>
                <c:pt idx="513">
                  <c:v>3.3996487710547099E-4</c:v>
                </c:pt>
                <c:pt idx="514">
                  <c:v>3.377150398985146E-4</c:v>
                </c:pt>
                <c:pt idx="515">
                  <c:v>3.3544849847593822E-4</c:v>
                </c:pt>
                <c:pt idx="516">
                  <c:v>3.3316539809179072E-4</c:v>
                </c:pt>
                <c:pt idx="517">
                  <c:v>3.3086588400012095E-4</c:v>
                </c:pt>
                <c:pt idx="518">
                  <c:v>3.2855010145497776E-4</c:v>
                </c:pt>
                <c:pt idx="519">
                  <c:v>3.2621819571041004E-4</c:v>
                </c:pt>
                <c:pt idx="520">
                  <c:v>3.2387031202046668E-4</c:v>
                </c:pt>
                <c:pt idx="521">
                  <c:v>3.2150659563919649E-4</c:v>
                </c:pt>
                <c:pt idx="522">
                  <c:v>3.1912719182064839E-4</c:v>
                </c:pt>
                <c:pt idx="523">
                  <c:v>3.1673224581887124E-4</c:v>
                </c:pt>
                <c:pt idx="524">
                  <c:v>3.143219028879139E-4</c:v>
                </c:pt>
                <c:pt idx="525">
                  <c:v>3.1189630828182529E-4</c:v>
                </c:pt>
                <c:pt idx="526">
                  <c:v>3.0945560725465421E-4</c:v>
                </c:pt>
                <c:pt idx="527">
                  <c:v>3.0699994506044957E-4</c:v>
                </c:pt>
                <c:pt idx="528">
                  <c:v>3.0452946695326024E-4</c:v>
                </c:pt>
                <c:pt idx="529">
                  <c:v>3.0204431818713502E-4</c:v>
                </c:pt>
                <c:pt idx="530">
                  <c:v>2.9954464401612288E-4</c:v>
                </c:pt>
                <c:pt idx="531">
                  <c:v>2.9703058969427263E-4</c:v>
                </c:pt>
                <c:pt idx="532">
                  <c:v>2.9450230047563312E-4</c:v>
                </c:pt>
                <c:pt idx="533">
                  <c:v>2.9195992161425328E-4</c:v>
                </c:pt>
                <c:pt idx="534">
                  <c:v>2.8940359836418197E-4</c:v>
                </c:pt>
                <c:pt idx="535">
                  <c:v>2.8683347597946803E-4</c:v>
                </c:pt>
                <c:pt idx="536">
                  <c:v>2.8424969971416035E-4</c:v>
                </c:pt>
                <c:pt idx="537">
                  <c:v>2.8165241482230776E-4</c:v>
                </c:pt>
                <c:pt idx="538">
                  <c:v>2.790417665579592E-4</c:v>
                </c:pt>
                <c:pt idx="539">
                  <c:v>2.7641790017516352E-4</c:v>
                </c:pt>
                <c:pt idx="540">
                  <c:v>2.7378096092796952E-4</c:v>
                </c:pt>
                <c:pt idx="541">
                  <c:v>2.7113109407042612E-4</c:v>
                </c:pt>
                <c:pt idx="542">
                  <c:v>2.6846844485658224E-4</c:v>
                </c:pt>
                <c:pt idx="543">
                  <c:v>2.6579315854048668E-4</c:v>
                </c:pt>
                <c:pt idx="544">
                  <c:v>2.6310538037618831E-4</c:v>
                </c:pt>
                <c:pt idx="545">
                  <c:v>2.6040525561773603E-4</c:v>
                </c:pt>
                <c:pt idx="546">
                  <c:v>2.5769292951917871E-4</c:v>
                </c:pt>
                <c:pt idx="547">
                  <c:v>2.5496854733456521E-4</c:v>
                </c:pt>
                <c:pt idx="548">
                  <c:v>2.5223225431794438E-4</c:v>
                </c:pt>
                <c:pt idx="549">
                  <c:v>2.494841957233651E-4</c:v>
                </c:pt>
                <c:pt idx="550">
                  <c:v>2.4672451680487627E-4</c:v>
                </c:pt>
                <c:pt idx="551">
                  <c:v>2.4395336281652673E-4</c:v>
                </c:pt>
                <c:pt idx="552">
                  <c:v>2.4117087901236536E-4</c:v>
                </c:pt>
                <c:pt idx="553">
                  <c:v>2.3837721064644103E-4</c:v>
                </c:pt>
                <c:pt idx="554">
                  <c:v>2.3557250297280262E-4</c:v>
                </c:pt>
                <c:pt idx="555">
                  <c:v>2.3275690124549897E-4</c:v>
                </c:pt>
                <c:pt idx="556">
                  <c:v>2.2993055071857896E-4</c:v>
                </c:pt>
                <c:pt idx="557">
                  <c:v>2.2709359664609149E-4</c:v>
                </c:pt>
                <c:pt idx="558">
                  <c:v>2.2424618428208541E-4</c:v>
                </c:pt>
                <c:pt idx="559">
                  <c:v>2.2138845888060958E-4</c:v>
                </c:pt>
                <c:pt idx="560">
                  <c:v>2.1852056569571286E-4</c:v>
                </c:pt>
                <c:pt idx="561">
                  <c:v>2.1564264998144415E-4</c:v>
                </c:pt>
                <c:pt idx="562">
                  <c:v>2.127548569918523E-4</c:v>
                </c:pt>
                <c:pt idx="563">
                  <c:v>2.0985733198098617E-4</c:v>
                </c:pt>
                <c:pt idx="564">
                  <c:v>2.0695022020289464E-4</c:v>
                </c:pt>
                <c:pt idx="565">
                  <c:v>2.0403366691162659E-4</c:v>
                </c:pt>
                <c:pt idx="566">
                  <c:v>2.011078173612309E-4</c:v>
                </c:pt>
                <c:pt idx="567">
                  <c:v>1.981728168057564E-4</c:v>
                </c:pt>
                <c:pt idx="568">
                  <c:v>1.95228810499252E-4</c:v>
                </c:pt>
                <c:pt idx="569">
                  <c:v>1.9227594369576655E-4</c:v>
                </c:pt>
                <c:pt idx="570">
                  <c:v>1.8931436164934892E-4</c:v>
                </c:pt>
                <c:pt idx="571">
                  <c:v>1.8634420961404798E-4</c:v>
                </c:pt>
                <c:pt idx="572">
                  <c:v>1.8336563284391259E-4</c:v>
                </c:pt>
                <c:pt idx="573">
                  <c:v>1.8037877659299163E-4</c:v>
                </c:pt>
                <c:pt idx="574">
                  <c:v>1.7738378611533397E-4</c:v>
                </c:pt>
                <c:pt idx="575">
                  <c:v>1.7438080666498849E-4</c:v>
                </c:pt>
                <c:pt idx="576">
                  <c:v>1.7136998349600406E-4</c:v>
                </c:pt>
                <c:pt idx="577">
                  <c:v>1.6835146186242953E-4</c:v>
                </c:pt>
                <c:pt idx="578">
                  <c:v>1.6532538701831377E-4</c:v>
                </c:pt>
                <c:pt idx="579">
                  <c:v>1.6229190421770566E-4</c:v>
                </c:pt>
                <c:pt idx="580">
                  <c:v>1.5925115871465406E-4</c:v>
                </c:pt>
                <c:pt idx="581">
                  <c:v>1.5620329576320787E-4</c:v>
                </c:pt>
                <c:pt idx="582">
                  <c:v>1.5314846061741593E-4</c:v>
                </c:pt>
                <c:pt idx="583">
                  <c:v>1.5008679853132712E-4</c:v>
                </c:pt>
                <c:pt idx="584">
                  <c:v>1.4701845475899029E-4</c:v>
                </c:pt>
                <c:pt idx="585">
                  <c:v>1.4394357455445433E-4</c:v>
                </c:pt>
                <c:pt idx="586">
                  <c:v>1.4086230317176811E-4</c:v>
                </c:pt>
                <c:pt idx="587">
                  <c:v>1.377747858649805E-4</c:v>
                </c:pt>
                <c:pt idx="588">
                  <c:v>1.3468116788814037E-4</c:v>
                </c:pt>
                <c:pt idx="589">
                  <c:v>1.3158159449529658E-4</c:v>
                </c:pt>
                <c:pt idx="590">
                  <c:v>1.2847621094049801E-4</c:v>
                </c:pt>
                <c:pt idx="591">
                  <c:v>1.2536516247779351E-4</c:v>
                </c:pt>
                <c:pt idx="592">
                  <c:v>1.2224859436123198E-4</c:v>
                </c:pt>
                <c:pt idx="593">
                  <c:v>1.1912665184486226E-4</c:v>
                </c:pt>
                <c:pt idx="594">
                  <c:v>1.1599948018273324E-4</c:v>
                </c:pt>
                <c:pt idx="595">
                  <c:v>1.1286722462889379E-4</c:v>
                </c:pt>
                <c:pt idx="596">
                  <c:v>1.0973003043739277E-4</c:v>
                </c:pt>
                <c:pt idx="597">
                  <c:v>1.0658804286227905E-4</c:v>
                </c:pt>
                <c:pt idx="598">
                  <c:v>1.034414071576015E-4</c:v>
                </c:pt>
                <c:pt idx="599">
                  <c:v>1.0029026857740899E-4</c:v>
                </c:pt>
                <c:pt idx="600">
                  <c:v>9.7134772375750389E-5</c:v>
                </c:pt>
                <c:pt idx="601">
                  <c:v>9.3975063806674578E-5</c:v>
                </c:pt>
                <c:pt idx="602">
                  <c:v>9.0811288124230415E-5</c:v>
                </c:pt>
                <c:pt idx="603">
                  <c:v>8.7643590582466775E-5</c:v>
                </c:pt>
                <c:pt idx="604">
                  <c:v>8.4472116435432517E-5</c:v>
                </c:pt>
                <c:pt idx="605">
                  <c:v>8.1297010937176516E-5</c:v>
                </c:pt>
                <c:pt idx="606">
                  <c:v>7.8118419341747646E-5</c:v>
                </c:pt>
                <c:pt idx="607">
                  <c:v>7.4936486903194781E-5</c:v>
                </c:pt>
                <c:pt idx="608">
                  <c:v>7.1751358875566781E-5</c:v>
                </c:pt>
                <c:pt idx="609">
                  <c:v>6.856318051291252E-5</c:v>
                </c:pt>
                <c:pt idx="610">
                  <c:v>6.537209706928086E-5</c:v>
                </c:pt>
                <c:pt idx="611">
                  <c:v>6.2178253798720687E-5</c:v>
                </c:pt>
                <c:pt idx="612">
                  <c:v>5.8981795955280856E-5</c:v>
                </c:pt>
                <c:pt idx="613">
                  <c:v>5.578286879301024E-5</c:v>
                </c:pt>
                <c:pt idx="614">
                  <c:v>5.2581617565957713E-5</c:v>
                </c:pt>
                <c:pt idx="615">
                  <c:v>4.9378187528172143E-5</c:v>
                </c:pt>
                <c:pt idx="616">
                  <c:v>4.6172723933702397E-5</c:v>
                </c:pt>
                <c:pt idx="617">
                  <c:v>4.296537203659735E-5</c:v>
                </c:pt>
                <c:pt idx="618">
                  <c:v>3.9756277090905861E-5</c:v>
                </c:pt>
                <c:pt idx="619">
                  <c:v>3.6545584350676811E-5</c:v>
                </c:pt>
                <c:pt idx="620">
                  <c:v>3.3333439069959062E-5</c:v>
                </c:pt>
                <c:pt idx="621">
                  <c:v>3.0119986502801486E-5</c:v>
                </c:pt>
                <c:pt idx="622">
                  <c:v>2.6905371903252959E-5</c:v>
                </c:pt>
                <c:pt idx="623">
                  <c:v>2.368974052536234E-5</c:v>
                </c:pt>
                <c:pt idx="624">
                  <c:v>2.0473237623178504E-5</c:v>
                </c:pt>
                <c:pt idx="625">
                  <c:v>1.7256008450750325E-5</c:v>
                </c:pt>
                <c:pt idx="626">
                  <c:v>1.4038198262126667E-5</c:v>
                </c:pt>
                <c:pt idx="627">
                  <c:v>1.0819952311356399E-5</c:v>
                </c:pt>
                <c:pt idx="628">
                  <c:v>7.6014158524883934E-6</c:v>
                </c:pt>
                <c:pt idx="629">
                  <c:v>4.3827341395715192E-6</c:v>
                </c:pt>
                <c:pt idx="630">
                  <c:v>1.1640524266546459E-6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4.4112329342259863E-6</c:v>
                </c:pt>
                <c:pt idx="1">
                  <c:v>4.4111791822127496E-6</c:v>
                </c:pt>
                <c:pt idx="2">
                  <c:v>4.4110716782940034E-6</c:v>
                </c:pt>
                <c:pt idx="3">
                  <c:v>4.410910422685222E-6</c:v>
                </c:pt>
                <c:pt idx="4">
                  <c:v>4.4106954157096628E-6</c:v>
                </c:pt>
                <c:pt idx="5">
                  <c:v>4.4104266577984325E-6</c:v>
                </c:pt>
                <c:pt idx="6">
                  <c:v>4.41010414949056E-6</c:v>
                </c:pt>
                <c:pt idx="7">
                  <c:v>4.4097278914330955E-6</c:v>
                </c:pt>
                <c:pt idx="8">
                  <c:v>4.4092978843812324E-6</c:v>
                </c:pt>
                <c:pt idx="9">
                  <c:v>4.4088141291984394E-6</c:v>
                </c:pt>
                <c:pt idx="10">
                  <c:v>4.4082766268566293E-6</c:v>
                </c:pt>
                <c:pt idx="11">
                  <c:v>4.4076853784363213E-6</c:v>
                </c:pt>
                <c:pt idx="12">
                  <c:v>4.4070403851268556E-6</c:v>
                </c:pt>
                <c:pt idx="13">
                  <c:v>4.4063416482265999E-6</c:v>
                </c:pt>
                <c:pt idx="14">
                  <c:v>4.4055891691431916E-6</c:v>
                </c:pt>
                <c:pt idx="15">
                  <c:v>4.4047829493937979E-6</c:v>
                </c:pt>
                <c:pt idx="16">
                  <c:v>4.4039229906053914E-6</c:v>
                </c:pt>
                <c:pt idx="17">
                  <c:v>4.4030092945150486E-6</c:v>
                </c:pt>
                <c:pt idx="18">
                  <c:v>4.4020418629702754E-6</c:v>
                </c:pt>
                <c:pt idx="19">
                  <c:v>4.4010206979293399E-6</c:v>
                </c:pt>
                <c:pt idx="20">
                  <c:v>4.3999458014616385E-6</c:v>
                </c:pt>
                <c:pt idx="21">
                  <c:v>4.3988171757480761E-6</c:v>
                </c:pt>
                <c:pt idx="22">
                  <c:v>4.3976348230814658E-6</c:v>
                </c:pt>
                <c:pt idx="23">
                  <c:v>4.3963987458669602E-6</c:v>
                </c:pt>
                <c:pt idx="24">
                  <c:v>4.3951089466224884E-6</c:v>
                </c:pt>
                <c:pt idx="25">
                  <c:v>4.3937654279792262E-6</c:v>
                </c:pt>
                <c:pt idx="26">
                  <c:v>4.3923681926820855E-6</c:v>
                </c:pt>
                <c:pt idx="27">
                  <c:v>4.3909172435902233E-6</c:v>
                </c:pt>
                <c:pt idx="28">
                  <c:v>4.3894125836775682E-6</c:v>
                </c:pt>
                <c:pt idx="29">
                  <c:v>4.387854216033384E-6</c:v>
                </c:pt>
                <c:pt idx="30">
                  <c:v>4.3862421438628366E-6</c:v>
                </c:pt>
                <c:pt idx="31">
                  <c:v>4.3845763704875996E-6</c:v>
                </c:pt>
                <c:pt idx="32">
                  <c:v>4.3828568993464691E-6</c:v>
                </c:pt>
                <c:pt idx="33">
                  <c:v>4.3810837339960146E-6</c:v>
                </c:pt>
                <c:pt idx="34">
                  <c:v>4.3792568781112411E-6</c:v>
                </c:pt>
                <c:pt idx="35">
                  <c:v>4.3773763354862808E-6</c:v>
                </c:pt>
                <c:pt idx="36">
                  <c:v>4.3754421100351097E-6</c:v>
                </c:pt>
                <c:pt idx="37">
                  <c:v>4.3734542057922836E-6</c:v>
                </c:pt>
                <c:pt idx="38">
                  <c:v>4.3714126269137013E-6</c:v>
                </c:pt>
                <c:pt idx="39">
                  <c:v>4.3693173776773871E-6</c:v>
                </c:pt>
                <c:pt idx="40">
                  <c:v>4.3671684624843119E-6</c:v>
                </c:pt>
                <c:pt idx="41">
                  <c:v>4.364965885859217E-6</c:v>
                </c:pt>
                <c:pt idx="42">
                  <c:v>4.3627096524514868E-6</c:v>
                </c:pt>
                <c:pt idx="43">
                  <c:v>4.3603997670360263E-6</c:v>
                </c:pt>
                <c:pt idx="44">
                  <c:v>4.3580362345141807E-6</c:v>
                </c:pt>
                <c:pt idx="45">
                  <c:v>4.3556190599146703E-6</c:v>
                </c:pt>
                <c:pt idx="46">
                  <c:v>4.3531482483945585E-6</c:v>
                </c:pt>
                <c:pt idx="47">
                  <c:v>4.3506238052402433E-6</c:v>
                </c:pt>
                <c:pt idx="48">
                  <c:v>4.3480457358684766E-6</c:v>
                </c:pt>
                <c:pt idx="49">
                  <c:v>4.3454140458274097E-6</c:v>
                </c:pt>
                <c:pt idx="50">
                  <c:v>4.3427287407976725E-6</c:v>
                </c:pt>
                <c:pt idx="51">
                  <c:v>4.3399898265934746E-6</c:v>
                </c:pt>
                <c:pt idx="52">
                  <c:v>4.3371973091637357E-6</c:v>
                </c:pt>
                <c:pt idx="53">
                  <c:v>4.334351194593251E-6</c:v>
                </c:pt>
                <c:pt idx="54">
                  <c:v>4.3314514891038772E-6</c:v>
                </c:pt>
                <c:pt idx="55">
                  <c:v>4.3284981990557603E-6</c:v>
                </c:pt>
                <c:pt idx="56">
                  <c:v>4.3254913309485795E-6</c:v>
                </c:pt>
                <c:pt idx="57">
                  <c:v>4.3224308914228336E-6</c:v>
                </c:pt>
                <c:pt idx="58">
                  <c:v>4.3193168872611566E-6</c:v>
                </c:pt>
                <c:pt idx="59">
                  <c:v>4.316149325389659E-6</c:v>
                </c:pt>
                <c:pt idx="60">
                  <c:v>4.3129282128793101E-6</c:v>
                </c:pt>
                <c:pt idx="61">
                  <c:v>4.3096535569473438E-6</c:v>
                </c:pt>
                <c:pt idx="62">
                  <c:v>4.306325364958709E-6</c:v>
                </c:pt>
                <c:pt idx="63">
                  <c:v>4.3029436444275444E-6</c:v>
                </c:pt>
                <c:pt idx="64">
                  <c:v>4.2995084030186925E-6</c:v>
                </c:pt>
                <c:pt idx="65">
                  <c:v>4.2960196485492477E-6</c:v>
                </c:pt>
                <c:pt idx="66">
                  <c:v>4.2924773889901397E-6</c:v>
                </c:pt>
                <c:pt idx="67">
                  <c:v>4.2888816324677545E-6</c:v>
                </c:pt>
                <c:pt idx="68">
                  <c:v>4.2852323872655905E-6</c:v>
                </c:pt>
                <c:pt idx="69">
                  <c:v>4.2815296618259532E-6</c:v>
                </c:pt>
                <c:pt idx="70">
                  <c:v>4.2777734647516903E-6</c:v>
                </c:pt>
                <c:pt idx="71">
                  <c:v>4.2739638048079607E-6</c:v>
                </c:pt>
                <c:pt idx="72">
                  <c:v>4.2701006909240475E-6</c:v>
                </c:pt>
                <c:pt idx="73">
                  <c:v>4.2661841321952076E-6</c:v>
                </c:pt>
                <c:pt idx="74">
                  <c:v>4.2622141378845679E-6</c:v>
                </c:pt>
                <c:pt idx="75">
                  <c:v>4.2581907174250575E-6</c:v>
                </c:pt>
                <c:pt idx="76">
                  <c:v>4.2541138804213837E-6</c:v>
                </c:pt>
                <c:pt idx="77">
                  <c:v>4.2499836366520556E-6</c:v>
                </c:pt>
                <c:pt idx="78">
                  <c:v>4.2457999960714477E-6</c:v>
                </c:pt>
                <c:pt idx="79">
                  <c:v>4.2415629688119062E-6</c:v>
                </c:pt>
                <c:pt idx="80">
                  <c:v>4.2372725651859072E-6</c:v>
                </c:pt>
                <c:pt idx="81">
                  <c:v>4.232928795688261E-6</c:v>
                </c:pt>
                <c:pt idx="82">
                  <c:v>4.2285316709983581E-6</c:v>
                </c:pt>
                <c:pt idx="83">
                  <c:v>4.2240812019824632E-6</c:v>
                </c:pt>
                <c:pt idx="84">
                  <c:v>4.2195773996960765E-6</c:v>
                </c:pt>
                <c:pt idx="85">
                  <c:v>4.2150202753863159E-6</c:v>
                </c:pt>
                <c:pt idx="86">
                  <c:v>4.2104098404943764E-6</c:v>
                </c:pt>
                <c:pt idx="87">
                  <c:v>4.2057461066580298E-6</c:v>
                </c:pt>
                <c:pt idx="88">
                  <c:v>4.201029085714178E-6</c:v>
                </c:pt>
                <c:pt idx="89">
                  <c:v>4.196258789701463E-6</c:v>
                </c:pt>
                <c:pt idx="90">
                  <c:v>4.1914352308629372E-6</c:v>
                </c:pt>
                <c:pt idx="91">
                  <c:v>4.1865584216487795E-6</c:v>
                </c:pt>
                <c:pt idx="92">
                  <c:v>4.1816283747190782E-6</c:v>
                </c:pt>
                <c:pt idx="93">
                  <c:v>4.1766451029466714E-6</c:v>
                </c:pt>
                <c:pt idx="94">
                  <c:v>4.1716086194200454E-6</c:v>
                </c:pt>
                <c:pt idx="95">
                  <c:v>4.1665189374462951E-6</c:v>
                </c:pt>
                <c:pt idx="96">
                  <c:v>4.1613760705541521E-6</c:v>
                </c:pt>
                <c:pt idx="97">
                  <c:v>4.1561800324970683E-6</c:v>
                </c:pt>
                <c:pt idx="98">
                  <c:v>4.1509308372563752E-6</c:v>
                </c:pt>
                <c:pt idx="99">
                  <c:v>4.1456284990444988E-6</c:v>
                </c:pt>
                <c:pt idx="100">
                  <c:v>4.1402730323082543E-6</c:v>
                </c:pt>
                <c:pt idx="101">
                  <c:v>4.1348644517322048E-6</c:v>
                </c:pt>
                <c:pt idx="102">
                  <c:v>4.1294027722420872E-6</c:v>
                </c:pt>
                <c:pt idx="103">
                  <c:v>4.1238880090083226E-6</c:v>
                </c:pt>
                <c:pt idx="104">
                  <c:v>4.1183201774495905E-6</c:v>
                </c:pt>
                <c:pt idx="105">
                  <c:v>4.1126992932364826E-6</c:v>
                </c:pt>
                <c:pt idx="106">
                  <c:v>4.1070253722952392E-6</c:v>
                </c:pt>
                <c:pt idx="107">
                  <c:v>4.1012984308115546E-6</c:v>
                </c:pt>
                <c:pt idx="108">
                  <c:v>4.0955184852344749E-6</c:v>
                </c:pt>
                <c:pt idx="109">
                  <c:v>4.0896855522803714E-6</c:v>
                </c:pt>
                <c:pt idx="110">
                  <c:v>4.0837996489370041E-6</c:v>
                </c:pt>
                <c:pt idx="111">
                  <c:v>4.0778607924676694E-6</c:v>
                </c:pt>
                <c:pt idx="112">
                  <c:v>4.0718690004154334E-6</c:v>
                </c:pt>
                <c:pt idx="113">
                  <c:v>4.065824290607464E-6</c:v>
                </c:pt>
                <c:pt idx="114">
                  <c:v>4.0597266811594472E-6</c:v>
                </c:pt>
                <c:pt idx="115">
                  <c:v>4.0535761904801083E-6</c:v>
                </c:pt>
                <c:pt idx="116">
                  <c:v>4.0473728372758202E-6</c:v>
                </c:pt>
                <c:pt idx="117">
                  <c:v>4.0411166405553177E-6</c:v>
                </c:pt>
                <c:pt idx="118">
                  <c:v>4.0348076196345129E-6</c:v>
                </c:pt>
                <c:pt idx="119">
                  <c:v>4.0284457941414106E-6</c:v>
                </c:pt>
                <c:pt idx="120">
                  <c:v>4.0220311840211371E-6</c:v>
                </c:pt>
                <c:pt idx="121">
                  <c:v>4.0155638095410716E-6</c:v>
                </c:pt>
                <c:pt idx="122">
                  <c:v>4.0090436912960959E-6</c:v>
                </c:pt>
                <c:pt idx="123">
                  <c:v>4.0024708502139488E-6</c:v>
                </c:pt>
                <c:pt idx="124">
                  <c:v>3.9958453075607122E-6</c:v>
                </c:pt>
                <c:pt idx="125">
                  <c:v>3.989167084946397E-6</c:v>
                </c:pt>
                <c:pt idx="126">
                  <c:v>3.9824362043306772E-6</c:v>
                </c:pt>
                <c:pt idx="127">
                  <c:v>3.9756526880287231E-6</c:v>
                </c:pt>
                <c:pt idx="128">
                  <c:v>3.9688165587171829E-6</c:v>
                </c:pt>
                <c:pt idx="129">
                  <c:v>3.9619278394402877E-6</c:v>
                </c:pt>
                <c:pt idx="130">
                  <c:v>3.9549865536160971E-6</c:v>
                </c:pt>
                <c:pt idx="131">
                  <c:v>3.9479927250428674E-6</c:v>
                </c:pt>
                <c:pt idx="132">
                  <c:v>3.9409463779055882E-6</c:v>
                </c:pt>
                <c:pt idx="133">
                  <c:v>3.9338475367826398E-6</c:v>
                </c:pt>
                <c:pt idx="134">
                  <c:v>3.9266962266526157E-6</c:v>
                </c:pt>
                <c:pt idx="135">
                  <c:v>3.9194924729012838E-6</c:v>
                </c:pt>
                <c:pt idx="136">
                  <c:v>3.9122363013287206E-6</c:v>
                </c:pt>
                <c:pt idx="137">
                  <c:v>3.9049277381565894E-6</c:v>
                </c:pt>
                <c:pt idx="138">
                  <c:v>3.8975668100355951E-6</c:v>
                </c:pt>
                <c:pt idx="139">
                  <c:v>3.8901535440531002E-6</c:v>
                </c:pt>
                <c:pt idx="140">
                  <c:v>3.8826879677409169E-6</c:v>
                </c:pt>
                <c:pt idx="141">
                  <c:v>3.8751701090832757E-6</c:v>
                </c:pt>
                <c:pt idx="142">
                  <c:v>3.8675999965249779E-6</c:v>
                </c:pt>
                <c:pt idx="143">
                  <c:v>3.8599776589797278E-6</c:v>
                </c:pt>
                <c:pt idx="144">
                  <c:v>3.852303125838664E-6</c:v>
                </c:pt>
                <c:pt idx="145">
                  <c:v>3.8445764269790865E-6</c:v>
                </c:pt>
                <c:pt idx="146">
                  <c:v>3.8367975927733724E-6</c:v>
                </c:pt>
                <c:pt idx="147">
                  <c:v>3.8289666540981208E-6</c:v>
                </c:pt>
                <c:pt idx="148">
                  <c:v>3.8210836423434857E-6</c:v>
                </c:pt>
                <c:pt idx="149">
                  <c:v>3.8131485894227435E-6</c:v>
                </c:pt>
                <c:pt idx="150">
                  <c:v>3.8051615277820752E-6</c:v>
                </c:pt>
                <c:pt idx="151">
                  <c:v>3.7971224904105824E-6</c:v>
                </c:pt>
                <c:pt idx="152">
                  <c:v>3.7890315108505323E-6</c:v>
                </c:pt>
                <c:pt idx="153">
                  <c:v>3.7808886232078509E-6</c:v>
                </c:pt>
                <c:pt idx="154">
                  <c:v>3.7726938621628627E-6</c:v>
                </c:pt>
                <c:pt idx="155">
                  <c:v>3.764447262981278E-6</c:v>
                </c:pt>
                <c:pt idx="156">
                  <c:v>3.7561488615254544E-6</c:v>
                </c:pt>
                <c:pt idx="157">
                  <c:v>3.7477986942659129E-6</c:v>
                </c:pt>
                <c:pt idx="158">
                  <c:v>3.7393967982931409E-6</c:v>
                </c:pt>
                <c:pt idx="159">
                  <c:v>3.7309432113296727E-6</c:v>
                </c:pt>
                <c:pt idx="160">
                  <c:v>3.7224379717424633E-6</c:v>
                </c:pt>
                <c:pt idx="161">
                  <c:v>3.7138811185555592E-6</c:v>
                </c:pt>
                <c:pt idx="162">
                  <c:v>3.7052726914630793E-6</c:v>
                </c:pt>
                <c:pt idx="163">
                  <c:v>3.6966127308425095E-6</c:v>
                </c:pt>
                <c:pt idx="164">
                  <c:v>3.6879012777683243E-6</c:v>
                </c:pt>
                <c:pt idx="165">
                  <c:v>3.6791383740259384E-6</c:v>
                </c:pt>
                <c:pt idx="166">
                  <c:v>3.6703240621260047E-6</c:v>
                </c:pt>
                <c:pt idx="167">
                  <c:v>3.6614583853190647E-6</c:v>
                </c:pt>
                <c:pt idx="168">
                  <c:v>3.6525413876105592E-6</c:v>
                </c:pt>
                <c:pt idx="169">
                  <c:v>3.6435731137762141E-6</c:v>
                </c:pt>
                <c:pt idx="170">
                  <c:v>3.6345536093778094E-6</c:v>
                </c:pt>
                <c:pt idx="171">
                  <c:v>3.6254829207793412E-6</c:v>
                </c:pt>
                <c:pt idx="172">
                  <c:v>3.6163610951635941E-6</c:v>
                </c:pt>
                <c:pt idx="173">
                  <c:v>3.607188180549122E-6</c:v>
                </c:pt>
                <c:pt idx="174">
                  <c:v>3.5979642258076707E-6</c:v>
                </c:pt>
                <c:pt idx="175">
                  <c:v>3.5886892806820306E-6</c:v>
                </c:pt>
                <c:pt idx="176">
                  <c:v>3.5793633958043529E-6</c:v>
                </c:pt>
                <c:pt idx="177">
                  <c:v>3.5699866227149294E-6</c:v>
                </c:pt>
                <c:pt idx="178">
                  <c:v>3.5605590138814544E-6</c:v>
                </c:pt>
                <c:pt idx="179">
                  <c:v>3.5510806227187879E-6</c:v>
                </c:pt>
                <c:pt idx="180">
                  <c:v>3.5415673082916873E-6</c:v>
                </c:pt>
                <c:pt idx="181">
                  <c:v>3.5320047237695685E-6</c:v>
                </c:pt>
                <c:pt idx="182">
                  <c:v>3.5223928739064212E-6</c:v>
                </c:pt>
                <c:pt idx="183">
                  <c:v>3.512731763729156E-6</c:v>
                </c:pt>
                <c:pt idx="184">
                  <c:v>3.5030213985420542E-6</c:v>
                </c:pt>
                <c:pt idx="185">
                  <c:v>3.4932617839313522E-6</c:v>
                </c:pt>
                <c:pt idx="186">
                  <c:v>3.4834529257699606E-6</c:v>
                </c:pt>
                <c:pt idx="187">
                  <c:v>3.4735948302223243E-6</c:v>
                </c:pt>
                <c:pt idx="188">
                  <c:v>3.4636875037494273E-6</c:v>
                </c:pt>
                <c:pt idx="189">
                  <c:v>3.4537309531139454E-6</c:v>
                </c:pt>
                <c:pt idx="190">
                  <c:v>3.4437251853855528E-6</c:v>
                </c:pt>
                <c:pt idx="191">
                  <c:v>3.433670207946386E-6</c:v>
                </c:pt>
                <c:pt idx="192">
                  <c:v>3.4235660284966715E-6</c:v>
                </c:pt>
                <c:pt idx="193">
                  <c:v>3.413412655060521E-6</c:v>
                </c:pt>
                <c:pt idx="194">
                  <c:v>3.4032100959918991E-6</c:v>
                </c:pt>
                <c:pt idx="195">
                  <c:v>3.3929583599807703E-6</c:v>
                </c:pt>
                <c:pt idx="196">
                  <c:v>3.3826574560594283E-6</c:v>
                </c:pt>
                <c:pt idx="197">
                  <c:v>3.372307393609017E-6</c:v>
                </c:pt>
                <c:pt idx="198">
                  <c:v>3.3619081823662496E-6</c:v>
                </c:pt>
                <c:pt idx="199">
                  <c:v>3.3514598324303224E-6</c:v>
                </c:pt>
                <c:pt idx="200">
                  <c:v>3.3409623542700429E-6</c:v>
                </c:pt>
                <c:pt idx="201">
                  <c:v>3.3304157587311746E-6</c:v>
                </c:pt>
                <c:pt idx="202">
                  <c:v>3.3198200570440002E-6</c:v>
                </c:pt>
                <c:pt idx="203">
                  <c:v>3.3091752608311147E-6</c:v>
                </c:pt>
                <c:pt idx="204">
                  <c:v>3.2984813821154568E-6</c:v>
                </c:pt>
                <c:pt idx="205">
                  <c:v>3.2877384333285872E-6</c:v>
                </c:pt>
                <c:pt idx="206">
                  <c:v>3.2769464273192153E-6</c:v>
                </c:pt>
                <c:pt idx="207">
                  <c:v>3.2661053773619904E-6</c:v>
                </c:pt>
                <c:pt idx="208">
                  <c:v>3.255215297166564E-6</c:v>
                </c:pt>
                <c:pt idx="209">
                  <c:v>3.2442762008869274E-6</c:v>
                </c:pt>
                <c:pt idx="210">
                  <c:v>3.2332881031310442E-6</c:v>
                </c:pt>
                <c:pt idx="211">
                  <c:v>3.2222510189707743E-6</c:v>
                </c:pt>
                <c:pt idx="212">
                  <c:v>3.2111649639521124E-6</c:v>
                </c:pt>
                <c:pt idx="213">
                  <c:v>3.2000299541057435E-6</c:v>
                </c:pt>
                <c:pt idx="214">
                  <c:v>3.1888460059579297E-6</c:v>
                </c:pt>
                <c:pt idx="215">
                  <c:v>3.1776131365417378E-6</c:v>
                </c:pt>
                <c:pt idx="216">
                  <c:v>3.1663313634086252E-6</c:v>
                </c:pt>
                <c:pt idx="217">
                  <c:v>3.1550007046403843E-6</c:v>
                </c:pt>
                <c:pt idx="218">
                  <c:v>3.1436211788614738E-6</c:v>
                </c:pt>
                <c:pt idx="219">
                  <c:v>3.1321928052517419E-6</c:v>
                </c:pt>
                <c:pt idx="220">
                  <c:v>3.1207156035595521E-6</c:v>
                </c:pt>
                <c:pt idx="221">
                  <c:v>3.1091895941153345E-6</c:v>
                </c:pt>
                <c:pt idx="222">
                  <c:v>3.0976147978455739E-6</c:v>
                </c:pt>
                <c:pt idx="223">
                  <c:v>3.0859912362872498E-6</c:v>
                </c:pt>
                <c:pt idx="224">
                  <c:v>3.0743189316027454E-6</c:v>
                </c:pt>
                <c:pt idx="225">
                  <c:v>3.0625979065952434E-6</c:v>
                </c:pt>
                <c:pt idx="226">
                  <c:v>3.0508281847246285E-6</c:v>
                </c:pt>
                <c:pt idx="227">
                  <c:v>3.039009790123908E-6</c:v>
                </c:pt>
                <c:pt idx="228">
                  <c:v>3.027142747616183E-6</c:v>
                </c:pt>
                <c:pt idx="229">
                  <c:v>3.015227082732175E-6</c:v>
                </c:pt>
                <c:pt idx="230">
                  <c:v>3.003262821728344E-6</c:v>
                </c:pt>
                <c:pt idx="231">
                  <c:v>2.9912499916056078E-6</c:v>
                </c:pt>
                <c:pt idx="232">
                  <c:v>2.9791886201286944E-6</c:v>
                </c:pt>
                <c:pt idx="233">
                  <c:v>2.9670787358461478E-6</c:v>
                </c:pt>
                <c:pt idx="234">
                  <c:v>2.9549203681110135E-6</c:v>
                </c:pt>
                <c:pt idx="235">
                  <c:v>2.9427135471022292E-6</c:v>
                </c:pt>
                <c:pt idx="236">
                  <c:v>2.9304583038467481E-6</c:v>
                </c:pt>
                <c:pt idx="237">
                  <c:v>2.9181546702424284E-6</c:v>
                </c:pt>
                <c:pt idx="238">
                  <c:v>2.9058026790817093E-6</c:v>
                </c:pt>
                <c:pt idx="239">
                  <c:v>2.8934023640761142E-6</c:v>
                </c:pt>
                <c:pt idx="240">
                  <c:v>2.8809537598816119E-6</c:v>
                </c:pt>
                <c:pt idx="241">
                  <c:v>2.8684569021248648E-6</c:v>
                </c:pt>
                <c:pt idx="242">
                  <c:v>2.8559118274304053E-6</c:v>
                </c:pt>
                <c:pt idx="243">
                  <c:v>2.8433185734487808E-6</c:v>
                </c:pt>
                <c:pt idx="244">
                  <c:v>2.8306771788857016E-6</c:v>
                </c:pt>
                <c:pt idx="245">
                  <c:v>2.8179876835322245E-6</c:v>
                </c:pt>
                <c:pt idx="246">
                  <c:v>2.8052501282960427E-6</c:v>
                </c:pt>
                <c:pt idx="247">
                  <c:v>2.792464555233894E-6</c:v>
                </c:pt>
                <c:pt idx="248">
                  <c:v>2.7796310075851574E-6</c:v>
                </c:pt>
                <c:pt idx="249">
                  <c:v>2.7667495298066846E-6</c:v>
                </c:pt>
                <c:pt idx="250">
                  <c:v>2.7538201676089013E-6</c:v>
                </c:pt>
                <c:pt idx="251">
                  <c:v>2.7408429679932632E-6</c:v>
                </c:pt>
                <c:pt idx="252">
                  <c:v>2.7278179792910931E-6</c:v>
                </c:pt>
                <c:pt idx="253">
                  <c:v>2.7147452512038825E-6</c:v>
                </c:pt>
                <c:pt idx="254">
                  <c:v>2.7016248348451036E-6</c:v>
                </c:pt>
                <c:pt idx="255">
                  <c:v>2.6884567827836121E-6</c:v>
                </c:pt>
                <c:pt idx="256">
                  <c:v>2.6752411490887037E-6</c:v>
                </c:pt>
                <c:pt idx="257">
                  <c:v>2.6619779893768913E-6</c:v>
                </c:pt>
                <c:pt idx="258">
                  <c:v>2.6486673608604909E-6</c:v>
                </c:pt>
                <c:pt idx="259">
                  <c:v>2.6353093223980916E-6</c:v>
                </c:pt>
                <c:pt idx="260">
                  <c:v>2.6219039345469926E-6</c:v>
                </c:pt>
                <c:pt idx="261">
                  <c:v>2.6084512596176988E-6</c:v>
                </c:pt>
                <c:pt idx="262">
                  <c:v>2.5949513617305657E-6</c:v>
                </c:pt>
                <c:pt idx="263">
                  <c:v>2.5814043068746976E-6</c:v>
                </c:pt>
                <c:pt idx="264">
                  <c:v>2.5678101629692001E-6</c:v>
                </c:pt>
                <c:pt idx="265">
                  <c:v>2.554168999926889E-6</c:v>
                </c:pt>
                <c:pt idx="266">
                  <c:v>2.5404808897205833E-6</c:v>
                </c:pt>
                <c:pt idx="267">
                  <c:v>2.5267459064520955E-6</c:v>
                </c:pt>
                <c:pt idx="268">
                  <c:v>2.5129641264240421E-6</c:v>
                </c:pt>
                <c:pt idx="269">
                  <c:v>2.4991356282146292E-6</c:v>
                </c:pt>
                <c:pt idx="270">
                  <c:v>2.4852604927555203E-6</c:v>
                </c:pt>
                <c:pt idx="271">
                  <c:v>2.4713388034129737E-6</c:v>
                </c:pt>
                <c:pt idx="272">
                  <c:v>2.4573706460723794E-6</c:v>
                </c:pt>
                <c:pt idx="273">
                  <c:v>2.4433561092263769E-6</c:v>
                </c:pt>
                <c:pt idx="274">
                  <c:v>2.4292952840667174E-6</c:v>
                </c:pt>
                <c:pt idx="275">
                  <c:v>2.4151882645800757E-6</c:v>
                </c:pt>
                <c:pt idx="276">
                  <c:v>2.4010351476479811E-6</c:v>
                </c:pt>
                <c:pt idx="277">
                  <c:v>2.3868360331510996E-6</c:v>
                </c:pt>
                <c:pt idx="278">
                  <c:v>2.3725910240780693E-6</c:v>
                </c:pt>
                <c:pt idx="279">
                  <c:v>2.3583002266391293E-6</c:v>
                </c:pt>
                <c:pt idx="280">
                  <c:v>2.3439637503847845E-6</c:v>
                </c:pt>
                <c:pt idx="281">
                  <c:v>2.3295817083297663E-6</c:v>
                </c:pt>
                <c:pt idx="282">
                  <c:v>2.3151542170825592E-6</c:v>
                </c:pt>
                <c:pt idx="283">
                  <c:v>2.3006813969807965E-6</c:v>
                </c:pt>
                <c:pt idx="284">
                  <c:v>2.2861633722328171E-6</c:v>
                </c:pt>
                <c:pt idx="285">
                  <c:v>2.2716002710657202E-6</c:v>
                </c:pt>
                <c:pt idx="286">
                  <c:v>2.2569922258802665E-6</c:v>
                </c:pt>
                <c:pt idx="287">
                  <c:v>2.2423393734129799E-6</c:v>
                </c:pt>
                <c:pt idx="288">
                  <c:v>2.227641854905859E-6</c:v>
                </c:pt>
                <c:pt idx="289">
                  <c:v>2.2128998162840891E-6</c:v>
                </c:pt>
                <c:pt idx="290">
                  <c:v>2.1981134083422205E-6</c:v>
                </c:pt>
                <c:pt idx="291">
                  <c:v>2.1832827869392536E-6</c:v>
                </c:pt>
                <c:pt idx="292">
                  <c:v>2.1684081132031494E-6</c:v>
                </c:pt>
                <c:pt idx="293">
                  <c:v>2.1534895537452758E-6</c:v>
                </c:pt>
                <c:pt idx="294">
                  <c:v>2.1385272808853652E-6</c:v>
                </c:pt>
                <c:pt idx="295">
                  <c:v>2.1235214728875724E-6</c:v>
                </c:pt>
                <c:pt idx="296">
                  <c:v>2.1084723142082676E-6</c:v>
                </c:pt>
                <c:pt idx="297">
                  <c:v>2.0933799957562523E-6</c:v>
                </c:pt>
                <c:pt idx="298">
                  <c:v>2.0782447151661095E-6</c:v>
                </c:pt>
                <c:pt idx="299">
                  <c:v>2.0630666770854596E-6</c:v>
                </c:pt>
                <c:pt idx="300">
                  <c:v>2.0478460934769549E-6</c:v>
                </c:pt>
                <c:pt idx="301">
                  <c:v>2.0325831839358684E-6</c:v>
                </c:pt>
                <c:pt idx="302">
                  <c:v>2.0172781760242313E-6</c:v>
                </c:pt>
                <c:pt idx="303">
                  <c:v>2.001931305622508E-6</c:v>
                </c:pt>
                <c:pt idx="304">
                  <c:v>1.9865428172998774E-6</c:v>
                </c:pt>
                <c:pt idx="305">
                  <c:v>1.9711129647042661E-6</c:v>
                </c:pt>
                <c:pt idx="306">
                  <c:v>1.9556420109733481E-6</c:v>
                </c:pt>
                <c:pt idx="307">
                  <c:v>1.9401302291678219E-6</c:v>
                </c:pt>
                <c:pt idx="308">
                  <c:v>1.9245779027283618E-6</c:v>
                </c:pt>
                <c:pt idx="309">
                  <c:v>1.9089853259577404E-6</c:v>
                </c:pt>
                <c:pt idx="310">
                  <c:v>1.8933528045297313E-6</c:v>
                </c:pt>
                <c:pt idx="311">
                  <c:v>1.8776806560265085E-6</c:v>
                </c:pt>
                <c:pt idx="312">
                  <c:v>1.8619692105063925E-6</c:v>
                </c:pt>
                <c:pt idx="313">
                  <c:v>1.8462188111039239E-6</c:v>
                </c:pt>
                <c:pt idx="314">
                  <c:v>1.8304298146643932E-6</c:v>
                </c:pt>
                <c:pt idx="315">
                  <c:v>1.8146025924151125E-6</c:v>
                </c:pt>
                <c:pt idx="316">
                  <c:v>1.7987375306758912E-6</c:v>
                </c:pt>
                <c:pt idx="317">
                  <c:v>1.7828350316113524E-6</c:v>
                </c:pt>
                <c:pt idx="318">
                  <c:v>1.7668955140279426E-6</c:v>
                </c:pt>
                <c:pt idx="319">
                  <c:v>1.7509194142186948E-6</c:v>
                </c:pt>
                <c:pt idx="320">
                  <c:v>1.7349071868590427E-6</c:v>
                </c:pt>
                <c:pt idx="321">
                  <c:v>1.7188593059572506E-6</c:v>
                </c:pt>
                <c:pt idx="322">
                  <c:v>1.7027762658632856E-6</c:v>
                </c:pt>
                <c:pt idx="323">
                  <c:v>1.6866585823402773E-6</c:v>
                </c:pt>
                <c:pt idx="324">
                  <c:v>1.6705067937030336E-6</c:v>
                </c:pt>
                <c:pt idx="325">
                  <c:v>1.6543214620284369E-6</c:v>
                </c:pt>
                <c:pt idx="326">
                  <c:v>1.6381031744429397E-6</c:v>
                </c:pt>
                <c:pt idx="327">
                  <c:v>1.6218525444928009E-6</c:v>
                </c:pt>
                <c:pt idx="328">
                  <c:v>1.6055702136031656E-6</c:v>
                </c:pt>
                <c:pt idx="329">
                  <c:v>1.5892568526326001E-6</c:v>
                </c:pt>
                <c:pt idx="330">
                  <c:v>1.5729131635302337E-6</c:v>
                </c:pt>
                <c:pt idx="331">
                  <c:v>1.5565398811032715E-6</c:v>
                </c:pt>
                <c:pt idx="332">
                  <c:v>1.5401377749032792E-6</c:v>
                </c:pt>
                <c:pt idx="333">
                  <c:v>1.5237076512403782E-6</c:v>
                </c:pt>
                <c:pt idx="334">
                  <c:v>1.5072503553352376E-6</c:v>
                </c:pt>
                <c:pt idx="335">
                  <c:v>1.4907667736196385E-6</c:v>
                </c:pt>
                <c:pt idx="336">
                  <c:v>1.474257836197283E-6</c:v>
                </c:pt>
                <c:pt idx="337">
                  <c:v>1.4577245194775586E-6</c:v>
                </c:pt>
                <c:pt idx="338">
                  <c:v>1.4411678489960816E-6</c:v>
                </c:pt>
                <c:pt idx="339">
                  <c:v>1.424588902437042E-6</c:v>
                </c:pt>
                <c:pt idx="340">
                  <c:v>1.4079888128737329E-6</c:v>
                </c:pt>
                <c:pt idx="341">
                  <c:v>1.3913687722450815E-6</c:v>
                </c:pt>
                <c:pt idx="342">
                  <c:v>1.3747300350876031E-6</c:v>
                </c:pt>
                <c:pt idx="343">
                  <c:v>1.3580739225439487E-6</c:v>
                </c:pt>
                <c:pt idx="344">
                  <c:v>1.3414018266711244E-6</c:v>
                </c:pt>
                <c:pt idx="345">
                  <c:v>1.3247152150735437E-6</c:v>
                </c:pt>
                <c:pt idx="346">
                  <c:v>1.3080156358883826E-6</c:v>
                </c:pt>
                <c:pt idx="347">
                  <c:v>1.2913047231531788E-6</c:v>
                </c:pt>
                <c:pt idx="348">
                  <c:v>1.2745842025883793E-6</c:v>
                </c:pt>
                <c:pt idx="349">
                  <c:v>1.2578558978305129E-6</c:v>
                </c:pt>
                <c:pt idx="350">
                  <c:v>1.2411217371549175E-6</c:v>
                </c:pt>
                <c:pt idx="351">
                  <c:v>1.2243837607305393E-6</c:v>
                </c:pt>
                <c:pt idx="352">
                  <c:v>1.2076441284531496E-6</c:v>
                </c:pt>
                <c:pt idx="353">
                  <c:v>1.1909051284075858E-6</c:v>
                </c:pt>
                <c:pt idx="354">
                  <c:v>1.1741691860141619E-6</c:v>
                </c:pt>
                <c:pt idx="355">
                  <c:v>1.1574388739193641E-6</c:v>
                </c:pt>
                <c:pt idx="356">
                  <c:v>1.1407169226963144E-6</c:v>
                </c:pt>
                <c:pt idx="357">
                  <c:v>1.1240062324262267E-6</c:v>
                </c:pt>
                <c:pt idx="358">
                  <c:v>1.1073098852383052E-6</c:v>
                </c:pt>
                <c:pt idx="359">
                  <c:v>1.0906311588921128E-6</c:v>
                </c:pt>
                <c:pt idx="360">
                  <c:v>1.0739735414934876E-6</c:v>
                </c:pt>
                <c:pt idx="361">
                  <c:v>1.0573407474424823E-6</c:v>
                </c:pt>
                <c:pt idx="362">
                  <c:v>1.0407367347195349E-6</c:v>
                </c:pt>
                <c:pt idx="363">
                  <c:v>1.0241657236240978E-6</c:v>
                </c:pt>
                <c:pt idx="364">
                  <c:v>1.0076322170880942E-6</c:v>
                </c:pt>
                <c:pt idx="365">
                  <c:v>9.9114102269472358E-7</c:v>
                </c:pt>
                <c:pt idx="366">
                  <c:v>9.7469727654107303E-7</c:v>
                </c:pt>
                <c:pt idx="367">
                  <c:v>9.5830646909039309E-7</c:v>
                </c:pt>
                <c:pt idx="368">
                  <c:v>9.4197447316644016E-7</c:v>
                </c:pt>
                <c:pt idx="369">
                  <c:v>9.2570757424739687E-7</c:v>
                </c:pt>
                <c:pt idx="370">
                  <c:v>9.0951250321997104E-7</c:v>
                </c:pt>
                <c:pt idx="371">
                  <c:v>8.9339647175446146E-7</c:v>
                </c:pt>
                <c:pt idx="372">
                  <c:v>8.7736721045782884E-7</c:v>
                </c:pt>
                <c:pt idx="373">
                  <c:v>8.614330099527953E-7</c:v>
                </c:pt>
                <c:pt idx="374">
                  <c:v>8.4560276501502358E-7</c:v>
                </c:pt>
                <c:pt idx="375">
                  <c:v>8.2988602187548457E-7</c:v>
                </c:pt>
                <c:pt idx="376">
                  <c:v>8.1429302875865437E-7</c:v>
                </c:pt>
                <c:pt idx="377">
                  <c:v>7.9883478967616223E-7</c:v>
                </c:pt>
                <c:pt idx="378">
                  <c:v>7.8352312142629676E-7</c:v>
                </c:pt>
                <c:pt idx="379">
                  <c:v>7.6837071365802632E-7</c:v>
                </c:pt>
                <c:pt idx="380">
                  <c:v>7.5339119173895237E-7</c:v>
                </c:pt>
                <c:pt idx="381">
                  <c:v>7.3859918201415022E-7</c:v>
                </c:pt>
                <c:pt idx="382">
                  <c:v>7.2401037885090921E-7</c:v>
                </c:pt>
                <c:pt idx="383">
                  <c:v>7.0964161262621963E-7</c:v>
                </c:pt>
                <c:pt idx="384">
                  <c:v>6.9551091752265422E-7</c:v>
                </c:pt>
                <c:pt idx="385">
                  <c:v>6.8163759764772236E-7</c:v>
                </c:pt>
                <c:pt idx="386">
                  <c:v>6.6804228957675096E-7</c:v>
                </c:pt>
                <c:pt idx="387">
                  <c:v>6.5474701893733909E-7</c:v>
                </c:pt>
                <c:pt idx="388">
                  <c:v>6.4177524810597138E-7</c:v>
                </c:pt>
                <c:pt idx="389">
                  <c:v>6.291519114824167E-7</c:v>
                </c:pt>
                <c:pt idx="390">
                  <c:v>6.1690343416179975E-7</c:v>
                </c:pt>
                <c:pt idx="391">
                  <c:v>6.0505772916674575E-7</c:v>
                </c:pt>
                <c:pt idx="392">
                  <c:v>5.936441677769552E-7</c:v>
                </c:pt>
                <c:pt idx="393">
                  <c:v>5.8269351696374597E-7</c:v>
                </c:pt>
                <c:pt idx="394">
                  <c:v>5.7223783758593296E-7</c:v>
                </c:pt>
                <c:pt idx="395">
                  <c:v>5.6231033693485461E-7</c:v>
                </c:pt>
                <c:pt idx="396">
                  <c:v>5.5294516955205244E-7</c:v>
                </c:pt>
                <c:pt idx="397">
                  <c:v>5.4417718111363904E-7</c:v>
                </c:pt>
                <c:pt idx="398">
                  <c:v>5.3604159170609421E-7</c:v>
                </c:pt>
                <c:pt idx="399">
                  <c:v>5.2857361710712523E-7</c:v>
                </c:pt>
                <c:pt idx="400">
                  <c:v>5.2180802977477472E-7</c:v>
                </c:pt>
                <c:pt idx="401">
                  <c:v>5.1577866509299067E-7</c:v>
                </c:pt>
                <c:pt idx="402">
                  <c:v>5.105178828592445E-7</c:v>
                </c:pt>
                <c:pt idx="403">
                  <c:v>5.0605599872833256E-7</c:v>
                </c:pt>
                <c:pt idx="404">
                  <c:v>5.024207049071692E-7</c:v>
                </c:pt>
                <c:pt idx="405">
                  <c:v>4.9963650328066989E-7</c:v>
                </c:pt>
                <c:pt idx="406">
                  <c:v>4.9772417674600197E-7</c:v>
                </c:pt>
                <c:pt idx="407">
                  <c:v>4.9670032529754124E-7</c:v>
                </c:pt>
                <c:pt idx="408">
                  <c:v>4.9657699195165645E-7</c:v>
                </c:pt>
                <c:pt idx="409">
                  <c:v>4.9736139980254005E-7</c:v>
                </c:pt>
                <c:pt idx="410">
                  <c:v>4.9905581555583142E-7</c:v>
                </c:pt>
                <c:pt idx="411">
                  <c:v>5.016575473235533E-7</c:v>
                </c:pt>
                <c:pt idx="412">
                  <c:v>5.0515907607384617E-7</c:v>
                </c:pt>
                <c:pt idx="413">
                  <c:v>5.0954831184205067E-7</c:v>
                </c:pt>
                <c:pt idx="414">
                  <c:v>5.1480895853461281E-7</c:v>
                </c:pt>
                <c:pt idx="415">
                  <c:v>5.209209656283051E-7</c:v>
                </c:pt>
                <c:pt idx="416">
                  <c:v>5.2786104173287205E-7</c:v>
                </c:pt>
                <c:pt idx="417">
                  <c:v>5.3560320396222146E-7</c:v>
                </c:pt>
                <c:pt idx="418">
                  <c:v>5.4411933815545708E-7</c:v>
                </c:pt>
                <c:pt idx="419">
                  <c:v>5.5337974777966818E-7</c:v>
                </c:pt>
                <c:pt idx="420">
                  <c:v>5.6335367327873817E-7</c:v>
                </c:pt>
                <c:pt idx="421">
                  <c:v>5.7400976813117109E-7</c:v>
                </c:pt>
                <c:pt idx="422">
                  <c:v>5.8531652243154437E-7</c:v>
                </c:pt>
                <c:pt idx="423">
                  <c:v>5.9724262901649494E-7</c:v>
                </c:pt>
                <c:pt idx="424">
                  <c:v>6.0975729075474483E-7</c:v>
                </c:pt>
                <c:pt idx="425">
                  <c:v>6.2283047047948607E-7</c:v>
                </c:pt>
                <c:pt idx="426">
                  <c:v>6.3643308713594288E-7</c:v>
                </c:pt>
                <c:pt idx="427">
                  <c:v>6.5053716310008264E-7</c:v>
                </c:pt>
                <c:pt idx="428">
                  <c:v>6.6511592839619528E-7</c:v>
                </c:pt>
                <c:pt idx="429">
                  <c:v>6.8014388782269432E-7</c:v>
                </c:pt>
                <c:pt idx="430">
                  <c:v>6.9559685691018273E-7</c:v>
                </c:pt>
                <c:pt idx="431">
                  <c:v>7.1145197229617708E-7</c:v>
                </c:pt>
                <c:pt idx="432">
                  <c:v>7.2768768160227243E-7</c:v>
                </c:pt>
                <c:pt idx="433">
                  <c:v>7.4428371731751806E-7</c:v>
                </c:pt>
                <c:pt idx="434">
                  <c:v>7.6122105858295757E-7</c:v>
                </c:pt>
                <c:pt idx="435">
                  <c:v>7.7848188417624148E-7</c:v>
                </c:pt>
                <c:pt idx="436">
                  <c:v>7.9604951943762025E-7</c:v>
                </c:pt>
                <c:pt idx="437">
                  <c:v>8.1390837937435146E-7</c:v>
                </c:pt>
                <c:pt idx="438">
                  <c:v>8.3204390973635208E-7</c:v>
                </c:pt>
                <c:pt idx="439">
                  <c:v>8.5044252747308192E-7</c:v>
                </c:pt>
                <c:pt idx="440">
                  <c:v>8.6909156165767085E-7</c:v>
                </c:pt>
                <c:pt idx="441">
                  <c:v>8.8797919569452872E-7</c:v>
                </c:pt>
                <c:pt idx="442">
                  <c:v>9.0709441140537527E-7</c:v>
                </c:pt>
                <c:pt idx="443">
                  <c:v>9.2642693540955061E-7</c:v>
                </c:pt>
                <c:pt idx="444">
                  <c:v>9.4596718807154888E-7</c:v>
                </c:pt>
                <c:pt idx="445">
                  <c:v>9.6570623517628385E-7</c:v>
                </c:pt>
                <c:pt idx="446">
                  <c:v>9.8563574240543866E-7</c:v>
                </c:pt>
                <c:pt idx="447">
                  <c:v>1.0057479326219003E-6</c:v>
                </c:pt>
                <c:pt idx="448">
                  <c:v>1.0260355459197356E-6</c:v>
                </c:pt>
                <c:pt idx="449">
                  <c:v>1.0464918023612146E-6</c:v>
                </c:pt>
                <c:pt idx="450">
                  <c:v>1.0593064528928736E-6</c:v>
                </c:pt>
                <c:pt idx="451">
                  <c:v>1.072745187878464E-6</c:v>
                </c:pt>
                <c:pt idx="452">
                  <c:v>1.0867708851904091E-6</c:v>
                </c:pt>
                <c:pt idx="453">
                  <c:v>1.1013474114417229E-6</c:v>
                </c:pt>
                <c:pt idx="454">
                  <c:v>1.1164397441610125E-6</c:v>
                </c:pt>
                <c:pt idx="455">
                  <c:v>1.1320140654389458E-6</c:v>
                </c:pt>
                <c:pt idx="456">
                  <c:v>1.1480378298895493E-6</c:v>
                </c:pt>
                <c:pt idx="457">
                  <c:v>1.164479809891576E-6</c:v>
                </c:pt>
                <c:pt idx="458">
                  <c:v>1.1813101210708782E-6</c:v>
                </c:pt>
                <c:pt idx="459">
                  <c:v>1.1985002308846548E-6</c:v>
                </c:pt>
                <c:pt idx="460">
                  <c:v>1.216022953000158E-6</c:v>
                </c:pt>
                <c:pt idx="461">
                  <c:v>1.2338524299474496E-6</c:v>
                </c:pt>
                <c:pt idx="462">
                  <c:v>1.2519641062875042E-6</c:v>
                </c:pt>
                <c:pt idx="463">
                  <c:v>1.2703346942884598E-6</c:v>
                </c:pt>
                <c:pt idx="464">
                  <c:v>1.288942133855824E-6</c:v>
                </c:pt>
                <c:pt idx="465">
                  <c:v>1.3077655482250033E-6</c:v>
                </c:pt>
                <c:pt idx="466">
                  <c:v>1.3267851967023955E-6</c:v>
                </c:pt>
                <c:pt idx="467">
                  <c:v>1.3459824255376357E-6</c:v>
                </c:pt>
                <c:pt idx="468">
                  <c:v>1.365339617826311E-6</c:v>
                </c:pt>
                <c:pt idx="469">
                  <c:v>1.3848401431798745E-6</c:v>
                </c:pt>
                <c:pt idx="470">
                  <c:v>1.4044683077571576E-6</c:v>
                </c:pt>
                <c:pt idx="471">
                  <c:v>1.4242093051287768E-6</c:v>
                </c:pt>
                <c:pt idx="472">
                  <c:v>1.4440491683404341E-6</c:v>
                </c:pt>
                <c:pt idx="473">
                  <c:v>1.4639747234518438E-6</c:v>
                </c:pt>
                <c:pt idx="474">
                  <c:v>1.4839735447532942E-6</c:v>
                </c:pt>
                <c:pt idx="475">
                  <c:v>1.5040339117997029E-6</c:v>
                </c:pt>
                <c:pt idx="476">
                  <c:v>1.5241447683510762E-6</c:v>
                </c:pt>
                <c:pt idx="477">
                  <c:v>1.5442956832667653E-6</c:v>
                </c:pt>
                <c:pt idx="478">
                  <c:v>1.5644768133676645E-6</c:v>
                </c:pt>
                <c:pt idx="479">
                  <c:v>1.5846788682541315E-6</c:v>
                </c:pt>
                <c:pt idx="480">
                  <c:v>1.6048930770468668E-6</c:v>
                </c:pt>
                <c:pt idx="481">
                  <c:v>1.625111157002304E-6</c:v>
                </c:pt>
                <c:pt idx="482">
                  <c:v>1.6453252839424712E-6</c:v>
                </c:pt>
                <c:pt idx="483">
                  <c:v>1.6655280644308695E-6</c:v>
                </c:pt>
                <c:pt idx="484">
                  <c:v>1.6857125096203531E-6</c:v>
                </c:pt>
                <c:pt idx="485">
                  <c:v>1.705872010695465E-6</c:v>
                </c:pt>
                <c:pt idx="486">
                  <c:v>1.7260003158300299E-6</c:v>
                </c:pt>
                <c:pt idx="487">
                  <c:v>1.7460915085804046E-6</c:v>
                </c:pt>
                <c:pt idx="488">
                  <c:v>1.7661399876355517E-6</c:v>
                </c:pt>
                <c:pt idx="489">
                  <c:v>1.7861404478466545E-6</c:v>
                </c:pt>
                <c:pt idx="490">
                  <c:v>1.8060878624611472E-6</c:v>
                </c:pt>
                <c:pt idx="491">
                  <c:v>1.825977466488662E-6</c:v>
                </c:pt>
                <c:pt idx="492">
                  <c:v>1.8458047411293446E-6</c:v>
                </c:pt>
                <c:pt idx="493">
                  <c:v>1.8655653991980862E-6</c:v>
                </c:pt>
                <c:pt idx="494">
                  <c:v>1.8852553714815145E-6</c:v>
                </c:pt>
                <c:pt idx="495">
                  <c:v>1.9048707939678628E-6</c:v>
                </c:pt>
                <c:pt idx="496">
                  <c:v>1.9244079958931277E-6</c:v>
                </c:pt>
                <c:pt idx="497">
                  <c:v>1.9438634885501871E-6</c:v>
                </c:pt>
                <c:pt idx="498">
                  <c:v>1.9632339548106866E-6</c:v>
                </c:pt>
                <c:pt idx="499">
                  <c:v>1.9825162393126058E-6</c:v>
                </c:pt>
                <c:pt idx="500">
                  <c:v>2.0017073392693182E-6</c:v>
                </c:pt>
                <c:pt idx="501">
                  <c:v>2.0208043958588077E-6</c:v>
                </c:pt>
                <c:pt idx="502">
                  <c:v>2.0398046861543609E-6</c:v>
                </c:pt>
                <c:pt idx="503">
                  <c:v>2.0587056155606147E-6</c:v>
                </c:pt>
                <c:pt idx="504">
                  <c:v>2.0775047107212244E-6</c:v>
                </c:pt>
                <c:pt idx="505">
                  <c:v>2.0961996128666873E-6</c:v>
                </c:pt>
                <c:pt idx="506">
                  <c:v>2.1147880715729865E-6</c:v>
                </c:pt>
                <c:pt idx="507">
                  <c:v>2.1332679389037083E-6</c:v>
                </c:pt>
                <c:pt idx="508">
                  <c:v>2.1516371639101705E-6</c:v>
                </c:pt>
                <c:pt idx="509">
                  <c:v>2.1698937874658222E-6</c:v>
                </c:pt>
                <c:pt idx="510">
                  <c:v>2.1880359374128446E-6</c:v>
                </c:pt>
                <c:pt idx="511">
                  <c:v>2.2060618240003676E-6</c:v>
                </c:pt>
                <c:pt idx="512">
                  <c:v>2.2239697355951785E-6</c:v>
                </c:pt>
                <c:pt idx="513">
                  <c:v>2.2417580346470814E-6</c:v>
                </c:pt>
                <c:pt idx="514">
                  <c:v>2.2594251538923272E-6</c:v>
                </c:pt>
                <c:pt idx="515">
                  <c:v>2.2769695927796745E-6</c:v>
                </c:pt>
                <c:pt idx="516">
                  <c:v>2.2943899141046954E-6</c:v>
                </c:pt>
                <c:pt idx="517">
                  <c:v>2.3116847408389458E-6</c:v>
                </c:pt>
                <c:pt idx="518">
                  <c:v>2.3288527531415272E-6</c:v>
                </c:pt>
                <c:pt idx="519">
                  <c:v>2.3458926855414407E-6</c:v>
                </c:pt>
                <c:pt idx="520">
                  <c:v>2.3628033242799019E-6</c:v>
                </c:pt>
                <c:pt idx="521">
                  <c:v>2.3795835048025535E-6</c:v>
                </c:pt>
                <c:pt idx="522">
                  <c:v>2.3962321093921707E-6</c:v>
                </c:pt>
                <c:pt idx="523">
                  <c:v>2.4127480649331127E-6</c:v>
                </c:pt>
                <c:pt idx="524">
                  <c:v>2.4291303407993574E-6</c:v>
                </c:pt>
                <c:pt idx="525">
                  <c:v>2.4453779468584858E-6</c:v>
                </c:pt>
                <c:pt idx="526">
                  <c:v>2.461489931584543E-6</c:v>
                </c:pt>
                <c:pt idx="527">
                  <c:v>2.4774653802731128E-6</c:v>
                </c:pt>
                <c:pt idx="528">
                  <c:v>2.4933034133524444E-6</c:v>
                </c:pt>
                <c:pt idx="529">
                  <c:v>2.509003184784824E-6</c:v>
                </c:pt>
                <c:pt idx="530">
                  <c:v>2.5245638805528158E-6</c:v>
                </c:pt>
                <c:pt idx="531">
                  <c:v>2.5399847172253143E-6</c:v>
                </c:pt>
                <c:pt idx="532">
                  <c:v>2.5552649405986848E-6</c:v>
                </c:pt>
                <c:pt idx="533">
                  <c:v>2.5704038244085933E-6</c:v>
                </c:pt>
                <c:pt idx="534">
                  <c:v>2.5854006691084004E-6</c:v>
                </c:pt>
                <c:pt idx="535">
                  <c:v>2.6002548007102433E-6</c:v>
                </c:pt>
                <c:pt idx="536">
                  <c:v>2.6149655696852097E-6</c:v>
                </c:pt>
                <c:pt idx="537">
                  <c:v>2.6295323499192043E-6</c:v>
                </c:pt>
                <c:pt idx="538">
                  <c:v>2.6439545377213478E-6</c:v>
                </c:pt>
                <c:pt idx="539">
                  <c:v>2.6582315508819342E-6</c:v>
                </c:pt>
                <c:pt idx="540">
                  <c:v>2.6723628277771578E-6</c:v>
                </c:pt>
                <c:pt idx="541">
                  <c:v>2.686347826518001E-6</c:v>
                </c:pt>
                <c:pt idx="542">
                  <c:v>2.7001860241408354E-6</c:v>
                </c:pt>
                <c:pt idx="543">
                  <c:v>2.7138769158374316E-6</c:v>
                </c:pt>
                <c:pt idx="544">
                  <c:v>2.7274200142222215E-6</c:v>
                </c:pt>
                <c:pt idx="545">
                  <c:v>2.7408148486347866E-6</c:v>
                </c:pt>
                <c:pt idx="546">
                  <c:v>2.7540609644756656E-6</c:v>
                </c:pt>
                <c:pt idx="547">
                  <c:v>2.7671579225736929E-6</c:v>
                </c:pt>
                <c:pt idx="548">
                  <c:v>2.7801052985831896E-6</c:v>
                </c:pt>
                <c:pt idx="549">
                  <c:v>2.7929026824094064E-6</c:v>
                </c:pt>
                <c:pt idx="550">
                  <c:v>2.8055496776607596E-6</c:v>
                </c:pt>
                <c:pt idx="551">
                  <c:v>2.8180459011264323E-6</c:v>
                </c:pt>
                <c:pt idx="552">
                  <c:v>2.8303909822780336E-6</c:v>
                </c:pt>
                <c:pt idx="553">
                  <c:v>2.8425845627940682E-6</c:v>
                </c:pt>
                <c:pt idx="554">
                  <c:v>2.854626296106056E-6</c:v>
                </c:pt>
                <c:pt idx="555">
                  <c:v>2.8665158469651823E-6</c:v>
                </c:pt>
                <c:pt idx="556">
                  <c:v>2.8782528910284594E-6</c:v>
                </c:pt>
                <c:pt idx="557">
                  <c:v>2.8898371144633931E-6</c:v>
                </c:pt>
                <c:pt idx="558">
                  <c:v>2.9012682135702555E-6</c:v>
                </c:pt>
                <c:pt idx="559">
                  <c:v>2.912545894421071E-6</c:v>
                </c:pt>
                <c:pt idx="560">
                  <c:v>2.9236698725145031E-6</c:v>
                </c:pt>
                <c:pt idx="561">
                  <c:v>2.9346398724458545E-6</c:v>
                </c:pt>
                <c:pt idx="562">
                  <c:v>2.9454556275914582E-6</c:v>
                </c:pt>
                <c:pt idx="563">
                  <c:v>2.9561168798067492E-6</c:v>
                </c:pt>
                <c:pt idx="564">
                  <c:v>2.966623379137373E-6</c:v>
                </c:pt>
                <c:pt idx="565">
                  <c:v>2.9769748835427021E-6</c:v>
                </c:pt>
                <c:pt idx="566">
                  <c:v>2.9871711586311841E-6</c:v>
                </c:pt>
                <c:pt idx="567">
                  <c:v>2.9972119774069456E-6</c:v>
                </c:pt>
                <c:pt idx="568">
                  <c:v>3.0070971200271577E-6</c:v>
                </c:pt>
                <c:pt idx="569">
                  <c:v>3.016826373569627E-6</c:v>
                </c:pt>
                <c:pt idx="570">
                  <c:v>3.0263995318101799E-6</c:v>
                </c:pt>
                <c:pt idx="571">
                  <c:v>3.035816395009367E-6</c:v>
                </c:pt>
                <c:pt idx="572">
                  <c:v>3.0450767697080791E-6</c:v>
                </c:pt>
                <c:pt idx="573">
                  <c:v>3.0541804685316587E-6</c:v>
                </c:pt>
                <c:pt idx="574">
                  <c:v>3.0631273100021571E-6</c:v>
                </c:pt>
                <c:pt idx="575">
                  <c:v>3.0719171183583413E-6</c:v>
                </c:pt>
                <c:pt idx="576">
                  <c:v>3.080549723383141E-6</c:v>
                </c:pt>
                <c:pt idx="577">
                  <c:v>3.0890249602381868E-6</c:v>
                </c:pt>
                <c:pt idx="578">
                  <c:v>3.0973426693051547E-6</c:v>
                </c:pt>
                <c:pt idx="579">
                  <c:v>3.1055026960336084E-6</c:v>
                </c:pt>
                <c:pt idx="580">
                  <c:v>3.1135048907950765E-6</c:v>
                </c:pt>
                <c:pt idx="581">
                  <c:v>3.1213491087430884E-6</c:v>
                </c:pt>
                <c:pt idx="582">
                  <c:v>3.1290352096789365E-6</c:v>
                </c:pt>
                <c:pt idx="583">
                  <c:v>3.1365630579229126E-6</c:v>
                </c:pt>
                <c:pt idx="584">
                  <c:v>3.1439325221908066E-6</c:v>
                </c:pt>
                <c:pt idx="585">
                  <c:v>3.1511434754754392E-6</c:v>
                </c:pt>
                <c:pt idx="586">
                  <c:v>3.1581957949330516E-6</c:v>
                </c:pt>
                <c:pt idx="587">
                  <c:v>3.1650893617743239E-6</c:v>
                </c:pt>
                <c:pt idx="588">
                  <c:v>3.1718240611598789E-6</c:v>
                </c:pt>
                <c:pt idx="589">
                  <c:v>3.1783997821000589E-6</c:v>
                </c:pt>
                <c:pt idx="590">
                  <c:v>3.1848164173588435E-6</c:v>
                </c:pt>
                <c:pt idx="591">
                  <c:v>3.191073863361733E-6</c:v>
                </c:pt>
                <c:pt idx="592">
                  <c:v>3.1971720201074544E-6</c:v>
                </c:pt>
                <c:pt idx="593">
                  <c:v>3.2031107910833368E-6</c:v>
                </c:pt>
                <c:pt idx="594">
                  <c:v>3.2088900831842487E-6</c:v>
                </c:pt>
                <c:pt idx="595">
                  <c:v>3.2145098066349381E-6</c:v>
                </c:pt>
                <c:pt idx="596">
                  <c:v>3.2199698749156785E-6</c:v>
                </c:pt>
                <c:pt idx="597">
                  <c:v>3.2252702046910855E-6</c:v>
                </c:pt>
                <c:pt idx="598">
                  <c:v>3.2304107157420106E-6</c:v>
                </c:pt>
                <c:pt idx="599">
                  <c:v>3.235391330900402E-6</c:v>
                </c:pt>
                <c:pt idx="600">
                  <c:v>3.2402119759870295E-6</c:v>
                </c:pt>
                <c:pt idx="601">
                  <c:v>3.2448725797519851E-6</c:v>
                </c:pt>
                <c:pt idx="602">
                  <c:v>3.249373073817869E-6</c:v>
                </c:pt>
                <c:pt idx="603">
                  <c:v>3.2537133926255797E-6</c:v>
                </c:pt>
                <c:pt idx="604">
                  <c:v>3.2578934733826201E-6</c:v>
                </c:pt>
                <c:pt idx="605">
                  <c:v>3.2619132560138501E-6</c:v>
                </c:pt>
                <c:pt idx="606">
                  <c:v>3.2657726831146182E-6</c:v>
                </c:pt>
                <c:pt idx="607">
                  <c:v>3.2694716999061933E-6</c:v>
                </c:pt>
                <c:pt idx="608">
                  <c:v>3.2730102541934369E-6</c:v>
                </c:pt>
                <c:pt idx="609">
                  <c:v>3.2763882963246647E-6</c:v>
                </c:pt>
                <c:pt idx="610">
                  <c:v>3.2796057791536304E-6</c:v>
                </c:pt>
                <c:pt idx="611">
                  <c:v>3.2826626580035726E-6</c:v>
                </c:pt>
                <c:pt idx="612">
                  <c:v>3.2855588906332881E-6</c:v>
                </c:pt>
                <c:pt idx="613">
                  <c:v>3.2882944372051844E-6</c:v>
                </c:pt>
                <c:pt idx="614">
                  <c:v>3.2908692602552441E-6</c:v>
                </c:pt>
                <c:pt idx="615">
                  <c:v>3.2932833246648933E-6</c:v>
                </c:pt>
                <c:pt idx="616">
                  <c:v>3.2955365976347061E-6</c:v>
                </c:pt>
                <c:pt idx="617">
                  <c:v>3.2976290486599224E-6</c:v>
                </c:pt>
                <c:pt idx="618">
                  <c:v>3.2995606495077531E-6</c:v>
                </c:pt>
                <c:pt idx="619">
                  <c:v>3.301331374196419E-6</c:v>
                </c:pt>
                <c:pt idx="620">
                  <c:v>3.3029411989759195E-6</c:v>
                </c:pt>
                <c:pt idx="621">
                  <c:v>3.304390102310482E-6</c:v>
                </c:pt>
                <c:pt idx="622">
                  <c:v>3.3056780648626967E-6</c:v>
                </c:pt>
                <c:pt idx="623">
                  <c:v>3.306805069479288E-6</c:v>
                </c:pt>
                <c:pt idx="624">
                  <c:v>3.3077711011785067E-6</c:v>
                </c:pt>
                <c:pt idx="625">
                  <c:v>3.3085761471391526E-6</c:v>
                </c:pt>
                <c:pt idx="626">
                  <c:v>3.3092201966911827E-6</c:v>
                </c:pt>
                <c:pt idx="627">
                  <c:v>3.309703241307902E-6</c:v>
                </c:pt>
                <c:pt idx="628">
                  <c:v>3.3100252745997303E-6</c:v>
                </c:pt>
                <c:pt idx="629">
                  <c:v>3.3101862923095371E-6</c:v>
                </c:pt>
                <c:pt idx="630">
                  <c:v>3.3101862923095362E-6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7.454159678697348E-4</c:v>
                </c:pt>
                <c:pt idx="1">
                  <c:v>7.4100535270272855E-4</c:v>
                </c:pt>
                <c:pt idx="2">
                  <c:v>7.3659479846628466E-4</c:v>
                </c:pt>
                <c:pt idx="3">
                  <c:v>7.3218435882047581E-4</c:v>
                </c:pt>
                <c:pt idx="4">
                  <c:v>7.27774087422959E-4</c:v>
                </c:pt>
                <c:pt idx="5">
                  <c:v>7.2336403792889982E-4</c:v>
                </c:pt>
                <c:pt idx="6">
                  <c:v>7.1895426399090157E-4</c:v>
                </c:pt>
                <c:pt idx="7">
                  <c:v>7.1454481925892969E-4</c:v>
                </c:pt>
                <c:pt idx="8">
                  <c:v>7.1013575738023706E-4</c:v>
                </c:pt>
                <c:pt idx="9">
                  <c:v>7.0572713199929112E-4</c:v>
                </c:pt>
                <c:pt idx="10">
                  <c:v>7.0131899675769714E-4</c:v>
                </c:pt>
                <c:pt idx="11">
                  <c:v>6.9691140529412404E-4</c:v>
                </c:pt>
                <c:pt idx="12">
                  <c:v>6.9250441124422762E-4</c:v>
                </c:pt>
                <c:pt idx="13">
                  <c:v>6.8809806824057481E-4</c:v>
                </c:pt>
                <c:pt idx="14">
                  <c:v>6.8369242991256731E-4</c:v>
                </c:pt>
                <c:pt idx="15">
                  <c:v>6.7928754988636376E-4</c:v>
                </c:pt>
                <c:pt idx="16">
                  <c:v>6.7488348178480371E-4</c:v>
                </c:pt>
                <c:pt idx="17">
                  <c:v>6.7048027922732821E-4</c:v>
                </c:pt>
                <c:pt idx="18">
                  <c:v>6.6607799582990253E-4</c:v>
                </c:pt>
                <c:pt idx="19">
                  <c:v>6.6167668520493677E-4</c:v>
                </c:pt>
                <c:pt idx="20">
                  <c:v>6.5727640096120731E-4</c:v>
                </c:pt>
                <c:pt idx="21">
                  <c:v>6.5287719670377659E-4</c:v>
                </c:pt>
                <c:pt idx="22">
                  <c:v>6.4847912603391321E-4</c:v>
                </c:pt>
                <c:pt idx="23">
                  <c:v>6.440822425490114E-4</c:v>
                </c:pt>
                <c:pt idx="24">
                  <c:v>6.3968659984251007E-4</c:v>
                </c:pt>
                <c:pt idx="25">
                  <c:v>6.3529225150380994E-4</c:v>
                </c:pt>
                <c:pt idx="26">
                  <c:v>6.3089925111819327E-4</c:v>
                </c:pt>
                <c:pt idx="27">
                  <c:v>6.2650765226674007E-4</c:v>
                </c:pt>
                <c:pt idx="28">
                  <c:v>6.2211750852624536E-4</c:v>
                </c:pt>
                <c:pt idx="29">
                  <c:v>6.1772887346913503E-4</c:v>
                </c:pt>
                <c:pt idx="30">
                  <c:v>6.1334180066338194E-4</c:v>
                </c:pt>
                <c:pt idx="31">
                  <c:v>6.0895634367242137E-4</c:v>
                </c:pt>
                <c:pt idx="32">
                  <c:v>6.0457255605506489E-4</c:v>
                </c:pt>
                <c:pt idx="33">
                  <c:v>6.0019049136541495E-4</c:v>
                </c:pt>
                <c:pt idx="34">
                  <c:v>5.9581020315277835E-4</c:v>
                </c:pt>
                <c:pt idx="35">
                  <c:v>5.9143174496157898E-4</c:v>
                </c:pt>
                <c:pt idx="36">
                  <c:v>5.8705517033126977E-4</c:v>
                </c:pt>
                <c:pt idx="37">
                  <c:v>5.8268053279624487E-4</c:v>
                </c:pt>
                <c:pt idx="38">
                  <c:v>5.7830788588575041E-4</c:v>
                </c:pt>
                <c:pt idx="39">
                  <c:v>5.7393728312379487E-4</c:v>
                </c:pt>
                <c:pt idx="40">
                  <c:v>5.6956877802905904E-4</c:v>
                </c:pt>
                <c:pt idx="41">
                  <c:v>5.6520242411480437E-4</c:v>
                </c:pt>
                <c:pt idx="42">
                  <c:v>5.6083827488878234E-4</c:v>
                </c:pt>
                <c:pt idx="43">
                  <c:v>5.5647638385314131E-4</c:v>
                </c:pt>
                <c:pt idx="44">
                  <c:v>5.5211680450433431E-4</c:v>
                </c:pt>
                <c:pt idx="45">
                  <c:v>5.4775959033302485E-4</c:v>
                </c:pt>
                <c:pt idx="46">
                  <c:v>5.4340479482399237E-4</c:v>
                </c:pt>
                <c:pt idx="47">
                  <c:v>5.3905247145603777E-4</c:v>
                </c:pt>
                <c:pt idx="48">
                  <c:v>5.3470267370188699E-4</c:v>
                </c:pt>
                <c:pt idx="49">
                  <c:v>5.3035545502809435E-4</c:v>
                </c:pt>
                <c:pt idx="50">
                  <c:v>5.2601086889494562E-4</c:v>
                </c:pt>
                <c:pt idx="51">
                  <c:v>5.216689687563594E-4</c:v>
                </c:pt>
                <c:pt idx="52">
                  <c:v>5.1732980805978832E-4</c:v>
                </c:pt>
                <c:pt idx="53">
                  <c:v>5.1299344024611962E-4</c:v>
                </c:pt>
                <c:pt idx="54">
                  <c:v>5.086599187495741E-4</c:v>
                </c:pt>
                <c:pt idx="55">
                  <c:v>5.0432929699760487E-4</c:v>
                </c:pt>
                <c:pt idx="56">
                  <c:v>5.0000162841079543E-4</c:v>
                </c:pt>
                <c:pt idx="57">
                  <c:v>4.9567696640275569E-4</c:v>
                </c:pt>
                <c:pt idx="58">
                  <c:v>4.9135536438001928E-4</c:v>
                </c:pt>
                <c:pt idx="59">
                  <c:v>4.87036875741938E-4</c:v>
                </c:pt>
                <c:pt idx="60">
                  <c:v>4.8272155388057555E-4</c:v>
                </c:pt>
                <c:pt idx="61">
                  <c:v>4.7840945218060232E-4</c:v>
                </c:pt>
                <c:pt idx="62">
                  <c:v>4.7410062401918662E-4</c:v>
                </c:pt>
                <c:pt idx="63">
                  <c:v>4.6979512276588644E-4</c:v>
                </c:pt>
                <c:pt idx="64">
                  <c:v>4.6549300178254024E-4</c:v>
                </c:pt>
                <c:pt idx="65">
                  <c:v>4.6119431442315678E-4</c:v>
                </c:pt>
                <c:pt idx="66">
                  <c:v>4.5689911403380283E-4</c:v>
                </c:pt>
                <c:pt idx="67">
                  <c:v>4.5260745395249197E-4</c:v>
                </c:pt>
                <c:pt idx="68">
                  <c:v>4.4831938750906978E-4</c:v>
                </c:pt>
                <c:pt idx="69">
                  <c:v>4.4403496802510089E-4</c:v>
                </c:pt>
                <c:pt idx="70">
                  <c:v>4.3975424881375269E-4</c:v>
                </c:pt>
                <c:pt idx="71">
                  <c:v>4.3547728317967847E-4</c:v>
                </c:pt>
                <c:pt idx="72">
                  <c:v>4.3120412441890077E-4</c:v>
                </c:pt>
                <c:pt idx="73">
                  <c:v>4.2693482581869198E-4</c:v>
                </c:pt>
                <c:pt idx="74">
                  <c:v>4.2266944065745494E-4</c:v>
                </c:pt>
                <c:pt idx="75">
                  <c:v>4.1840802220460154E-4</c:v>
                </c:pt>
                <c:pt idx="76">
                  <c:v>4.1415062372043127E-4</c:v>
                </c:pt>
                <c:pt idx="77">
                  <c:v>4.0989729845600752E-4</c:v>
                </c:pt>
                <c:pt idx="78">
                  <c:v>4.0564809965303321E-4</c:v>
                </c:pt>
                <c:pt idx="79">
                  <c:v>4.0140308054372576E-4</c:v>
                </c:pt>
                <c:pt idx="80">
                  <c:v>3.9716229435068933E-4</c:v>
                </c:pt>
                <c:pt idx="81">
                  <c:v>3.9292579428678768E-4</c:v>
                </c:pt>
                <c:pt idx="82">
                  <c:v>3.8869363355501435E-4</c:v>
                </c:pt>
                <c:pt idx="83">
                  <c:v>3.8446586534836237E-4</c:v>
                </c:pt>
                <c:pt idx="84">
                  <c:v>3.8024254284969215E-4</c:v>
                </c:pt>
                <c:pt idx="85">
                  <c:v>3.7602371923159899E-4</c:v>
                </c:pt>
                <c:pt idx="86">
                  <c:v>3.7180944765627741E-4</c:v>
                </c:pt>
                <c:pt idx="87">
                  <c:v>3.675997812753867E-4</c:v>
                </c:pt>
                <c:pt idx="88">
                  <c:v>3.6339477322991267E-4</c:v>
                </c:pt>
                <c:pt idx="89">
                  <c:v>3.5919447665002996E-4</c:v>
                </c:pt>
                <c:pt idx="90">
                  <c:v>3.5499894465496111E-4</c:v>
                </c:pt>
                <c:pt idx="91">
                  <c:v>3.5080823035283601E-4</c:v>
                </c:pt>
                <c:pt idx="92">
                  <c:v>3.4662238684054873E-4</c:v>
                </c:pt>
                <c:pt idx="93">
                  <c:v>3.4244146720361284E-4</c:v>
                </c:pt>
                <c:pt idx="94">
                  <c:v>3.3826552451601626E-4</c:v>
                </c:pt>
                <c:pt idx="95">
                  <c:v>3.3409461184007324E-4</c:v>
                </c:pt>
                <c:pt idx="96">
                  <c:v>3.2992878222627616E-4</c:v>
                </c:pt>
                <c:pt idx="97">
                  <c:v>3.2576808871314451E-4</c:v>
                </c:pt>
                <c:pt idx="98">
                  <c:v>3.2161258432707336E-4</c:v>
                </c:pt>
                <c:pt idx="99">
                  <c:v>3.1746232208217914E-4</c:v>
                </c:pt>
                <c:pt idx="100">
                  <c:v>3.1331735498014518E-4</c:v>
                </c:pt>
                <c:pt idx="101">
                  <c:v>3.0917773601006371E-4</c:v>
                </c:pt>
                <c:pt idx="102">
                  <c:v>3.0504351814827842E-4</c:v>
                </c:pt>
                <c:pt idx="103">
                  <c:v>3.0091475435822318E-4</c:v>
                </c:pt>
                <c:pt idx="104">
                  <c:v>2.967914975902608E-4</c:v>
                </c:pt>
                <c:pt idx="105">
                  <c:v>2.9267380078151843E-4</c:v>
                </c:pt>
                <c:pt idx="106">
                  <c:v>2.8856171685572252E-4</c:v>
                </c:pt>
                <c:pt idx="107">
                  <c:v>2.8445529872303131E-4</c:v>
                </c:pt>
                <c:pt idx="108">
                  <c:v>2.8035459927986539E-4</c:v>
                </c:pt>
                <c:pt idx="109">
                  <c:v>2.762596714087366E-4</c:v>
                </c:pt>
                <c:pt idx="110">
                  <c:v>2.721705679780754E-4</c:v>
                </c:pt>
                <c:pt idx="111">
                  <c:v>2.6808734184205539E-4</c:v>
                </c:pt>
                <c:pt idx="112">
                  <c:v>2.6401004584041676E-4</c:v>
                </c:pt>
                <c:pt idx="113">
                  <c:v>2.5993873279828731E-4</c:v>
                </c:pt>
                <c:pt idx="114">
                  <c:v>2.5587345552600146E-4</c:v>
                </c:pt>
                <c:pt idx="115">
                  <c:v>2.518142668189176E-4</c:v>
                </c:pt>
                <c:pt idx="116">
                  <c:v>2.4776121945723254E-4</c:v>
                </c:pt>
                <c:pt idx="117">
                  <c:v>2.4371436620579509E-4</c:v>
                </c:pt>
                <c:pt idx="118">
                  <c:v>2.3967375981391627E-4</c:v>
                </c:pt>
                <c:pt idx="119">
                  <c:v>2.3563945301517808E-4</c:v>
                </c:pt>
                <c:pt idx="120">
                  <c:v>2.3161149852723981E-4</c:v>
                </c:pt>
                <c:pt idx="121">
                  <c:v>2.2758994905164222E-4</c:v>
                </c:pt>
                <c:pt idx="122">
                  <c:v>2.2357485727360932E-4</c:v>
                </c:pt>
                <c:pt idx="123">
                  <c:v>2.195662758618481E-4</c:v>
                </c:pt>
                <c:pt idx="124">
                  <c:v>2.155642574683454E-4</c:v>
                </c:pt>
                <c:pt idx="125">
                  <c:v>2.1156885472816314E-4</c:v>
                </c:pt>
                <c:pt idx="126">
                  <c:v>2.0758012025923049E-4</c:v>
                </c:pt>
                <c:pt idx="127">
                  <c:v>2.0359810666213381E-4</c:v>
                </c:pt>
                <c:pt idx="128">
                  <c:v>1.9962286651990433E-4</c:v>
                </c:pt>
                <c:pt idx="129">
                  <c:v>1.9565445239780294E-4</c:v>
                </c:pt>
                <c:pt idx="130">
                  <c:v>1.9169291684310269E-4</c:v>
                </c:pt>
                <c:pt idx="131">
                  <c:v>1.877383123848685E-4</c:v>
                </c:pt>
                <c:pt idx="132">
                  <c:v>1.8379069153373438E-4</c:v>
                </c:pt>
                <c:pt idx="133">
                  <c:v>1.7985010678167772E-4</c:v>
                </c:pt>
                <c:pt idx="134">
                  <c:v>1.7591661060179124E-4</c:v>
                </c:pt>
                <c:pt idx="135">
                  <c:v>1.7199025544805194E-4</c:v>
                </c:pt>
                <c:pt idx="136">
                  <c:v>1.68071093755087E-4</c:v>
                </c:pt>
                <c:pt idx="137">
                  <c:v>1.6415917793793748E-4</c:v>
                </c:pt>
                <c:pt idx="138">
                  <c:v>1.6025456039181837E-4</c:v>
                </c:pt>
                <c:pt idx="139">
                  <c:v>1.5635729349187629E-4</c:v>
                </c:pt>
                <c:pt idx="140">
                  <c:v>1.5246742959294378E-4</c:v>
                </c:pt>
                <c:pt idx="141">
                  <c:v>1.4858502102929101E-4</c:v>
                </c:pt>
                <c:pt idx="142">
                  <c:v>1.4471012011437378E-4</c:v>
                </c:pt>
                <c:pt idx="143">
                  <c:v>1.4084277914057909E-4</c:v>
                </c:pt>
                <c:pt idx="144">
                  <c:v>1.3698305037896692E-4</c:v>
                </c:pt>
                <c:pt idx="145">
                  <c:v>1.3313098607900924E-4</c:v>
                </c:pt>
                <c:pt idx="146">
                  <c:v>1.2928663846832554E-4</c:v>
                </c:pt>
                <c:pt idx="147">
                  <c:v>1.2545005975241497E-4</c:v>
                </c:pt>
                <c:pt idx="148">
                  <c:v>1.2162130211438512E-4</c:v>
                </c:pt>
                <c:pt idx="149">
                  <c:v>1.178004177146776E-4</c:v>
                </c:pt>
                <c:pt idx="150">
                  <c:v>1.1398745869078976E-4</c:v>
                </c:pt>
                <c:pt idx="151">
                  <c:v>1.1018247715699321E-4</c:v>
                </c:pt>
                <c:pt idx="152">
                  <c:v>1.0638552520404848E-4</c:v>
                </c:pt>
                <c:pt idx="153">
                  <c:v>1.0259665489891616E-4</c:v>
                </c:pt>
                <c:pt idx="154">
                  <c:v>9.8815918284464319E-5</c:v>
                </c:pt>
                <c:pt idx="155">
                  <c:v>9.5043367379172078E-5</c:v>
                </c:pt>
                <c:pt idx="156">
                  <c:v>9.1279054176829409E-5</c:v>
                </c:pt>
                <c:pt idx="157">
                  <c:v>8.7523030646233024E-5</c:v>
                </c:pt>
                <c:pt idx="158">
                  <c:v>8.3775348730878366E-5</c:v>
                </c:pt>
                <c:pt idx="159">
                  <c:v>8.003606034864743E-5</c:v>
                </c:pt>
                <c:pt idx="160">
                  <c:v>7.6305217391492647E-5</c:v>
                </c:pt>
                <c:pt idx="161">
                  <c:v>7.2582871725116588E-5</c:v>
                </c:pt>
                <c:pt idx="162">
                  <c:v>6.8869075188647389E-5</c:v>
                </c:pt>
                <c:pt idx="163">
                  <c:v>6.5163879594309904E-5</c:v>
                </c:pt>
                <c:pt idx="164">
                  <c:v>6.146733672709262E-5</c:v>
                </c:pt>
                <c:pt idx="165">
                  <c:v>5.7779498344410047E-5</c:v>
                </c:pt>
                <c:pt idx="166">
                  <c:v>5.4100416175760561E-5</c:v>
                </c:pt>
                <c:pt idx="167">
                  <c:v>5.0430141922379851E-5</c:v>
                </c:pt>
                <c:pt idx="168">
                  <c:v>4.6768727256889554E-5</c:v>
                </c:pt>
                <c:pt idx="169">
                  <c:v>4.3116223822941306E-5</c:v>
                </c:pt>
                <c:pt idx="170">
                  <c:v>3.9472683234855896E-5</c:v>
                </c:pt>
                <c:pt idx="171">
                  <c:v>3.5838157077257673E-5</c:v>
                </c:pt>
                <c:pt idx="172">
                  <c:v>3.2212696904703822E-5</c:v>
                </c:pt>
                <c:pt idx="173">
                  <c:v>2.8596354241308821E-5</c:v>
                </c:pt>
                <c:pt idx="174">
                  <c:v>2.4989180580363638E-5</c:v>
                </c:pt>
                <c:pt idx="175">
                  <c:v>2.1391227383949769E-5</c:v>
                </c:pt>
                <c:pt idx="176">
                  <c:v>1.7802546082548047E-5</c:v>
                </c:pt>
                <c:pt idx="177">
                  <c:v>1.4223188074641985E-5</c:v>
                </c:pt>
                <c:pt idx="178">
                  <c:v>1.0653204726315781E-5</c:v>
                </c:pt>
                <c:pt idx="179">
                  <c:v>7.0926473708466596E-6</c:v>
                </c:pt>
                <c:pt idx="180">
                  <c:v>3.5415673082916873E-6</c:v>
                </c:pt>
                <c:pt idx="181">
                  <c:v>3.5320047237695685E-6</c:v>
                </c:pt>
                <c:pt idx="182">
                  <c:v>7.0543970328858736E-6</c:v>
                </c:pt>
                <c:pt idx="183">
                  <c:v>1.0567127097442299E-5</c:v>
                </c:pt>
                <c:pt idx="184">
                  <c:v>1.4070145087854404E-5</c:v>
                </c:pt>
                <c:pt idx="185">
                  <c:v>1.7563401174958397E-5</c:v>
                </c:pt>
                <c:pt idx="186">
                  <c:v>2.1046845530110454E-5</c:v>
                </c:pt>
                <c:pt idx="187">
                  <c:v>2.4520428325286882E-5</c:v>
                </c:pt>
                <c:pt idx="188">
                  <c:v>2.798409973318521E-5</c:v>
                </c:pt>
                <c:pt idx="189">
                  <c:v>3.1437809927326118E-5</c:v>
                </c:pt>
                <c:pt idx="190">
                  <c:v>3.4881509082156307E-5</c:v>
                </c:pt>
                <c:pt idx="191">
                  <c:v>3.8315147373152346E-5</c:v>
                </c:pt>
                <c:pt idx="192">
                  <c:v>4.1738674976925392E-5</c:v>
                </c:pt>
                <c:pt idx="193">
                  <c:v>4.515204207132699E-5</c:v>
                </c:pt>
                <c:pt idx="194">
                  <c:v>4.855519883555578E-5</c:v>
                </c:pt>
                <c:pt idx="195">
                  <c:v>5.194809545026525E-5</c:v>
                </c:pt>
                <c:pt idx="196">
                  <c:v>5.5330682097672554E-5</c:v>
                </c:pt>
                <c:pt idx="197">
                  <c:v>5.8702908961668386E-5</c:v>
                </c:pt>
                <c:pt idx="198">
                  <c:v>6.2064726227927899E-5</c:v>
                </c:pt>
                <c:pt idx="199">
                  <c:v>6.5416084084022743E-5</c:v>
                </c:pt>
                <c:pt idx="200">
                  <c:v>6.8756932719534275E-5</c:v>
                </c:pt>
                <c:pt idx="201">
                  <c:v>7.2087222326167882E-5</c:v>
                </c:pt>
                <c:pt idx="202">
                  <c:v>7.5406903097868422E-5</c:v>
                </c:pt>
                <c:pt idx="203">
                  <c:v>7.8715925230936985E-5</c:v>
                </c:pt>
                <c:pt idx="204">
                  <c:v>8.2014238924148848E-5</c:v>
                </c:pt>
                <c:pt idx="205">
                  <c:v>8.5301794378872525E-5</c:v>
                </c:pt>
                <c:pt idx="206">
                  <c:v>8.8578541799190315E-5</c:v>
                </c:pt>
                <c:pt idx="207">
                  <c:v>9.184443139201999E-5</c:v>
                </c:pt>
                <c:pt idx="208">
                  <c:v>9.5099413367237919E-5</c:v>
                </c:pt>
                <c:pt idx="209">
                  <c:v>9.8343437937803389E-5</c:v>
                </c:pt>
                <c:pt idx="210">
                  <c:v>1.0157645531988452E-4</c:v>
                </c:pt>
                <c:pt idx="211">
                  <c:v>1.0479841573298537E-4</c:v>
                </c:pt>
                <c:pt idx="212">
                  <c:v>1.0800926940007471E-4</c:v>
                </c:pt>
                <c:pt idx="213">
                  <c:v>1.1120896654771592E-4</c:v>
                </c:pt>
                <c:pt idx="214">
                  <c:v>1.1439745740619884E-4</c:v>
                </c:pt>
                <c:pt idx="215">
                  <c:v>1.1757469220967272E-4</c:v>
                </c:pt>
                <c:pt idx="216">
                  <c:v>1.2074062119628096E-4</c:v>
                </c:pt>
                <c:pt idx="217">
                  <c:v>1.2389519460829742E-4</c:v>
                </c:pt>
                <c:pt idx="218">
                  <c:v>1.2703836269226421E-4</c:v>
                </c:pt>
                <c:pt idx="219">
                  <c:v>1.3017007569913141E-4</c:v>
                </c:pt>
                <c:pt idx="220">
                  <c:v>1.3329028388439802E-4</c:v>
                </c:pt>
                <c:pt idx="221">
                  <c:v>1.363989375082552E-4</c:v>
                </c:pt>
                <c:pt idx="222">
                  <c:v>1.3949598683573081E-4</c:v>
                </c:pt>
                <c:pt idx="223">
                  <c:v>1.4258138213683587E-4</c:v>
                </c:pt>
                <c:pt idx="224">
                  <c:v>1.4565507368671294E-4</c:v>
                </c:pt>
                <c:pt idx="225">
                  <c:v>1.4871701176578635E-4</c:v>
                </c:pt>
                <c:pt idx="226">
                  <c:v>1.5176714665991408E-4</c:v>
                </c:pt>
                <c:pt idx="227">
                  <c:v>1.54805428660542E-4</c:v>
                </c:pt>
                <c:pt idx="228">
                  <c:v>1.578318080648597E-4</c:v>
                </c:pt>
                <c:pt idx="229">
                  <c:v>1.6084623517595851E-4</c:v>
                </c:pt>
                <c:pt idx="230">
                  <c:v>1.6384866030299164E-4</c:v>
                </c:pt>
                <c:pt idx="231">
                  <c:v>1.6683903376133626E-4</c:v>
                </c:pt>
                <c:pt idx="232">
                  <c:v>1.6981730587275782E-4</c:v>
                </c:pt>
                <c:pt idx="233">
                  <c:v>1.7278342696557656E-4</c:v>
                </c:pt>
                <c:pt idx="234">
                  <c:v>1.7573734737483615E-4</c:v>
                </c:pt>
                <c:pt idx="235">
                  <c:v>1.7867901744247471E-4</c:v>
                </c:pt>
                <c:pt idx="236">
                  <c:v>1.8160838751749819E-4</c:v>
                </c:pt>
                <c:pt idx="237">
                  <c:v>1.8452540795615589E-4</c:v>
                </c:pt>
                <c:pt idx="238">
                  <c:v>1.8743002912211868E-4</c:v>
                </c:pt>
                <c:pt idx="239">
                  <c:v>1.9032220138665942E-4</c:v>
                </c:pt>
                <c:pt idx="240">
                  <c:v>1.9320187512883615E-4</c:v>
                </c:pt>
                <c:pt idx="241">
                  <c:v>1.960690007356776E-4</c:v>
                </c:pt>
                <c:pt idx="242">
                  <c:v>1.9892352860237142E-4</c:v>
                </c:pt>
                <c:pt idx="243">
                  <c:v>2.0176540913245528E-4</c:v>
                </c:pt>
                <c:pt idx="244">
                  <c:v>2.0459459273801034E-4</c:v>
                </c:pt>
                <c:pt idx="245">
                  <c:v>2.0741102983985759E-4</c:v>
                </c:pt>
                <c:pt idx="246">
                  <c:v>2.1021467086775728E-4</c:v>
                </c:pt>
                <c:pt idx="247">
                  <c:v>2.1300546626061098E-4</c:v>
                </c:pt>
                <c:pt idx="248">
                  <c:v>2.1578336646666676E-4</c:v>
                </c:pt>
                <c:pt idx="249">
                  <c:v>2.1854832194372713E-4</c:v>
                </c:pt>
                <c:pt idx="250">
                  <c:v>2.2130028315936042E-4</c:v>
                </c:pt>
                <c:pt idx="251">
                  <c:v>2.2403920059111497E-4</c:v>
                </c:pt>
                <c:pt idx="252">
                  <c:v>2.2676502472673685E-4</c:v>
                </c:pt>
                <c:pt idx="253">
                  <c:v>2.2947770606439048E-4</c:v>
                </c:pt>
                <c:pt idx="254">
                  <c:v>2.3217719511288288E-4</c:v>
                </c:pt>
                <c:pt idx="255">
                  <c:v>2.3486344239189124E-4</c:v>
                </c:pt>
                <c:pt idx="256">
                  <c:v>2.3753639843219389E-4</c:v>
                </c:pt>
                <c:pt idx="257">
                  <c:v>2.4019601377590506E-4</c:v>
                </c:pt>
                <c:pt idx="258">
                  <c:v>2.4284223897671285E-4</c:v>
                </c:pt>
                <c:pt idx="259">
                  <c:v>2.454750246001213E-4</c:v>
                </c:pt>
                <c:pt idx="260">
                  <c:v>2.4809432122369627E-4</c:v>
                </c:pt>
                <c:pt idx="261">
                  <c:v>2.507000794373146E-4</c:v>
                </c:pt>
                <c:pt idx="262">
                  <c:v>2.5329224984341783E-4</c:v>
                </c:pt>
                <c:pt idx="263">
                  <c:v>2.5587078305726985E-4</c:v>
                </c:pt>
                <c:pt idx="264">
                  <c:v>2.5843562970721828E-4</c:v>
                </c:pt>
                <c:pt idx="265">
                  <c:v>2.6098674043496041E-4</c:v>
                </c:pt>
                <c:pt idx="266">
                  <c:v>2.6352406589581339E-4</c:v>
                </c:pt>
                <c:pt idx="267">
                  <c:v>2.6604755675898857E-4</c:v>
                </c:pt>
                <c:pt idx="268">
                  <c:v>2.6855716370787055E-4</c:v>
                </c:pt>
                <c:pt idx="269">
                  <c:v>2.7105283744030062E-4</c:v>
                </c:pt>
                <c:pt idx="270">
                  <c:v>2.7353452866886506E-4</c:v>
                </c:pt>
                <c:pt idx="271">
                  <c:v>2.7600218812118775E-4</c:v>
                </c:pt>
                <c:pt idx="272">
                  <c:v>2.7845576654022847E-4</c:v>
                </c:pt>
                <c:pt idx="273">
                  <c:v>2.8089521468458519E-4</c:v>
                </c:pt>
                <c:pt idx="274">
                  <c:v>2.833204833288021E-4</c:v>
                </c:pt>
                <c:pt idx="275">
                  <c:v>2.8573152326368271E-4</c:v>
                </c:pt>
                <c:pt idx="276">
                  <c:v>2.8812828529660802E-4</c:v>
                </c:pt>
                <c:pt idx="277">
                  <c:v>2.9051072025186022E-4</c:v>
                </c:pt>
                <c:pt idx="278">
                  <c:v>2.9287877897095198E-4</c:v>
                </c:pt>
                <c:pt idx="279">
                  <c:v>2.9523241231296137E-4</c:v>
                </c:pt>
                <c:pt idx="280">
                  <c:v>2.9757157115487253E-4</c:v>
                </c:pt>
                <c:pt idx="281">
                  <c:v>2.9989620639192218E-4</c:v>
                </c:pt>
                <c:pt idx="282">
                  <c:v>3.0220626893795216E-4</c:v>
                </c:pt>
                <c:pt idx="283">
                  <c:v>3.0450170972576822E-4</c:v>
                </c:pt>
                <c:pt idx="284">
                  <c:v>3.0678247970750524E-4</c:v>
                </c:pt>
                <c:pt idx="285">
                  <c:v>3.0904852985499817E-4</c:v>
                </c:pt>
                <c:pt idx="286">
                  <c:v>3.112998111601607E-4</c:v>
                </c:pt>
                <c:pt idx="287">
                  <c:v>3.1353627463536973E-4</c:v>
                </c:pt>
                <c:pt idx="288">
                  <c:v>3.157578713138569E-4</c:v>
                </c:pt>
                <c:pt idx="289">
                  <c:v>3.1796455225010741E-4</c:v>
                </c:pt>
                <c:pt idx="290">
                  <c:v>3.2015626852026602E-4</c:v>
                </c:pt>
                <c:pt idx="291">
                  <c:v>3.2233297122254969E-4</c:v>
                </c:pt>
                <c:pt idx="292">
                  <c:v>3.24494611477669E-4</c:v>
                </c:pt>
                <c:pt idx="293">
                  <c:v>3.2664114042925608E-4</c:v>
                </c:pt>
                <c:pt idx="294">
                  <c:v>3.2877250924430077E-4</c:v>
                </c:pt>
                <c:pt idx="295">
                  <c:v>3.3088866911359525E-4</c:v>
                </c:pt>
                <c:pt idx="296">
                  <c:v>3.3298957125218619E-4</c:v>
                </c:pt>
                <c:pt idx="297">
                  <c:v>3.3507516689983591E-4</c:v>
                </c:pt>
                <c:pt idx="298">
                  <c:v>3.3714540732149143E-4</c:v>
                </c:pt>
                <c:pt idx="299">
                  <c:v>3.3920024380776326E-4</c:v>
                </c:pt>
                <c:pt idx="300">
                  <c:v>3.4123962767541221E-4</c:v>
                </c:pt>
                <c:pt idx="301">
                  <c:v>3.4326351026784605E-4</c:v>
                </c:pt>
                <c:pt idx="302">
                  <c:v>3.4527184295562535E-4</c:v>
                </c:pt>
                <c:pt idx="303">
                  <c:v>3.4726457713697885E-4</c:v>
                </c:pt>
                <c:pt idx="304">
                  <c:v>3.4924166423832919E-4</c:v>
                </c:pt>
                <c:pt idx="305">
                  <c:v>3.512030557148279E-4</c:v>
                </c:pt>
                <c:pt idx="306">
                  <c:v>3.5314870305090126E-4</c:v>
                </c:pt>
                <c:pt idx="307">
                  <c:v>3.5507855776080688E-4</c:v>
                </c:pt>
                <c:pt idx="308">
                  <c:v>3.5699257138920059E-4</c:v>
                </c:pt>
                <c:pt idx="309">
                  <c:v>3.5889069551171457E-4</c:v>
                </c:pt>
                <c:pt idx="310">
                  <c:v>3.6077288173554724E-4</c:v>
                </c:pt>
                <c:pt idx="311">
                  <c:v>3.6263908170006408E-4</c:v>
                </c:pt>
                <c:pt idx="312">
                  <c:v>3.6448924707741074E-4</c:v>
                </c:pt>
                <c:pt idx="313">
                  <c:v>3.6632332957313814E-4</c:v>
                </c:pt>
                <c:pt idx="314">
                  <c:v>3.6814128092684016E-4</c:v>
                </c:pt>
                <c:pt idx="315">
                  <c:v>3.6994305291280409E-4</c:v>
                </c:pt>
                <c:pt idx="316">
                  <c:v>3.7172859734067393E-4</c:v>
                </c:pt>
                <c:pt idx="317">
                  <c:v>3.7349786605612718E-4</c:v>
                </c:pt>
                <c:pt idx="318">
                  <c:v>3.752508109415654E-4</c:v>
                </c:pt>
                <c:pt idx="319">
                  <c:v>3.7698738391681881E-4</c:v>
                </c:pt>
                <c:pt idx="320">
                  <c:v>3.7870753693986501E-4</c:v>
                </c:pt>
                <c:pt idx="321">
                  <c:v>3.8041122200756271E-4</c:v>
                </c:pt>
                <c:pt idx="322">
                  <c:v>3.8209839115640071E-4</c:v>
                </c:pt>
                <c:pt idx="323">
                  <c:v>3.8376899646326156E-4</c:v>
                </c:pt>
                <c:pt idx="324">
                  <c:v>3.854229900462021E-4</c:v>
                </c:pt>
                <c:pt idx="325">
                  <c:v>3.870603240652494E-4</c:v>
                </c:pt>
                <c:pt idx="326">
                  <c:v>3.8868095072321378E-4</c:v>
                </c:pt>
                <c:pt idx="327">
                  <c:v>3.9028482226651884E-4</c:v>
                </c:pt>
                <c:pt idx="328">
                  <c:v>3.918718909860489E-4</c:v>
                </c:pt>
                <c:pt idx="329">
                  <c:v>3.9344210921801417E-4</c:v>
                </c:pt>
                <c:pt idx="330">
                  <c:v>3.9499542934483479E-4</c:v>
                </c:pt>
                <c:pt idx="331">
                  <c:v>3.9653180379604344E-4</c:v>
                </c:pt>
                <c:pt idx="332">
                  <c:v>3.9805118504920698E-4</c:v>
                </c:pt>
                <c:pt idx="333">
                  <c:v>3.9955352563086839E-4</c:v>
                </c:pt>
                <c:pt idx="334">
                  <c:v>4.0103877811750873E-4</c:v>
                </c:pt>
                <c:pt idx="335">
                  <c:v>4.0250689513653018E-4</c:v>
                </c:pt>
                <c:pt idx="336">
                  <c:v>4.0395782936726018E-4</c:v>
                </c:pt>
                <c:pt idx="337">
                  <c:v>4.053915335419777E-4</c:v>
                </c:pt>
                <c:pt idx="338">
                  <c:v>4.0680796044696179E-4</c:v>
                </c:pt>
                <c:pt idx="339">
                  <c:v>4.0820706292356382E-4</c:v>
                </c:pt>
                <c:pt idx="340">
                  <c:v>4.0958879386930228E-4</c:v>
                </c:pt>
                <c:pt idx="341">
                  <c:v>4.1095310623898319E-4</c:v>
                </c:pt>
                <c:pt idx="342">
                  <c:v>4.1229995304584437E-4</c:v>
                </c:pt>
                <c:pt idx="343">
                  <c:v>4.1362928736272616E-4</c:v>
                </c:pt>
                <c:pt idx="344">
                  <c:v>4.1494106232326769E-4</c:v>
                </c:pt>
                <c:pt idx="345">
                  <c:v>4.1623523112313077E-4</c:v>
                </c:pt>
                <c:pt idx="346">
                  <c:v>4.1751174702125081E-4</c:v>
                </c:pt>
                <c:pt idx="347">
                  <c:v>4.1877056334111714E-4</c:v>
                </c:pt>
                <c:pt idx="348">
                  <c:v>4.200116334720813E-4</c:v>
                </c:pt>
                <c:pt idx="349">
                  <c:v>4.212349108706964E-4</c:v>
                </c:pt>
                <c:pt idx="350">
                  <c:v>4.2244034906208685E-4</c:v>
                </c:pt>
                <c:pt idx="351">
                  <c:v>4.2362790164134941E-4</c:v>
                </c:pt>
                <c:pt idx="352">
                  <c:v>4.2479752227498723E-4</c:v>
                </c:pt>
                <c:pt idx="353">
                  <c:v>4.2594916470237734E-4</c:v>
                </c:pt>
                <c:pt idx="354">
                  <c:v>4.2708278273727199E-4</c:v>
                </c:pt>
                <c:pt idx="355">
                  <c:v>4.2819833026933523E-4</c:v>
                </c:pt>
                <c:pt idx="356">
                  <c:v>4.2929576126571648E-4</c:v>
                </c:pt>
                <c:pt idx="357">
                  <c:v>4.303750297726604E-4</c:v>
                </c:pt>
                <c:pt idx="358">
                  <c:v>4.3143608991715542E-4</c:v>
                </c:pt>
                <c:pt idx="359">
                  <c:v>4.32478895908622E-4</c:v>
                </c:pt>
                <c:pt idx="360">
                  <c:v>4.3350340204064043E-4</c:v>
                </c:pt>
                <c:pt idx="361">
                  <c:v>4.34509562692721E-4</c:v>
                </c:pt>
                <c:pt idx="362">
                  <c:v>4.3549733233211638E-4</c:v>
                </c:pt>
                <c:pt idx="363">
                  <c:v>4.3646666551567864E-4</c:v>
                </c:pt>
                <c:pt idx="364">
                  <c:v>4.3741751689176073E-4</c:v>
                </c:pt>
                <c:pt idx="365">
                  <c:v>4.3834984120216488E-4</c:v>
                </c:pt>
                <c:pt idx="366">
                  <c:v>4.3926359328413873E-4</c:v>
                </c:pt>
                <c:pt idx="367">
                  <c:v>4.4015872807242099E-4</c:v>
                </c:pt>
                <c:pt idx="368">
                  <c:v>4.4103520060133708E-4</c:v>
                </c:pt>
                <c:pt idx="369">
                  <c:v>4.4189296600694755E-4</c:v>
                </c:pt>
                <c:pt idx="370">
                  <c:v>4.4273197952925E-4</c:v>
                </c:pt>
                <c:pt idx="371">
                  <c:v>4.4355219651443574E-4</c:v>
                </c:pt>
                <c:pt idx="372">
                  <c:v>4.4435357241720389E-4</c:v>
                </c:pt>
                <c:pt idx="373">
                  <c:v>4.4513606280313384E-4</c:v>
                </c:pt>
                <c:pt idx="374">
                  <c:v>4.458996233511175E-4</c:v>
                </c:pt>
                <c:pt idx="375">
                  <c:v>4.4664420985585421E-4</c:v>
                </c:pt>
                <c:pt idx="376">
                  <c:v>4.4736977823040924E-4</c:v>
                </c:pt>
                <c:pt idx="377">
                  <c:v>4.4807628450883787E-4</c:v>
                </c:pt>
                <c:pt idx="378">
                  <c:v>4.4876368484887778E-4</c:v>
                </c:pt>
                <c:pt idx="379">
                  <c:v>4.4943193553471082E-4</c:v>
                </c:pt>
                <c:pt idx="380">
                  <c:v>4.5008099297979697E-4</c:v>
                </c:pt>
                <c:pt idx="381">
                  <c:v>4.5071081372978212E-4</c:v>
                </c:pt>
                <c:pt idx="382">
                  <c:v>4.5132135446548265E-4</c:v>
                </c:pt>
                <c:pt idx="383">
                  <c:v>4.5191257200594874E-4</c:v>
                </c:pt>
                <c:pt idx="384">
                  <c:v>4.5248442331160838E-4</c:v>
                </c:pt>
                <c:pt idx="385">
                  <c:v>4.5303686548749556E-4</c:v>
                </c:pt>
                <c:pt idx="386">
                  <c:v>4.5356985578656484E-4</c:v>
                </c:pt>
                <c:pt idx="387">
                  <c:v>4.540833516130942E-4</c:v>
                </c:pt>
                <c:pt idx="388">
                  <c:v>4.5457731052618041E-4</c:v>
                </c:pt>
                <c:pt idx="389">
                  <c:v>4.5505169024332879E-4</c:v>
                </c:pt>
                <c:pt idx="390">
                  <c:v>4.5550644864414093E-4</c:v>
                </c:pt>
                <c:pt idx="391">
                  <c:v>4.5594154377410221E-4</c:v>
                </c:pt>
                <c:pt idx="392">
                  <c:v>4.5635693384847462E-4</c:v>
                </c:pt>
                <c:pt idx="393">
                  <c:v>4.5675257725629603E-4</c:v>
                </c:pt>
                <c:pt idx="394">
                  <c:v>4.5712843256449042E-4</c:v>
                </c:pt>
                <c:pt idx="395">
                  <c:v>4.5748445852209255E-4</c:v>
                </c:pt>
                <c:pt idx="396">
                  <c:v>4.5782061406459052E-4</c:v>
                </c:pt>
                <c:pt idx="397">
                  <c:v>4.5813685831839042E-4</c:v>
                </c:pt>
                <c:pt idx="398">
                  <c:v>4.5843315060540662E-4</c:v>
                </c:pt>
                <c:pt idx="399">
                  <c:v>4.5870945044778233E-4</c:v>
                </c:pt>
                <c:pt idx="400">
                  <c:v>4.5896571757274437E-4</c:v>
                </c:pt>
                <c:pt idx="401">
                  <c:v>4.5920191191759662E-4</c:v>
                </c:pt>
                <c:pt idx="402">
                  <c:v>4.5941799363485679E-4</c:v>
                </c:pt>
                <c:pt idx="403">
                  <c:v>4.5961392309754176E-4</c:v>
                </c:pt>
                <c:pt idx="404">
                  <c:v>4.5978966090460583E-4</c:v>
                </c:pt>
                <c:pt idx="405">
                  <c:v>4.5994516788653699E-4</c:v>
                </c:pt>
                <c:pt idx="406">
                  <c:v>4.6008040511111731E-4</c:v>
                </c:pt>
                <c:pt idx="407">
                  <c:v>4.6019533388935274E-4</c:v>
                </c:pt>
                <c:pt idx="408">
                  <c:v>4.6028991578157737E-4</c:v>
                </c:pt>
                <c:pt idx="409">
                  <c:v>4.6036411260373921E-4</c:v>
                </c:pt>
                <c:pt idx="410">
                  <c:v>4.604178864338731E-4</c:v>
                </c:pt>
                <c:pt idx="411">
                  <c:v>4.604511996187676E-4</c:v>
                </c:pt>
                <c:pt idx="412">
                  <c:v>4.6046401478083238E-4</c:v>
                </c:pt>
                <c:pt idx="413">
                  <c:v>4.6045629482517289E-4</c:v>
                </c:pt>
                <c:pt idx="414">
                  <c:v>4.6042800294688067E-4</c:v>
                </c:pt>
                <c:pt idx="415">
                  <c:v>4.6037910263854509E-4</c:v>
                </c:pt>
                <c:pt idx="416">
                  <c:v>4.6030955769799635E-4</c:v>
                </c:pt>
                <c:pt idx="417">
                  <c:v>4.602193322362866E-4</c:v>
                </c:pt>
                <c:pt idx="418">
                  <c:v>4.6010839068591828E-4</c:v>
                </c:pt>
                <c:pt idx="419">
                  <c:v>4.599766978093284E-4</c:v>
                </c:pt>
                <c:pt idx="420">
                  <c:v>4.5982421870763822E-4</c:v>
                </c:pt>
                <c:pt idx="421">
                  <c:v>4.5965091882967763E-4</c:v>
                </c:pt>
                <c:pt idx="422">
                  <c:v>4.5945676398129458E-4</c:v>
                </c:pt>
                <c:pt idx="423">
                  <c:v>4.5924172033496002E-4</c:v>
                </c:pt>
                <c:pt idx="424">
                  <c:v>4.590057544396786E-4</c:v>
                </c:pt>
                <c:pt idx="425">
                  <c:v>4.5874883323121751E-4</c:v>
                </c:pt>
                <c:pt idx="426">
                  <c:v>4.5847092404266421E-4</c:v>
                </c:pt>
                <c:pt idx="427">
                  <c:v>4.5817199461532668E-4</c:v>
                </c:pt>
                <c:pt idx="428">
                  <c:v>4.5785201310998697E-4</c:v>
                </c:pt>
                <c:pt idx="429">
                  <c:v>4.5751094811852391E-4</c:v>
                </c:pt>
                <c:pt idx="430">
                  <c:v>4.5714876867591675E-4</c:v>
                </c:pt>
                <c:pt idx="431">
                  <c:v>4.5676544427264573E-4</c:v>
                </c:pt>
                <c:pt idx="432">
                  <c:v>4.5636094486750439E-4</c:v>
                </c:pt>
                <c:pt idx="433">
                  <c:v>4.5593524090083864E-4</c:v>
                </c:pt>
                <c:pt idx="434">
                  <c:v>4.5548830330823046E-4</c:v>
                </c:pt>
                <c:pt idx="435">
                  <c:v>4.5502010353464255E-4</c:v>
                </c:pt>
                <c:pt idx="436">
                  <c:v>4.5453061354904222E-4</c:v>
                </c:pt>
                <c:pt idx="437">
                  <c:v>4.5401980585952343E-4</c:v>
                </c:pt>
                <c:pt idx="438">
                  <c:v>4.5348765352894648E-4</c:v>
                </c:pt>
                <c:pt idx="439">
                  <c:v>4.529341301911157E-4</c:v>
                </c:pt>
                <c:pt idx="440">
                  <c:v>4.5235921006751747E-4</c:v>
                </c:pt>
                <c:pt idx="441">
                  <c:v>4.5176286798463949E-4</c:v>
                </c:pt>
                <c:pt idx="442">
                  <c:v>4.5114507939189607E-4</c:v>
                </c:pt>
                <c:pt idx="443">
                  <c:v>4.5050582038018357E-4</c:v>
                </c:pt>
                <c:pt idx="444">
                  <c:v>4.4984506770109098E-4</c:v>
                </c:pt>
                <c:pt idx="445">
                  <c:v>4.491627987867934E-4</c:v>
                </c:pt>
                <c:pt idx="446">
                  <c:v>4.4845899177065572E-4</c:v>
                </c:pt>
                <c:pt idx="447">
                  <c:v>4.4773362550857627E-4</c:v>
                </c:pt>
                <c:pt idx="448">
                  <c:v>4.4698667960110095E-4</c:v>
                </c:pt>
                <c:pt idx="449">
                  <c:v>4.4621813441633978E-4</c:v>
                </c:pt>
                <c:pt idx="450">
                  <c:v>4.4542282396383315E-4</c:v>
                </c:pt>
                <c:pt idx="451">
                  <c:v>4.4460085382987179E-4</c:v>
                </c:pt>
                <c:pt idx="452">
                  <c:v>4.4375233096859991E-4</c:v>
                </c:pt>
                <c:pt idx="453">
                  <c:v>4.4287736366500219E-4</c:v>
                </c:pt>
                <c:pt idx="454">
                  <c:v>4.4197606149904881E-4</c:v>
                </c:pt>
                <c:pt idx="455">
                  <c:v>4.4104853531095662E-4</c:v>
                </c:pt>
                <c:pt idx="456">
                  <c:v>4.400948971675278E-4</c:v>
                </c:pt>
                <c:pt idx="457">
                  <c:v>4.3911526032952683E-4</c:v>
                </c:pt>
                <c:pt idx="458">
                  <c:v>4.3810973922006163E-4</c:v>
                </c:pt>
                <c:pt idx="459">
                  <c:v>4.3707844939393133E-4</c:v>
                </c:pt>
                <c:pt idx="460">
                  <c:v>4.3602150750790948E-4</c:v>
                </c:pt>
                <c:pt idx="461">
                  <c:v>4.3493903129192865E-4</c:v>
                </c:pt>
                <c:pt idx="462">
                  <c:v>4.3383113952113588E-4</c:v>
                </c:pt>
                <c:pt idx="463">
                  <c:v>4.3269795198878935E-4</c:v>
                </c:pt>
                <c:pt idx="464">
                  <c:v>4.3153958947996754E-4</c:v>
                </c:pt>
                <c:pt idx="465">
                  <c:v>4.3035617374606231E-4</c:v>
                </c:pt>
                <c:pt idx="466">
                  <c:v>4.2914782748003046E-4</c:v>
                </c:pt>
                <c:pt idx="467">
                  <c:v>4.279146742923773E-4</c:v>
                </c:pt>
                <c:pt idx="468">
                  <c:v>4.2665683868784772E-4</c:v>
                </c:pt>
                <c:pt idx="469">
                  <c:v>4.2537444604280134E-4</c:v>
                </c:pt>
                <c:pt idx="470">
                  <c:v>4.2406762258324833E-4</c:v>
                </c:pt>
                <c:pt idx="471">
                  <c:v>4.2273649536352434E-4</c:v>
                </c:pt>
                <c:pt idx="472">
                  <c:v>4.2138119224558314E-4</c:v>
                </c:pt>
                <c:pt idx="473">
                  <c:v>4.2000184187888614E-4</c:v>
                </c:pt>
                <c:pt idx="474">
                  <c:v>4.1859857368087018E-4</c:v>
                </c:pt>
                <c:pt idx="475">
                  <c:v>4.1717151781797316E-4</c:v>
                </c:pt>
                <c:pt idx="476">
                  <c:v>4.1572080518720051E-4</c:v>
                </c:pt>
                <c:pt idx="477">
                  <c:v>4.1424656739821408E-4</c:v>
                </c:pt>
                <c:pt idx="478">
                  <c:v>4.1274893675592706E-4</c:v>
                </c:pt>
                <c:pt idx="479">
                  <c:v>4.1122804624358787E-4</c:v>
                </c:pt>
                <c:pt idx="480">
                  <c:v>4.0968402950633797E-4</c:v>
                </c:pt>
                <c:pt idx="481">
                  <c:v>4.0811702083522774E-4</c:v>
                </c:pt>
                <c:pt idx="482">
                  <c:v>4.065271551516764E-4</c:v>
                </c:pt>
                <c:pt idx="483">
                  <c:v>4.0491456799236119E-4</c:v>
                </c:pt>
                <c:pt idx="484">
                  <c:v>4.0327939549452248E-4</c:v>
                </c:pt>
                <c:pt idx="485">
                  <c:v>4.0162177438167191E-4</c:v>
                </c:pt>
                <c:pt idx="486">
                  <c:v>3.9994184194969015E-4</c:v>
                </c:pt>
                <c:pt idx="487">
                  <c:v>3.9823973605330245E-4</c:v>
                </c:pt>
                <c:pt idx="488">
                  <c:v>3.965155950929207E-4</c:v>
                </c:pt>
                <c:pt idx="489">
                  <c:v>3.9476955800183907E-4</c:v>
                </c:pt>
                <c:pt idx="490">
                  <c:v>3.93001764233774E-4</c:v>
                </c:pt>
                <c:pt idx="491">
                  <c:v>3.9121235375073671E-4</c:v>
                </c:pt>
                <c:pt idx="492">
                  <c:v>3.8940146701122775E-4</c:v>
                </c:pt>
                <c:pt idx="493">
                  <c:v>3.8756924495874566E-4</c:v>
                </c:pt>
                <c:pt idx="494">
                  <c:v>3.8571582901059662E-4</c:v>
                </c:pt>
                <c:pt idx="495">
                  <c:v>3.8384136104699991E-4</c:v>
                </c:pt>
                <c:pt idx="496">
                  <c:v>3.8194598340047695E-4</c:v>
                </c:pt>
                <c:pt idx="497">
                  <c:v>3.8002983884551691E-4</c:v>
                </c:pt>
                <c:pt idx="498">
                  <c:v>3.7809307058851054E-4</c:v>
                </c:pt>
                <c:pt idx="499">
                  <c:v>3.7613582225794326E-4</c:v>
                </c:pt>
                <c:pt idx="500">
                  <c:v>3.7415823789484063E-4</c:v>
                </c:pt>
                <c:pt idx="501">
                  <c:v>3.7216046194345833E-4</c:v>
                </c:pt>
                <c:pt idx="502">
                  <c:v>3.701426392422086E-4</c:v>
                </c:pt>
                <c:pt idx="503">
                  <c:v>3.6810491501481821E-4</c:v>
                </c:pt>
                <c:pt idx="504">
                  <c:v>3.6604743486170826E-4</c:v>
                </c:pt>
                <c:pt idx="505">
                  <c:v>3.6397034475159151E-4</c:v>
                </c:pt>
                <c:pt idx="506">
                  <c:v>3.6187379101328024E-4</c:v>
                </c:pt>
                <c:pt idx="507">
                  <c:v>3.5975792032769772E-4</c:v>
                </c:pt>
                <c:pt idx="508">
                  <c:v>3.5762287972008832E-4</c:v>
                </c:pt>
                <c:pt idx="509">
                  <c:v>3.5546881655241998E-4</c:v>
                </c:pt>
                <c:pt idx="510">
                  <c:v>3.5329587851597335E-4</c:v>
                </c:pt>
                <c:pt idx="511">
                  <c:v>3.5110421362411306E-4</c:v>
                </c:pt>
                <c:pt idx="512">
                  <c:v>3.4889397020523426E-4</c:v>
                </c:pt>
                <c:pt idx="513">
                  <c:v>3.4666529689588127E-4</c:v>
                </c:pt>
                <c:pt idx="514">
                  <c:v>3.4441834263403202E-4</c:v>
                </c:pt>
                <c:pt idx="515">
                  <c:v>3.421532566525442E-4</c:v>
                </c:pt>
                <c:pt idx="516">
                  <c:v>3.3987018847275827E-4</c:v>
                </c:pt>
                <c:pt idx="517">
                  <c:v>3.3756928789825305E-4</c:v>
                </c:pt>
                <c:pt idx="518">
                  <c:v>3.3525070500874961E-4</c:v>
                </c:pt>
                <c:pt idx="519">
                  <c:v>3.3291459015415907E-4</c:v>
                </c:pt>
                <c:pt idx="520">
                  <c:v>3.3056109394877036E-4</c:v>
                </c:pt>
                <c:pt idx="521">
                  <c:v>3.281903672655743E-4</c:v>
                </c:pt>
                <c:pt idx="522">
                  <c:v>3.2580256123071965E-4</c:v>
                </c:pt>
                <c:pt idx="523">
                  <c:v>3.2339782721809823E-4</c:v>
                </c:pt>
                <c:pt idx="524">
                  <c:v>3.2097631684405457E-4</c:v>
                </c:pt>
                <c:pt idx="525">
                  <c:v>3.185381819622178E-4</c:v>
                </c:pt>
                <c:pt idx="526">
                  <c:v>3.1608357465845118E-4</c:v>
                </c:pt>
                <c:pt idx="527">
                  <c:v>3.136126472459174E-4</c:v>
                </c:pt>
                <c:pt idx="528">
                  <c:v>3.111255522602552E-4</c:v>
                </c:pt>
                <c:pt idx="529">
                  <c:v>3.0862244245486516E-4</c:v>
                </c:pt>
                <c:pt idx="530">
                  <c:v>3.0610347079630164E-4</c:v>
                </c:pt>
                <c:pt idx="531">
                  <c:v>3.0356879045976724E-4</c:v>
                </c:pt>
                <c:pt idx="532">
                  <c:v>3.0101855482470848E-4</c:v>
                </c:pt>
                <c:pt idx="533">
                  <c:v>2.984529174705082E-4</c:v>
                </c:pt>
                <c:pt idx="534">
                  <c:v>2.9587203217227377E-4</c:v>
                </c:pt>
                <c:pt idx="535">
                  <c:v>2.9327605289671753E-4</c:v>
                </c:pt>
                <c:pt idx="536">
                  <c:v>2.9066513379812753E-4</c:v>
                </c:pt>
                <c:pt idx="537">
                  <c:v>2.8803942921442596E-4</c:v>
                </c:pt>
                <c:pt idx="538">
                  <c:v>2.8539909366331325E-4</c:v>
                </c:pt>
                <c:pt idx="539">
                  <c:v>2.8274428183849539E-4</c:v>
                </c:pt>
                <c:pt idx="540">
                  <c:v>2.8007514860599228E-4</c:v>
                </c:pt>
                <c:pt idx="541">
                  <c:v>2.773918490005259E-4</c:v>
                </c:pt>
                <c:pt idx="542">
                  <c:v>2.7469453822198474E-4</c:v>
                </c:pt>
                <c:pt idx="543">
                  <c:v>2.7198337163196408E-4</c:v>
                </c:pt>
                <c:pt idx="544">
                  <c:v>2.6925850475037944E-4</c:v>
                </c:pt>
                <c:pt idx="545">
                  <c:v>2.6652009325215179E-4</c:v>
                </c:pt>
                <c:pt idx="546">
                  <c:v>2.6376829296396239E-4</c:v>
                </c:pt>
                <c:pt idx="547">
                  <c:v>2.6100325986107596E-4</c:v>
                </c:pt>
                <c:pt idx="548">
                  <c:v>2.5822515006423095E-4</c:v>
                </c:pt>
                <c:pt idx="549">
                  <c:v>2.5543411983659401E-4</c:v>
                </c:pt>
                <c:pt idx="550">
                  <c:v>2.5263032558077908E-4</c:v>
                </c:pt>
                <c:pt idx="551">
                  <c:v>2.4981392383592805E-4</c:v>
                </c:pt>
                <c:pt idx="552">
                  <c:v>2.4698507127485307E-4</c:v>
                </c:pt>
                <c:pt idx="553">
                  <c:v>2.4414392470123794E-4</c:v>
                </c:pt>
                <c:pt idx="554">
                  <c:v>2.4129064104689839E-4</c:v>
                </c:pt>
                <c:pt idx="555">
                  <c:v>2.3842537736909976E-4</c:v>
                </c:pt>
                <c:pt idx="556">
                  <c:v>2.3554829084793108E-4</c:v>
                </c:pt>
                <c:pt idx="557">
                  <c:v>2.3265953878373456E-4</c:v>
                </c:pt>
                <c:pt idx="558">
                  <c:v>2.2975927859458971E-4</c:v>
                </c:pt>
                <c:pt idx="559">
                  <c:v>2.2684766781385127E-4</c:v>
                </c:pt>
                <c:pt idx="560">
                  <c:v>2.239248640877404E-4</c:v>
                </c:pt>
                <c:pt idx="561">
                  <c:v>2.2099102517298815E-4</c:v>
                </c:pt>
                <c:pt idx="562">
                  <c:v>2.1804630893453131E-4</c:v>
                </c:pt>
                <c:pt idx="563">
                  <c:v>2.1509087334325977E-4</c:v>
                </c:pt>
                <c:pt idx="564">
                  <c:v>2.1212487647381562E-4</c:v>
                </c:pt>
                <c:pt idx="565">
                  <c:v>2.0914847650244334E-4</c:v>
                </c:pt>
                <c:pt idx="566">
                  <c:v>2.0616183170489187E-4</c:v>
                </c:pt>
                <c:pt idx="567">
                  <c:v>2.0316510045436807E-4</c:v>
                </c:pt>
                <c:pt idx="568">
                  <c:v>2.0015844121954268E-4</c:v>
                </c:pt>
                <c:pt idx="569">
                  <c:v>1.9714201256260886E-4</c:v>
                </c:pt>
                <c:pt idx="570">
                  <c:v>1.9411597313739477E-4</c:v>
                </c:pt>
                <c:pt idx="571">
                  <c:v>1.9108048168753084E-4</c:v>
                </c:pt>
                <c:pt idx="572">
                  <c:v>1.8803569704467358E-4</c:v>
                </c:pt>
                <c:pt idx="573">
                  <c:v>1.8498177812678802E-4</c:v>
                </c:pt>
                <c:pt idx="574">
                  <c:v>1.819188839364901E-4</c:v>
                </c:pt>
                <c:pt idx="575">
                  <c:v>1.7884717355945329E-4</c:v>
                </c:pt>
                <c:pt idx="576">
                  <c:v>1.7576680616288113E-4</c:v>
                </c:pt>
                <c:pt idx="577">
                  <c:v>1.7267794099405117E-4</c:v>
                </c:pt>
                <c:pt idx="578">
                  <c:v>1.6958073737893375E-4</c:v>
                </c:pt>
                <c:pt idx="579">
                  <c:v>1.6647535472089233E-4</c:v>
                </c:pt>
                <c:pt idx="580">
                  <c:v>1.6336195249947122E-4</c:v>
                </c:pt>
                <c:pt idx="581">
                  <c:v>1.6024069026927899E-4</c:v>
                </c:pt>
                <c:pt idx="582">
                  <c:v>1.5711172765897686E-4</c:v>
                </c:pt>
                <c:pt idx="583">
                  <c:v>1.5397522437038288E-4</c:v>
                </c:pt>
                <c:pt idx="584">
                  <c:v>1.5083134017770548E-4</c:v>
                </c:pt>
                <c:pt idx="585">
                  <c:v>1.4768023492692136E-4</c:v>
                </c:pt>
                <c:pt idx="586">
                  <c:v>1.445220685353167E-4</c:v>
                </c:pt>
                <c:pt idx="587">
                  <c:v>1.4135700099121337E-4</c:v>
                </c:pt>
                <c:pt idx="588">
                  <c:v>1.3818519235390701E-4</c:v>
                </c:pt>
                <c:pt idx="589">
                  <c:v>1.3500680275384797E-4</c:v>
                </c:pt>
                <c:pt idx="590">
                  <c:v>1.3182199239310388E-4</c:v>
                </c:pt>
                <c:pt idx="591">
                  <c:v>1.2863092154614901E-4</c:v>
                </c:pt>
                <c:pt idx="592">
                  <c:v>1.2543375056103684E-4</c:v>
                </c:pt>
                <c:pt idx="593">
                  <c:v>1.2223063986102305E-4</c:v>
                </c:pt>
                <c:pt idx="594">
                  <c:v>1.1902174994672198E-4</c:v>
                </c:pt>
                <c:pt idx="595">
                  <c:v>1.1580724139889822E-4</c:v>
                </c:pt>
                <c:pt idx="596">
                  <c:v>1.125872748820191E-4</c:v>
                </c:pt>
                <c:pt idx="597">
                  <c:v>1.0936201114872364E-4</c:v>
                </c:pt>
                <c:pt idx="598">
                  <c:v>1.0613161104540314E-4</c:v>
                </c:pt>
                <c:pt idx="599">
                  <c:v>1.0289623551913738E-4</c:v>
                </c:pt>
                <c:pt idx="600">
                  <c:v>9.9656045626296384E-5</c:v>
                </c:pt>
                <c:pt idx="601">
                  <c:v>9.6411202543200997E-5</c:v>
                </c:pt>
                <c:pt idx="602">
                  <c:v>9.3161867579348015E-5</c:v>
                </c:pt>
                <c:pt idx="603">
                  <c:v>8.9908202193853247E-5</c:v>
                </c:pt>
                <c:pt idx="604">
                  <c:v>8.665036801596512E-5</c:v>
                </c:pt>
                <c:pt idx="605">
                  <c:v>8.3388526870770694E-5</c:v>
                </c:pt>
                <c:pt idx="606">
                  <c:v>8.0122840811585913E-5</c:v>
                </c:pt>
                <c:pt idx="607">
                  <c:v>7.6853472161033786E-5</c:v>
                </c:pt>
                <c:pt idx="608">
                  <c:v>7.3580583563532821E-5</c:v>
                </c:pt>
                <c:pt idx="609">
                  <c:v>7.0304338052941024E-5</c:v>
                </c:pt>
                <c:pt idx="610">
                  <c:v>6.7024899140575444E-5</c:v>
                </c:pt>
                <c:pt idx="611">
                  <c:v>6.3742430930991114E-5</c:v>
                </c:pt>
                <c:pt idx="612">
                  <c:v>6.0457098276129219E-5</c:v>
                </c:pt>
                <c:pt idx="613">
                  <c:v>5.7169066983349275E-5</c:v>
                </c:pt>
                <c:pt idx="614">
                  <c:v>5.3878504100469702E-5</c:v>
                </c:pt>
                <c:pt idx="615">
                  <c:v>5.0585578313026554E-5</c:v>
                </c:pt>
                <c:pt idx="616">
                  <c:v>4.7290460508644018E-5</c:v>
                </c:pt>
                <c:pt idx="617">
                  <c:v>4.3993324596404826E-5</c:v>
                </c:pt>
                <c:pt idx="618">
                  <c:v>4.0694348726222724E-5</c:v>
                </c:pt>
                <c:pt idx="619">
                  <c:v>3.7393717155773866E-5</c:v>
                </c:pt>
                <c:pt idx="620">
                  <c:v>3.4091623204599792E-5</c:v>
                </c:pt>
                <c:pt idx="621">
                  <c:v>3.0788274112638618E-5</c:v>
                </c:pt>
                <c:pt idx="622">
                  <c:v>2.7483899406859784E-5</c:v>
                </c:pt>
                <c:pt idx="623">
                  <c:v>2.4178766133552223E-5</c:v>
                </c:pt>
                <c:pt idx="624">
                  <c:v>2.0873208566336278E-5</c:v>
                </c:pt>
                <c:pt idx="625">
                  <c:v>1.7567691447555929E-5</c:v>
                </c:pt>
                <c:pt idx="626">
                  <c:v>1.4262961107284245E-5</c:v>
                </c:pt>
                <c:pt idx="627">
                  <c:v>1.0960469591610341E-5</c:v>
                </c:pt>
                <c:pt idx="628">
                  <c:v>7.6638927003378838E-6</c:v>
                </c:pt>
                <c:pt idx="629">
                  <c:v>4.387463488367689E-6</c:v>
                </c:pt>
                <c:pt idx="630">
                  <c:v>1.2957958870187766E-6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-5.2399999999999998E-7</c:v>
                </c:pt>
                <c:pt idx="1">
                  <c:v>-5.2398111851778742E-7</c:v>
                </c:pt>
                <c:pt idx="2">
                  <c:v>-5.239433555533623E-7</c:v>
                </c:pt>
                <c:pt idx="3">
                  <c:v>-5.2388671110672451E-7</c:v>
                </c:pt>
                <c:pt idx="4">
                  <c:v>-5.2381118517787426E-7</c:v>
                </c:pt>
                <c:pt idx="5">
                  <c:v>-5.2371677776681135E-7</c:v>
                </c:pt>
                <c:pt idx="6">
                  <c:v>-5.2360348887353598E-7</c:v>
                </c:pt>
                <c:pt idx="7">
                  <c:v>-5.2347131849804794E-7</c:v>
                </c:pt>
                <c:pt idx="8">
                  <c:v>-5.2332026664034734E-7</c:v>
                </c:pt>
                <c:pt idx="9">
                  <c:v>-5.2315033330043418E-7</c:v>
                </c:pt>
                <c:pt idx="10">
                  <c:v>-5.2296151847830846E-7</c:v>
                </c:pt>
                <c:pt idx="11">
                  <c:v>-5.2275382217397018E-7</c:v>
                </c:pt>
                <c:pt idx="12">
                  <c:v>-5.2252724438741933E-7</c:v>
                </c:pt>
                <c:pt idx="13">
                  <c:v>-5.2228178511865593E-7</c:v>
                </c:pt>
                <c:pt idx="14">
                  <c:v>-5.2201744436767985E-7</c:v>
                </c:pt>
                <c:pt idx="15">
                  <c:v>-5.2173422213449133E-7</c:v>
                </c:pt>
                <c:pt idx="16">
                  <c:v>-5.2143211841909013E-7</c:v>
                </c:pt>
                <c:pt idx="17">
                  <c:v>-5.2111113322147637E-7</c:v>
                </c:pt>
                <c:pt idx="18">
                  <c:v>-5.2077126654165005E-7</c:v>
                </c:pt>
                <c:pt idx="19">
                  <c:v>-5.2041251837961117E-7</c:v>
                </c:pt>
                <c:pt idx="20">
                  <c:v>-5.2003488873535973E-7</c:v>
                </c:pt>
                <c:pt idx="21">
                  <c:v>-5.1963837760889572E-7</c:v>
                </c:pt>
                <c:pt idx="22">
                  <c:v>-5.1922298500021916E-7</c:v>
                </c:pt>
                <c:pt idx="23">
                  <c:v>-5.1878871090933003E-7</c:v>
                </c:pt>
                <c:pt idx="24">
                  <c:v>-5.1833555533622824E-7</c:v>
                </c:pt>
                <c:pt idx="25">
                  <c:v>-5.1786351828091388E-7</c:v>
                </c:pt>
                <c:pt idx="26">
                  <c:v>-5.1737259974338707E-7</c:v>
                </c:pt>
                <c:pt idx="27">
                  <c:v>-5.1686279972364759E-7</c:v>
                </c:pt>
                <c:pt idx="28">
                  <c:v>-5.1633411822169555E-7</c:v>
                </c:pt>
                <c:pt idx="29">
                  <c:v>-5.1578655523753095E-7</c:v>
                </c:pt>
                <c:pt idx="30">
                  <c:v>-5.1522011077115378E-7</c:v>
                </c:pt>
                <c:pt idx="31">
                  <c:v>-5.1463478482256406E-7</c:v>
                </c:pt>
                <c:pt idx="32">
                  <c:v>-5.1403057739176177E-7</c:v>
                </c:pt>
                <c:pt idx="33">
                  <c:v>-5.1340748847874682E-7</c:v>
                </c:pt>
                <c:pt idx="34">
                  <c:v>-5.1276551808351941E-7</c:v>
                </c:pt>
                <c:pt idx="35">
                  <c:v>-5.1210466620607933E-7</c:v>
                </c:pt>
                <c:pt idx="36">
                  <c:v>-5.1142493284642669E-7</c:v>
                </c:pt>
                <c:pt idx="37">
                  <c:v>-5.1072631800456149E-7</c:v>
                </c:pt>
                <c:pt idx="38">
                  <c:v>-5.1000882168048373E-7</c:v>
                </c:pt>
                <c:pt idx="39">
                  <c:v>-5.092724438741934E-7</c:v>
                </c:pt>
                <c:pt idx="40">
                  <c:v>-5.0851718458569052E-7</c:v>
                </c:pt>
                <c:pt idx="41">
                  <c:v>-5.0774304381497507E-7</c:v>
                </c:pt>
                <c:pt idx="42">
                  <c:v>-5.0695002156204706E-7</c:v>
                </c:pt>
                <c:pt idx="43">
                  <c:v>-5.0613811782690639E-7</c:v>
                </c:pt>
                <c:pt idx="44">
                  <c:v>-5.0530733260955326E-7</c:v>
                </c:pt>
                <c:pt idx="45">
                  <c:v>-5.0445766590998746E-7</c:v>
                </c:pt>
                <c:pt idx="46">
                  <c:v>-5.035891177282091E-7</c:v>
                </c:pt>
                <c:pt idx="47">
                  <c:v>-5.0270168806421828E-7</c:v>
                </c:pt>
                <c:pt idx="48">
                  <c:v>-5.017953769180148E-7</c:v>
                </c:pt>
                <c:pt idx="49">
                  <c:v>-5.0087018428959875E-7</c:v>
                </c:pt>
                <c:pt idx="50">
                  <c:v>-4.9992611017897004E-7</c:v>
                </c:pt>
                <c:pt idx="51">
                  <c:v>-4.9896315458612887E-7</c:v>
                </c:pt>
                <c:pt idx="52">
                  <c:v>-4.9798131751107515E-7</c:v>
                </c:pt>
                <c:pt idx="53">
                  <c:v>-4.9698059895380875E-7</c:v>
                </c:pt>
                <c:pt idx="54">
                  <c:v>-4.959609989143299E-7</c:v>
                </c:pt>
                <c:pt idx="55">
                  <c:v>-4.9492251739263838E-7</c:v>
                </c:pt>
                <c:pt idx="56">
                  <c:v>-4.9386515438873429E-7</c:v>
                </c:pt>
                <c:pt idx="57">
                  <c:v>-4.9278890990261776E-7</c:v>
                </c:pt>
                <c:pt idx="58">
                  <c:v>-4.9169378393428855E-7</c:v>
                </c:pt>
                <c:pt idx="59">
                  <c:v>-4.9057977648374679E-7</c:v>
                </c:pt>
                <c:pt idx="60">
                  <c:v>-4.8944688755099235E-7</c:v>
                </c:pt>
                <c:pt idx="61">
                  <c:v>-4.8829511713602546E-7</c:v>
                </c:pt>
                <c:pt idx="62">
                  <c:v>-4.8712446523884601E-7</c:v>
                </c:pt>
                <c:pt idx="63">
                  <c:v>-4.859349318594539E-7</c:v>
                </c:pt>
                <c:pt idx="64">
                  <c:v>-4.8472651699784932E-7</c:v>
                </c:pt>
                <c:pt idx="65">
                  <c:v>-4.8349922065403208E-7</c:v>
                </c:pt>
                <c:pt idx="66">
                  <c:v>-4.8225304282800228E-7</c:v>
                </c:pt>
                <c:pt idx="67">
                  <c:v>-4.8098798351975991E-7</c:v>
                </c:pt>
                <c:pt idx="68">
                  <c:v>-4.7970404272930499E-7</c:v>
                </c:pt>
                <c:pt idx="69">
                  <c:v>-4.784012204566375E-7</c:v>
                </c:pt>
                <c:pt idx="70">
                  <c:v>-4.7707951670175745E-7</c:v>
                </c:pt>
                <c:pt idx="71">
                  <c:v>-4.7573893146466479E-7</c:v>
                </c:pt>
                <c:pt idx="72">
                  <c:v>-4.7437946474535956E-7</c:v>
                </c:pt>
                <c:pt idx="73">
                  <c:v>-4.7300111654384178E-7</c:v>
                </c:pt>
                <c:pt idx="74">
                  <c:v>-4.7160388686011143E-7</c:v>
                </c:pt>
                <c:pt idx="75">
                  <c:v>-4.7018777569416847E-7</c:v>
                </c:pt>
                <c:pt idx="76">
                  <c:v>-4.68752783046013E-7</c:v>
                </c:pt>
                <c:pt idx="77">
                  <c:v>-4.6729890891564491E-7</c:v>
                </c:pt>
                <c:pt idx="78">
                  <c:v>-4.6582615330306426E-7</c:v>
                </c:pt>
                <c:pt idx="79">
                  <c:v>-4.6433451620827105E-7</c:v>
                </c:pt>
                <c:pt idx="80">
                  <c:v>-4.6282399763126523E-7</c:v>
                </c:pt>
                <c:pt idx="81">
                  <c:v>-4.612945975720469E-7</c:v>
                </c:pt>
                <c:pt idx="82">
                  <c:v>-4.5974631603061595E-7</c:v>
                </c:pt>
                <c:pt idx="83">
                  <c:v>-4.5817915300697245E-7</c:v>
                </c:pt>
                <c:pt idx="84">
                  <c:v>-4.5659310850111638E-7</c:v>
                </c:pt>
                <c:pt idx="85">
                  <c:v>-4.5498818251304775E-7</c:v>
                </c:pt>
                <c:pt idx="86">
                  <c:v>-4.533643750427665E-7</c:v>
                </c:pt>
                <c:pt idx="87">
                  <c:v>-4.5172168609027269E-7</c:v>
                </c:pt>
                <c:pt idx="88">
                  <c:v>-4.5006011565556633E-7</c:v>
                </c:pt>
                <c:pt idx="89">
                  <c:v>-4.4837966373864734E-7</c:v>
                </c:pt>
                <c:pt idx="90">
                  <c:v>-4.4668033033951585E-7</c:v>
                </c:pt>
                <c:pt idx="91">
                  <c:v>-4.4496211545817175E-7</c:v>
                </c:pt>
                <c:pt idx="92">
                  <c:v>-4.4322501909461508E-7</c:v>
                </c:pt>
                <c:pt idx="93">
                  <c:v>-4.4146904124884585E-7</c:v>
                </c:pt>
                <c:pt idx="94">
                  <c:v>-4.3969418192086401E-7</c:v>
                </c:pt>
                <c:pt idx="95">
                  <c:v>-4.3790044111066965E-7</c:v>
                </c:pt>
                <c:pt idx="96">
                  <c:v>-4.3608781881826269E-7</c:v>
                </c:pt>
                <c:pt idx="97">
                  <c:v>-4.3425631504364316E-7</c:v>
                </c:pt>
                <c:pt idx="98">
                  <c:v>-4.3240592978681107E-7</c:v>
                </c:pt>
                <c:pt idx="99">
                  <c:v>-4.3053666304776637E-7</c:v>
                </c:pt>
                <c:pt idx="100">
                  <c:v>-4.2864851482650915E-7</c:v>
                </c:pt>
                <c:pt idx="101">
                  <c:v>-4.2674148512303933E-7</c:v>
                </c:pt>
                <c:pt idx="102">
                  <c:v>-4.2481557393735694E-7</c:v>
                </c:pt>
                <c:pt idx="103">
                  <c:v>-4.2287078126946199E-7</c:v>
                </c:pt>
                <c:pt idx="104">
                  <c:v>-4.2090710711935448E-7</c:v>
                </c:pt>
                <c:pt idx="105">
                  <c:v>-4.1892455148703435E-7</c:v>
                </c:pt>
                <c:pt idx="106">
                  <c:v>-4.1692311437250166E-7</c:v>
                </c:pt>
                <c:pt idx="107">
                  <c:v>-4.1490279577575641E-7</c:v>
                </c:pt>
                <c:pt idx="108">
                  <c:v>-4.128635956967986E-7</c:v>
                </c:pt>
                <c:pt idx="109">
                  <c:v>-4.1080551413562823E-7</c:v>
                </c:pt>
                <c:pt idx="110">
                  <c:v>-4.0872855109224524E-7</c:v>
                </c:pt>
                <c:pt idx="111">
                  <c:v>-4.0663270656664969E-7</c:v>
                </c:pt>
                <c:pt idx="112">
                  <c:v>-4.0451798055884153E-7</c:v>
                </c:pt>
                <c:pt idx="113">
                  <c:v>-4.0238437306882091E-7</c:v>
                </c:pt>
                <c:pt idx="114">
                  <c:v>-4.0023188409658763E-7</c:v>
                </c:pt>
                <c:pt idx="115">
                  <c:v>-3.9806051364214178E-7</c:v>
                </c:pt>
                <c:pt idx="116">
                  <c:v>-3.9587026170548337E-7</c:v>
                </c:pt>
                <c:pt idx="117">
                  <c:v>-3.936611282866124E-7</c:v>
                </c:pt>
                <c:pt idx="118">
                  <c:v>-3.9143311338552887E-7</c:v>
                </c:pt>
                <c:pt idx="119">
                  <c:v>-3.8918621700223277E-7</c:v>
                </c:pt>
                <c:pt idx="120">
                  <c:v>-3.8692043913672401E-7</c:v>
                </c:pt>
                <c:pt idx="121">
                  <c:v>-3.846357797890028E-7</c:v>
                </c:pt>
                <c:pt idx="122">
                  <c:v>-3.8233223895906891E-7</c:v>
                </c:pt>
                <c:pt idx="123">
                  <c:v>-3.8000981664692257E-7</c:v>
                </c:pt>
                <c:pt idx="124">
                  <c:v>-3.7766851285256356E-7</c:v>
                </c:pt>
                <c:pt idx="125">
                  <c:v>-3.75308327575992E-7</c:v>
                </c:pt>
                <c:pt idx="126">
                  <c:v>-3.7292926081720787E-7</c:v>
                </c:pt>
                <c:pt idx="127">
                  <c:v>-3.7053131257621117E-7</c:v>
                </c:pt>
                <c:pt idx="128">
                  <c:v>-3.6811448285300192E-7</c:v>
                </c:pt>
                <c:pt idx="129">
                  <c:v>-3.6567877164758011E-7</c:v>
                </c:pt>
                <c:pt idx="130">
                  <c:v>-3.6322417895994562E-7</c:v>
                </c:pt>
                <c:pt idx="131">
                  <c:v>-3.6075070479009869E-7</c:v>
                </c:pt>
                <c:pt idx="132">
                  <c:v>-3.5825834913803908E-7</c:v>
                </c:pt>
                <c:pt idx="133">
                  <c:v>-3.5574711200376702E-7</c:v>
                </c:pt>
                <c:pt idx="134">
                  <c:v>-3.5321699338728229E-7</c:v>
                </c:pt>
                <c:pt idx="135">
                  <c:v>-3.50667993288585E-7</c:v>
                </c:pt>
                <c:pt idx="136">
                  <c:v>-3.4810011170767515E-7</c:v>
                </c:pt>
                <c:pt idx="137">
                  <c:v>-3.4551334864455274E-7</c:v>
                </c:pt>
                <c:pt idx="138">
                  <c:v>-3.4290770409921776E-7</c:v>
                </c:pt>
                <c:pt idx="139">
                  <c:v>-3.4028317807167022E-7</c:v>
                </c:pt>
                <c:pt idx="140">
                  <c:v>-3.3763977056191002E-7</c:v>
                </c:pt>
                <c:pt idx="141">
                  <c:v>-3.3497748156993736E-7</c:v>
                </c:pt>
                <c:pt idx="142">
                  <c:v>-3.3229631109575204E-7</c:v>
                </c:pt>
                <c:pt idx="143">
                  <c:v>-3.2959625913935425E-7</c:v>
                </c:pt>
                <c:pt idx="144">
                  <c:v>-3.268773257007438E-7</c:v>
                </c:pt>
                <c:pt idx="145">
                  <c:v>-3.2413951077992079E-7</c:v>
                </c:pt>
                <c:pt idx="146">
                  <c:v>-3.2138281437688522E-7</c:v>
                </c:pt>
                <c:pt idx="147">
                  <c:v>-3.1860723649163708E-7</c:v>
                </c:pt>
                <c:pt idx="148">
                  <c:v>-3.1581277712417639E-7</c:v>
                </c:pt>
                <c:pt idx="149">
                  <c:v>-3.1299943627450308E-7</c:v>
                </c:pt>
                <c:pt idx="150">
                  <c:v>-3.1016721394261721E-7</c:v>
                </c:pt>
                <c:pt idx="151">
                  <c:v>-3.0731611012851877E-7</c:v>
                </c:pt>
                <c:pt idx="152">
                  <c:v>-3.0444612483220778E-7</c:v>
                </c:pt>
                <c:pt idx="153">
                  <c:v>-3.0155725805368417E-7</c:v>
                </c:pt>
                <c:pt idx="154">
                  <c:v>-2.98649509792948E-7</c:v>
                </c:pt>
                <c:pt idx="155">
                  <c:v>-2.9572288004999926E-7</c:v>
                </c:pt>
                <c:pt idx="156">
                  <c:v>-2.9277736882483797E-7</c:v>
                </c:pt>
                <c:pt idx="157">
                  <c:v>-2.8981297611746412E-7</c:v>
                </c:pt>
                <c:pt idx="158">
                  <c:v>-2.868297019278777E-7</c:v>
                </c:pt>
                <c:pt idx="159">
                  <c:v>-2.8382754625607867E-7</c:v>
                </c:pt>
                <c:pt idx="160">
                  <c:v>-2.8080650910206707E-7</c:v>
                </c:pt>
                <c:pt idx="161">
                  <c:v>-2.7776659046584292E-7</c:v>
                </c:pt>
                <c:pt idx="162">
                  <c:v>-2.7470779034740615E-7</c:v>
                </c:pt>
                <c:pt idx="163">
                  <c:v>-2.7163010874675687E-7</c:v>
                </c:pt>
                <c:pt idx="164">
                  <c:v>-2.6853354566389503E-7</c:v>
                </c:pt>
                <c:pt idx="165">
                  <c:v>-2.6541810109882058E-7</c:v>
                </c:pt>
                <c:pt idx="166">
                  <c:v>-2.6228377505153351E-7</c:v>
                </c:pt>
                <c:pt idx="167">
                  <c:v>-2.5913056752203393E-7</c:v>
                </c:pt>
                <c:pt idx="168">
                  <c:v>-2.5595847851032179E-7</c:v>
                </c:pt>
                <c:pt idx="169">
                  <c:v>-2.5276750801639704E-7</c:v>
                </c:pt>
                <c:pt idx="170">
                  <c:v>-2.4955765604025973E-7</c:v>
                </c:pt>
                <c:pt idx="171">
                  <c:v>-2.4632892258190985E-7</c:v>
                </c:pt>
                <c:pt idx="172">
                  <c:v>-2.4308130764134741E-7</c:v>
                </c:pt>
                <c:pt idx="173">
                  <c:v>-2.3981481121857236E-7</c:v>
                </c:pt>
                <c:pt idx="174">
                  <c:v>-2.3652943331358475E-7</c:v>
                </c:pt>
                <c:pt idx="175">
                  <c:v>-2.3322517392638457E-7</c:v>
                </c:pt>
                <c:pt idx="176">
                  <c:v>-2.2990203305697184E-7</c:v>
                </c:pt>
                <c:pt idx="177">
                  <c:v>-2.2656001070534649E-7</c:v>
                </c:pt>
                <c:pt idx="178">
                  <c:v>-2.2319910687150857E-7</c:v>
                </c:pt>
                <c:pt idx="179">
                  <c:v>-2.198193215554581E-7</c:v>
                </c:pt>
                <c:pt idx="180">
                  <c:v>-2.1642065475719506E-7</c:v>
                </c:pt>
                <c:pt idx="181">
                  <c:v>-2.1302448997732966E-7</c:v>
                </c:pt>
                <c:pt idx="182">
                  <c:v>-2.0963082721586189E-7</c:v>
                </c:pt>
                <c:pt idx="183">
                  <c:v>-2.0623966647279169E-7</c:v>
                </c:pt>
                <c:pt idx="184">
                  <c:v>-2.0285100774811908E-7</c:v>
                </c:pt>
                <c:pt idx="185">
                  <c:v>-1.9946485104184415E-7</c:v>
                </c:pt>
                <c:pt idx="186">
                  <c:v>-1.9608119635396685E-7</c:v>
                </c:pt>
                <c:pt idx="187">
                  <c:v>-1.9270004368448713E-7</c:v>
                </c:pt>
                <c:pt idx="188">
                  <c:v>-1.8932139303340505E-7</c:v>
                </c:pt>
                <c:pt idx="189">
                  <c:v>-1.8594524440072054E-7</c:v>
                </c:pt>
                <c:pt idx="190">
                  <c:v>-1.8257159778643372E-7</c:v>
                </c:pt>
                <c:pt idx="191">
                  <c:v>-1.7920045319054447E-7</c:v>
                </c:pt>
                <c:pt idx="192">
                  <c:v>-1.7583181061305286E-7</c:v>
                </c:pt>
                <c:pt idx="193">
                  <c:v>-1.7246567005395888E-7</c:v>
                </c:pt>
                <c:pt idx="194">
                  <c:v>-1.6910203151326253E-7</c:v>
                </c:pt>
                <c:pt idx="195">
                  <c:v>-1.6574089499096382E-7</c:v>
                </c:pt>
                <c:pt idx="196">
                  <c:v>-1.6238226048706268E-7</c:v>
                </c:pt>
                <c:pt idx="197">
                  <c:v>-1.5902612800155917E-7</c:v>
                </c:pt>
                <c:pt idx="198">
                  <c:v>-1.5567249753445325E-7</c:v>
                </c:pt>
                <c:pt idx="199">
                  <c:v>-1.5232136908574501E-7</c:v>
                </c:pt>
                <c:pt idx="200">
                  <c:v>-1.4897274265543434E-7</c:v>
                </c:pt>
                <c:pt idx="201">
                  <c:v>-1.4562661824352131E-7</c:v>
                </c:pt>
                <c:pt idx="202">
                  <c:v>-1.4228299585000591E-7</c:v>
                </c:pt>
                <c:pt idx="203">
                  <c:v>-1.3894187547488809E-7</c:v>
                </c:pt>
                <c:pt idx="204">
                  <c:v>-1.356032571181679E-7</c:v>
                </c:pt>
                <c:pt idx="205">
                  <c:v>-1.322671407798453E-7</c:v>
                </c:pt>
                <c:pt idx="206">
                  <c:v>-1.2893352645992042E-7</c:v>
                </c:pt>
                <c:pt idx="207">
                  <c:v>-1.2560241415839313E-7</c:v>
                </c:pt>
                <c:pt idx="208">
                  <c:v>-1.2227380387526347E-7</c:v>
                </c:pt>
                <c:pt idx="209">
                  <c:v>-1.1894769561053139E-7</c:v>
                </c:pt>
                <c:pt idx="210">
                  <c:v>-1.1562408936419694E-7</c:v>
                </c:pt>
                <c:pt idx="211">
                  <c:v>-1.1230298513626012E-7</c:v>
                </c:pt>
                <c:pt idx="212">
                  <c:v>-1.0898438292672088E-7</c:v>
                </c:pt>
                <c:pt idx="213">
                  <c:v>-1.0566828273557927E-7</c:v>
                </c:pt>
                <c:pt idx="214">
                  <c:v>-1.0235468456283525E-7</c:v>
                </c:pt>
                <c:pt idx="215">
                  <c:v>-9.904358840848885E-8</c:v>
                </c:pt>
                <c:pt idx="216">
                  <c:v>-9.5734994272540138E-8</c:v>
                </c:pt>
                <c:pt idx="217">
                  <c:v>-9.2428902154989058E-8</c:v>
                </c:pt>
                <c:pt idx="218">
                  <c:v>-8.912531205583561E-8</c:v>
                </c:pt>
                <c:pt idx="219">
                  <c:v>-8.5824223975079741E-8</c:v>
                </c:pt>
                <c:pt idx="220">
                  <c:v>-8.2525637912721452E-8</c:v>
                </c:pt>
                <c:pt idx="221">
                  <c:v>-7.9229553868760793E-8</c:v>
                </c:pt>
                <c:pt idx="222">
                  <c:v>-7.5935971843197767E-8</c:v>
                </c:pt>
                <c:pt idx="223">
                  <c:v>-7.2644891836032373E-8</c:v>
                </c:pt>
                <c:pt idx="224">
                  <c:v>-6.9356313847264557E-8</c:v>
                </c:pt>
                <c:pt idx="225">
                  <c:v>-6.6070237876894427E-8</c:v>
                </c:pt>
                <c:pt idx="226">
                  <c:v>-6.2786663924921928E-8</c:v>
                </c:pt>
                <c:pt idx="227">
                  <c:v>-5.9505591991347008E-8</c:v>
                </c:pt>
                <c:pt idx="228">
                  <c:v>-5.6227022076169721E-8</c:v>
                </c:pt>
                <c:pt idx="229">
                  <c:v>-5.2950954179390065E-8</c:v>
                </c:pt>
                <c:pt idx="230">
                  <c:v>-4.9677388301007988E-8</c:v>
                </c:pt>
                <c:pt idx="231">
                  <c:v>-4.6406324441023542E-8</c:v>
                </c:pt>
                <c:pt idx="232">
                  <c:v>-4.3137762599436676E-8</c:v>
                </c:pt>
                <c:pt idx="233">
                  <c:v>-3.9871702776247442E-8</c:v>
                </c:pt>
                <c:pt idx="234">
                  <c:v>-3.6608144971455945E-8</c:v>
                </c:pt>
                <c:pt idx="235">
                  <c:v>-3.3347089185061975E-8</c:v>
                </c:pt>
                <c:pt idx="236">
                  <c:v>-3.0088535417065636E-8</c:v>
                </c:pt>
                <c:pt idx="237">
                  <c:v>-2.6832483667466929E-8</c:v>
                </c:pt>
                <c:pt idx="238">
                  <c:v>-2.3578933936265854E-8</c:v>
                </c:pt>
                <c:pt idx="239">
                  <c:v>-2.0327886223462411E-8</c:v>
                </c:pt>
                <c:pt idx="240">
                  <c:v>-1.7079340529056494E-8</c:v>
                </c:pt>
                <c:pt idx="241">
                  <c:v>-1.3833296853048209E-8</c:v>
                </c:pt>
                <c:pt idx="242">
                  <c:v>-1.0589755195437555E-8</c:v>
                </c:pt>
                <c:pt idx="243">
                  <c:v>-7.3487155562245338E-9</c:v>
                </c:pt>
                <c:pt idx="244">
                  <c:v>-4.1101779354091442E-9</c:v>
                </c:pt>
                <c:pt idx="245">
                  <c:v>-8.7414233299149236E-10</c:v>
                </c:pt>
                <c:pt idx="246">
                  <c:v>2.3593912510286335E-9</c:v>
                </c:pt>
                <c:pt idx="247">
                  <c:v>5.5904228166512333E-9</c:v>
                </c:pt>
                <c:pt idx="248">
                  <c:v>8.8189523638760954E-9</c:v>
                </c:pt>
                <c:pt idx="249">
                  <c:v>1.2044979892703431E-8</c:v>
                </c:pt>
                <c:pt idx="250">
                  <c:v>1.526850540313303E-8</c:v>
                </c:pt>
                <c:pt idx="251">
                  <c:v>1.8489528895165102E-8</c:v>
                </c:pt>
                <c:pt idx="252">
                  <c:v>2.1708050368799648E-8</c:v>
                </c:pt>
                <c:pt idx="253">
                  <c:v>2.4924069824036351E-8</c:v>
                </c:pt>
                <c:pt idx="254">
                  <c:v>2.8137587260875528E-8</c:v>
                </c:pt>
                <c:pt idx="255">
                  <c:v>3.1348602679317072E-8</c:v>
                </c:pt>
                <c:pt idx="256">
                  <c:v>3.4557116079360985E-8</c:v>
                </c:pt>
                <c:pt idx="257">
                  <c:v>3.7763127461007372E-8</c:v>
                </c:pt>
                <c:pt idx="258">
                  <c:v>4.0966636824256021E-8</c:v>
                </c:pt>
                <c:pt idx="259">
                  <c:v>4.4167644169107145E-8</c:v>
                </c:pt>
                <c:pt idx="260">
                  <c:v>4.7366149495560636E-8</c:v>
                </c:pt>
                <c:pt idx="261">
                  <c:v>5.0562152803616495E-8</c:v>
                </c:pt>
                <c:pt idx="262">
                  <c:v>5.3755654093274723E-8</c:v>
                </c:pt>
                <c:pt idx="263">
                  <c:v>5.6946653364535318E-8</c:v>
                </c:pt>
                <c:pt idx="264">
                  <c:v>6.0135150617398282E-8</c:v>
                </c:pt>
                <c:pt idx="265">
                  <c:v>6.3321145851863614E-8</c:v>
                </c:pt>
                <c:pt idx="266">
                  <c:v>6.6504639067931314E-8</c:v>
                </c:pt>
                <c:pt idx="267">
                  <c:v>6.9685630265601488E-8</c:v>
                </c:pt>
                <c:pt idx="268">
                  <c:v>7.286411944487403E-8</c:v>
                </c:pt>
                <c:pt idx="269">
                  <c:v>7.6040106605748941E-8</c:v>
                </c:pt>
                <c:pt idx="270">
                  <c:v>7.9213591748226219E-8</c:v>
                </c:pt>
                <c:pt idx="271">
                  <c:v>8.2384574872305865E-8</c:v>
                </c:pt>
                <c:pt idx="272">
                  <c:v>8.555305597798788E-8</c:v>
                </c:pt>
                <c:pt idx="273">
                  <c:v>8.8719035065272263E-8</c:v>
                </c:pt>
                <c:pt idx="274">
                  <c:v>9.1882512134159014E-8</c:v>
                </c:pt>
                <c:pt idx="275">
                  <c:v>9.5043487184648238E-8</c:v>
                </c:pt>
                <c:pt idx="276">
                  <c:v>9.8201960216739726E-8</c:v>
                </c:pt>
                <c:pt idx="277">
                  <c:v>1.0135793123043369E-7</c:v>
                </c:pt>
                <c:pt idx="278">
                  <c:v>1.0451140022573002E-7</c:v>
                </c:pt>
                <c:pt idx="279">
                  <c:v>1.0766236720262871E-7</c:v>
                </c:pt>
                <c:pt idx="280">
                  <c:v>1.1081083216112988E-7</c:v>
                </c:pt>
                <c:pt idx="281">
                  <c:v>1.1395679510123332E-7</c:v>
                </c:pt>
                <c:pt idx="282">
                  <c:v>1.1710025602293912E-7</c:v>
                </c:pt>
                <c:pt idx="283">
                  <c:v>1.2024121492624729E-7</c:v>
                </c:pt>
                <c:pt idx="284">
                  <c:v>1.2337967181115783E-7</c:v>
                </c:pt>
                <c:pt idx="285">
                  <c:v>1.2651562667767084E-7</c:v>
                </c:pt>
                <c:pt idx="286">
                  <c:v>1.2964907952578622E-7</c:v>
                </c:pt>
                <c:pt idx="287">
                  <c:v>1.3278003035550397E-7</c:v>
                </c:pt>
                <c:pt idx="288">
                  <c:v>1.3590847916682408E-7</c:v>
                </c:pt>
                <c:pt idx="289">
                  <c:v>1.3903442595974657E-7</c:v>
                </c:pt>
                <c:pt idx="290">
                  <c:v>1.4215787073427153E-7</c:v>
                </c:pt>
                <c:pt idx="291">
                  <c:v>1.4527881349039875E-7</c:v>
                </c:pt>
                <c:pt idx="292">
                  <c:v>1.4839725422812834E-7</c:v>
                </c:pt>
                <c:pt idx="293">
                  <c:v>1.5151319294746029E-7</c:v>
                </c:pt>
                <c:pt idx="294">
                  <c:v>1.5462662964839472E-7</c:v>
                </c:pt>
                <c:pt idx="295">
                  <c:v>1.5773756433093152E-7</c:v>
                </c:pt>
                <c:pt idx="296">
                  <c:v>1.6084599699507069E-7</c:v>
                </c:pt>
                <c:pt idx="297">
                  <c:v>1.6395192764081223E-7</c:v>
                </c:pt>
                <c:pt idx="298">
                  <c:v>1.6705535626815613E-7</c:v>
                </c:pt>
                <c:pt idx="299">
                  <c:v>1.7015628287710251E-7</c:v>
                </c:pt>
                <c:pt idx="300">
                  <c:v>1.7325470746765115E-7</c:v>
                </c:pt>
                <c:pt idx="301">
                  <c:v>1.7635063003980215E-7</c:v>
                </c:pt>
                <c:pt idx="302">
                  <c:v>1.7944405059355564E-7</c:v>
                </c:pt>
                <c:pt idx="303">
                  <c:v>1.8253496912891138E-7</c:v>
                </c:pt>
                <c:pt idx="304">
                  <c:v>1.856233856458696E-7</c:v>
                </c:pt>
                <c:pt idx="305">
                  <c:v>1.8870930014443018E-7</c:v>
                </c:pt>
                <c:pt idx="306">
                  <c:v>1.9179271262459314E-7</c:v>
                </c:pt>
                <c:pt idx="307">
                  <c:v>1.9487362308635857E-7</c:v>
                </c:pt>
                <c:pt idx="308">
                  <c:v>1.9795203152972626E-7</c:v>
                </c:pt>
                <c:pt idx="309">
                  <c:v>2.0102793795469632E-7</c:v>
                </c:pt>
                <c:pt idx="310">
                  <c:v>2.0410134236126874E-7</c:v>
                </c:pt>
                <c:pt idx="311">
                  <c:v>2.0717224474944364E-7</c:v>
                </c:pt>
                <c:pt idx="312">
                  <c:v>2.1024064511922081E-7</c:v>
                </c:pt>
                <c:pt idx="313">
                  <c:v>2.1330654347060044E-7</c:v>
                </c:pt>
                <c:pt idx="314">
                  <c:v>2.1636993980358245E-7</c:v>
                </c:pt>
                <c:pt idx="315">
                  <c:v>2.1943083411816682E-7</c:v>
                </c:pt>
                <c:pt idx="316">
                  <c:v>2.2248922641435367E-7</c:v>
                </c:pt>
                <c:pt idx="317">
                  <c:v>2.2554511669214278E-7</c:v>
                </c:pt>
                <c:pt idx="318">
                  <c:v>2.2859850495153436E-7</c:v>
                </c:pt>
                <c:pt idx="319">
                  <c:v>2.3164939119252821E-7</c:v>
                </c:pt>
                <c:pt idx="320">
                  <c:v>2.3469777541512453E-7</c:v>
                </c:pt>
                <c:pt idx="321">
                  <c:v>2.3774365761932311E-7</c:v>
                </c:pt>
                <c:pt idx="322">
                  <c:v>2.4078703780512417E-7</c:v>
                </c:pt>
                <c:pt idx="323">
                  <c:v>2.4382791597252759E-7</c:v>
                </c:pt>
                <c:pt idx="324">
                  <c:v>2.4686629212153338E-7</c:v>
                </c:pt>
                <c:pt idx="325">
                  <c:v>2.4990216625214154E-7</c:v>
                </c:pt>
                <c:pt idx="326">
                  <c:v>2.5293553836435207E-7</c:v>
                </c:pt>
                <c:pt idx="327">
                  <c:v>2.5596640845816507E-7</c:v>
                </c:pt>
                <c:pt idx="328">
                  <c:v>2.5899477653358034E-7</c:v>
                </c:pt>
                <c:pt idx="329">
                  <c:v>2.6202064259059808E-7</c:v>
                </c:pt>
                <c:pt idx="330">
                  <c:v>2.6504400662921818E-7</c:v>
                </c:pt>
                <c:pt idx="331">
                  <c:v>2.6806486864944066E-7</c:v>
                </c:pt>
                <c:pt idx="332">
                  <c:v>2.710832286512655E-7</c:v>
                </c:pt>
                <c:pt idx="333">
                  <c:v>2.7409908663469271E-7</c:v>
                </c:pt>
                <c:pt idx="334">
                  <c:v>2.7711244259972229E-7</c:v>
                </c:pt>
                <c:pt idx="335">
                  <c:v>2.8012329654635424E-7</c:v>
                </c:pt>
                <c:pt idx="336">
                  <c:v>2.8313164847458866E-7</c:v>
                </c:pt>
                <c:pt idx="337">
                  <c:v>2.8613749838442534E-7</c:v>
                </c:pt>
                <c:pt idx="338">
                  <c:v>2.891408462758645E-7</c:v>
                </c:pt>
                <c:pt idx="339">
                  <c:v>2.9214169214890603E-7</c:v>
                </c:pt>
                <c:pt idx="340">
                  <c:v>2.9514003600354992E-7</c:v>
                </c:pt>
                <c:pt idx="341">
                  <c:v>2.9813587783979618E-7</c:v>
                </c:pt>
                <c:pt idx="342">
                  <c:v>3.0112921765764481E-7</c:v>
                </c:pt>
                <c:pt idx="343">
                  <c:v>3.0412005545709581E-7</c:v>
                </c:pt>
                <c:pt idx="344">
                  <c:v>3.0710839123814918E-7</c:v>
                </c:pt>
                <c:pt idx="345">
                  <c:v>3.1009422500080502E-7</c:v>
                </c:pt>
                <c:pt idx="346">
                  <c:v>3.1307755674506312E-7</c:v>
                </c:pt>
                <c:pt idx="347">
                  <c:v>3.160583864709237E-7</c:v>
                </c:pt>
                <c:pt idx="348">
                  <c:v>3.1903671417838664E-7</c:v>
                </c:pt>
                <c:pt idx="349">
                  <c:v>3.2201253986745196E-7</c:v>
                </c:pt>
                <c:pt idx="350">
                  <c:v>3.2498586353811964E-7</c:v>
                </c:pt>
                <c:pt idx="351">
                  <c:v>3.2795668519038979E-7</c:v>
                </c:pt>
                <c:pt idx="352">
                  <c:v>3.3092500482426231E-7</c:v>
                </c:pt>
                <c:pt idx="353">
                  <c:v>3.3389082243973699E-7</c:v>
                </c:pt>
                <c:pt idx="354">
                  <c:v>3.3685413803681425E-7</c:v>
                </c:pt>
                <c:pt idx="355">
                  <c:v>3.3981495161549377E-7</c:v>
                </c:pt>
                <c:pt idx="356">
                  <c:v>3.4277326317577588E-7</c:v>
                </c:pt>
                <c:pt idx="357">
                  <c:v>3.4572907271766013E-7</c:v>
                </c:pt>
                <c:pt idx="358">
                  <c:v>3.4868238024114697E-7</c:v>
                </c:pt>
                <c:pt idx="359">
                  <c:v>3.5163318574623607E-7</c:v>
                </c:pt>
                <c:pt idx="360">
                  <c:v>3.5458148923292765E-7</c:v>
                </c:pt>
                <c:pt idx="361">
                  <c:v>3.5752729070122148E-7</c:v>
                </c:pt>
                <c:pt idx="362">
                  <c:v>3.6047059015111769E-7</c:v>
                </c:pt>
                <c:pt idx="363">
                  <c:v>3.6341138758261636E-7</c:v>
                </c:pt>
                <c:pt idx="364">
                  <c:v>3.6634968299571731E-7</c:v>
                </c:pt>
                <c:pt idx="365">
                  <c:v>3.6928547639042072E-7</c:v>
                </c:pt>
                <c:pt idx="366">
                  <c:v>3.722187677667265E-7</c:v>
                </c:pt>
                <c:pt idx="367">
                  <c:v>3.7514955712463465E-7</c:v>
                </c:pt>
                <c:pt idx="368">
                  <c:v>3.7807784446414517E-7</c:v>
                </c:pt>
                <c:pt idx="369">
                  <c:v>3.8100362978525817E-7</c:v>
                </c:pt>
                <c:pt idx="370">
                  <c:v>3.8392691308797353E-7</c:v>
                </c:pt>
                <c:pt idx="371">
                  <c:v>3.8684769437229115E-7</c:v>
                </c:pt>
                <c:pt idx="372">
                  <c:v>3.8976597363821114E-7</c:v>
                </c:pt>
                <c:pt idx="373">
                  <c:v>3.9268175088573361E-7</c:v>
                </c:pt>
                <c:pt idx="374">
                  <c:v>3.9559502611485844E-7</c:v>
                </c:pt>
                <c:pt idx="375">
                  <c:v>3.9850579932558554E-7</c:v>
                </c:pt>
                <c:pt idx="376">
                  <c:v>4.0141407051791521E-7</c:v>
                </c:pt>
                <c:pt idx="377">
                  <c:v>4.0431983969184715E-7</c:v>
                </c:pt>
                <c:pt idx="378">
                  <c:v>4.0722310684738156E-7</c:v>
                </c:pt>
                <c:pt idx="379">
                  <c:v>4.1012387198451824E-7</c:v>
                </c:pt>
                <c:pt idx="380">
                  <c:v>4.1302213510325728E-7</c:v>
                </c:pt>
                <c:pt idx="381">
                  <c:v>4.1591789620359879E-7</c:v>
                </c:pt>
                <c:pt idx="382">
                  <c:v>4.1881115528554257E-7</c:v>
                </c:pt>
                <c:pt idx="383">
                  <c:v>4.2170191234908882E-7</c:v>
                </c:pt>
                <c:pt idx="384">
                  <c:v>4.2459016739423745E-7</c:v>
                </c:pt>
                <c:pt idx="385">
                  <c:v>4.2747592042098854E-7</c:v>
                </c:pt>
                <c:pt idx="386">
                  <c:v>4.303591714293419E-7</c:v>
                </c:pt>
                <c:pt idx="387">
                  <c:v>4.3323992041929773E-7</c:v>
                </c:pt>
                <c:pt idx="388">
                  <c:v>4.3611816739085582E-7</c:v>
                </c:pt>
                <c:pt idx="389">
                  <c:v>4.3899391234401618E-7</c:v>
                </c:pt>
                <c:pt idx="390">
                  <c:v>4.4186715527877922E-7</c:v>
                </c:pt>
                <c:pt idx="391">
                  <c:v>4.4473789619514431E-7</c:v>
                </c:pt>
                <c:pt idx="392">
                  <c:v>4.4760613509311209E-7</c:v>
                </c:pt>
                <c:pt idx="393">
                  <c:v>4.5047187197268213E-7</c:v>
                </c:pt>
                <c:pt idx="394">
                  <c:v>4.5333510683385464E-7</c:v>
                </c:pt>
                <c:pt idx="395">
                  <c:v>4.5619583967662942E-7</c:v>
                </c:pt>
                <c:pt idx="396">
                  <c:v>4.5905407050100667E-7</c:v>
                </c:pt>
                <c:pt idx="397">
                  <c:v>4.6190979930698618E-7</c:v>
                </c:pt>
                <c:pt idx="398">
                  <c:v>4.6476302609456816E-7</c:v>
                </c:pt>
                <c:pt idx="399">
                  <c:v>4.6761375086375241E-7</c:v>
                </c:pt>
                <c:pt idx="400">
                  <c:v>4.7046197361453913E-7</c:v>
                </c:pt>
                <c:pt idx="401">
                  <c:v>4.7330769434692833E-7</c:v>
                </c:pt>
                <c:pt idx="402">
                  <c:v>4.7615091306091958E-7</c:v>
                </c:pt>
                <c:pt idx="403">
                  <c:v>4.7899162975651351E-7</c:v>
                </c:pt>
                <c:pt idx="404">
                  <c:v>4.8182984443370971E-7</c:v>
                </c:pt>
                <c:pt idx="405">
                  <c:v>4.8466555709250837E-7</c:v>
                </c:pt>
                <c:pt idx="406">
                  <c:v>4.874987677329093E-7</c:v>
                </c:pt>
                <c:pt idx="407">
                  <c:v>4.9032947635491292E-7</c:v>
                </c:pt>
                <c:pt idx="408">
                  <c:v>4.9315768295851859E-7</c:v>
                </c:pt>
                <c:pt idx="409">
                  <c:v>4.9598338754372673E-7</c:v>
                </c:pt>
                <c:pt idx="410">
                  <c:v>4.9880659011053713E-7</c:v>
                </c:pt>
                <c:pt idx="411">
                  <c:v>5.0162729065895001E-7</c:v>
                </c:pt>
                <c:pt idx="412">
                  <c:v>5.0444548918896536E-7</c:v>
                </c:pt>
                <c:pt idx="413">
                  <c:v>5.0726118570058298E-7</c:v>
                </c:pt>
                <c:pt idx="414">
                  <c:v>5.1007438019380306E-7</c:v>
                </c:pt>
                <c:pt idx="415">
                  <c:v>5.1288507266862541E-7</c:v>
                </c:pt>
                <c:pt idx="416">
                  <c:v>5.1569326312505024E-7</c:v>
                </c:pt>
                <c:pt idx="417">
                  <c:v>5.1849895156307754E-7</c:v>
                </c:pt>
                <c:pt idx="418">
                  <c:v>5.2130213798270689E-7</c:v>
                </c:pt>
                <c:pt idx="419">
                  <c:v>5.2410282238393892E-7</c:v>
                </c:pt>
                <c:pt idx="420">
                  <c:v>5.2690100476677322E-7</c:v>
                </c:pt>
                <c:pt idx="421">
                  <c:v>5.2969668513120977E-7</c:v>
                </c:pt>
                <c:pt idx="422">
                  <c:v>5.3248986347724881E-7</c:v>
                </c:pt>
                <c:pt idx="423">
                  <c:v>5.3528053980489031E-7</c:v>
                </c:pt>
                <c:pt idx="424">
                  <c:v>5.380687141141343E-7</c:v>
                </c:pt>
                <c:pt idx="425">
                  <c:v>5.4085438640498054E-7</c:v>
                </c:pt>
                <c:pt idx="426">
                  <c:v>5.4363755667742904E-7</c:v>
                </c:pt>
                <c:pt idx="427">
                  <c:v>5.4641822493148002E-7</c:v>
                </c:pt>
                <c:pt idx="428">
                  <c:v>5.4919639116713326E-7</c:v>
                </c:pt>
                <c:pt idx="429">
                  <c:v>5.5197205538438898E-7</c:v>
                </c:pt>
                <c:pt idx="430">
                  <c:v>5.5474521758324717E-7</c:v>
                </c:pt>
                <c:pt idx="431">
                  <c:v>5.5751587776370762E-7</c:v>
                </c:pt>
                <c:pt idx="432">
                  <c:v>5.6028403592577055E-7</c:v>
                </c:pt>
                <c:pt idx="433">
                  <c:v>5.6304969206943573E-7</c:v>
                </c:pt>
                <c:pt idx="434">
                  <c:v>5.658128461947034E-7</c:v>
                </c:pt>
                <c:pt idx="435">
                  <c:v>5.6857349830157353E-7</c:v>
                </c:pt>
                <c:pt idx="436">
                  <c:v>5.7133164839004572E-7</c:v>
                </c:pt>
                <c:pt idx="437">
                  <c:v>5.7408729646012059E-7</c:v>
                </c:pt>
                <c:pt idx="438">
                  <c:v>5.7684044251179773E-7</c:v>
                </c:pt>
                <c:pt idx="439">
                  <c:v>5.7959108654507733E-7</c:v>
                </c:pt>
                <c:pt idx="440">
                  <c:v>5.8233922855995921E-7</c:v>
                </c:pt>
                <c:pt idx="441">
                  <c:v>5.8508486855644355E-7</c:v>
                </c:pt>
                <c:pt idx="442">
                  <c:v>5.8782800653453016E-7</c:v>
                </c:pt>
                <c:pt idx="443">
                  <c:v>5.9056864249421924E-7</c:v>
                </c:pt>
                <c:pt idx="444">
                  <c:v>5.9330677643551058E-7</c:v>
                </c:pt>
                <c:pt idx="445">
                  <c:v>5.9604240835840461E-7</c:v>
                </c:pt>
                <c:pt idx="446">
                  <c:v>5.9877553826290069E-7</c:v>
                </c:pt>
                <c:pt idx="447">
                  <c:v>6.0150616614899924E-7</c:v>
                </c:pt>
                <c:pt idx="448">
                  <c:v>6.0423429201670027E-7</c:v>
                </c:pt>
                <c:pt idx="449">
                  <c:v>6.0695991586600356E-7</c:v>
                </c:pt>
                <c:pt idx="450">
                  <c:v>5.9171250965067138E-7</c:v>
                </c:pt>
                <c:pt idx="451">
                  <c:v>5.7654981124764645E-7</c:v>
                </c:pt>
                <c:pt idx="452">
                  <c:v>5.61471820656929E-7</c:v>
                </c:pt>
                <c:pt idx="453">
                  <c:v>5.4647853787851901E-7</c:v>
                </c:pt>
                <c:pt idx="454">
                  <c:v>5.3156996291241628E-7</c:v>
                </c:pt>
                <c:pt idx="455">
                  <c:v>5.1674609575862122E-7</c:v>
                </c:pt>
                <c:pt idx="456">
                  <c:v>5.0200693641713343E-7</c:v>
                </c:pt>
                <c:pt idx="457">
                  <c:v>4.873524848879531E-7</c:v>
                </c:pt>
                <c:pt idx="458">
                  <c:v>4.7278274117108003E-7</c:v>
                </c:pt>
                <c:pt idx="459">
                  <c:v>4.5829770526651442E-7</c:v>
                </c:pt>
                <c:pt idx="460">
                  <c:v>4.4389737717425629E-7</c:v>
                </c:pt>
                <c:pt idx="461">
                  <c:v>4.2958175689430541E-7</c:v>
                </c:pt>
                <c:pt idx="462">
                  <c:v>4.1535084442666189E-7</c:v>
                </c:pt>
                <c:pt idx="463">
                  <c:v>4.0120463977132605E-7</c:v>
                </c:pt>
                <c:pt idx="464">
                  <c:v>3.8714314292829747E-7</c:v>
                </c:pt>
                <c:pt idx="465">
                  <c:v>3.7316635389757636E-7</c:v>
                </c:pt>
                <c:pt idx="466">
                  <c:v>3.5927427267916261E-7</c:v>
                </c:pt>
                <c:pt idx="467">
                  <c:v>3.4546689927305622E-7</c:v>
                </c:pt>
                <c:pt idx="468">
                  <c:v>3.317442336792573E-7</c:v>
                </c:pt>
                <c:pt idx="469">
                  <c:v>3.1810627589776564E-7</c:v>
                </c:pt>
                <c:pt idx="470">
                  <c:v>3.0455302592858144E-7</c:v>
                </c:pt>
                <c:pt idx="471">
                  <c:v>2.9108448377170482E-7</c:v>
                </c:pt>
                <c:pt idx="472">
                  <c:v>2.7770064942713545E-7</c:v>
                </c:pt>
                <c:pt idx="473">
                  <c:v>2.6440152289487355E-7</c:v>
                </c:pt>
                <c:pt idx="474">
                  <c:v>2.5118710417491912E-7</c:v>
                </c:pt>
                <c:pt idx="475">
                  <c:v>2.3805739326727195E-7</c:v>
                </c:pt>
                <c:pt idx="476">
                  <c:v>2.2501239017193225E-7</c:v>
                </c:pt>
                <c:pt idx="477">
                  <c:v>2.120520948888999E-7</c:v>
                </c:pt>
                <c:pt idx="478">
                  <c:v>1.9917650741817503E-7</c:v>
                </c:pt>
                <c:pt idx="479">
                  <c:v>1.8638562775975751E-7</c:v>
                </c:pt>
                <c:pt idx="480">
                  <c:v>1.7367945591364736E-7</c:v>
                </c:pt>
                <c:pt idx="481">
                  <c:v>1.6105799187984468E-7</c:v>
                </c:pt>
                <c:pt idx="482">
                  <c:v>1.4852123565834947E-7</c:v>
                </c:pt>
                <c:pt idx="483">
                  <c:v>1.3606918724916151E-7</c:v>
                </c:pt>
                <c:pt idx="484">
                  <c:v>1.2370184665228102E-7</c:v>
                </c:pt>
                <c:pt idx="485">
                  <c:v>1.1141921386770789E-7</c:v>
                </c:pt>
                <c:pt idx="486">
                  <c:v>9.9221288895442228E-8</c:v>
                </c:pt>
                <c:pt idx="487">
                  <c:v>8.710807173548393E-8</c:v>
                </c:pt>
                <c:pt idx="488">
                  <c:v>7.50795623878331E-8</c:v>
                </c:pt>
                <c:pt idx="489">
                  <c:v>6.3135760852489527E-8</c:v>
                </c:pt>
                <c:pt idx="490">
                  <c:v>5.1276667129453527E-8</c:v>
                </c:pt>
                <c:pt idx="491">
                  <c:v>3.950228121872489E-8</c:v>
                </c:pt>
                <c:pt idx="492">
                  <c:v>2.7812603120303615E-8</c:v>
                </c:pt>
                <c:pt idx="493">
                  <c:v>1.6207632834189701E-8</c:v>
                </c:pt>
                <c:pt idx="494">
                  <c:v>4.6873703603832564E-9</c:v>
                </c:pt>
                <c:pt idx="495">
                  <c:v>-6.7481843011158264E-9</c:v>
                </c:pt>
                <c:pt idx="496">
                  <c:v>-1.8099031150307441E-8</c:v>
                </c:pt>
                <c:pt idx="497">
                  <c:v>-2.9365170187191694E-8</c:v>
                </c:pt>
                <c:pt idx="498">
                  <c:v>-4.0546601411768478E-8</c:v>
                </c:pt>
                <c:pt idx="499">
                  <c:v>-5.1643324824037954E-8</c:v>
                </c:pt>
                <c:pt idx="500">
                  <c:v>-6.2655340423999961E-8</c:v>
                </c:pt>
                <c:pt idx="501">
                  <c:v>-7.3582648211654659E-8</c:v>
                </c:pt>
                <c:pt idx="502">
                  <c:v>-8.4425248187001836E-8</c:v>
                </c:pt>
                <c:pt idx="503">
                  <c:v>-9.518314035004165E-8</c:v>
                </c:pt>
                <c:pt idx="504">
                  <c:v>-1.0585632470077405E-7</c:v>
                </c:pt>
                <c:pt idx="505">
                  <c:v>-1.1644480123919909E-7</c:v>
                </c:pt>
                <c:pt idx="506">
                  <c:v>-1.2694856996531666E-7</c:v>
                </c:pt>
                <c:pt idx="507">
                  <c:v>-1.3736763087912686E-7</c:v>
                </c:pt>
                <c:pt idx="508">
                  <c:v>-1.4770198398062966E-7</c:v>
                </c:pt>
                <c:pt idx="509">
                  <c:v>-1.5795162926982503E-7</c:v>
                </c:pt>
                <c:pt idx="510">
                  <c:v>-1.68116566746713E-7</c:v>
                </c:pt>
                <c:pt idx="511">
                  <c:v>-1.7819679641129359E-7</c:v>
                </c:pt>
                <c:pt idx="512">
                  <c:v>-1.8819231826356678E-7</c:v>
                </c:pt>
                <c:pt idx="513">
                  <c:v>-1.9810313230353255E-7</c:v>
                </c:pt>
                <c:pt idx="514">
                  <c:v>-2.079292385311909E-7</c:v>
                </c:pt>
                <c:pt idx="515">
                  <c:v>-2.1767063694654184E-7</c:v>
                </c:pt>
                <c:pt idx="516">
                  <c:v>-2.2732732754958542E-7</c:v>
                </c:pt>
                <c:pt idx="517">
                  <c:v>-2.3689931034032158E-7</c:v>
                </c:pt>
                <c:pt idx="518">
                  <c:v>-2.4638658531875033E-7</c:v>
                </c:pt>
                <c:pt idx="519">
                  <c:v>-2.5578915248487166E-7</c:v>
                </c:pt>
                <c:pt idx="520">
                  <c:v>-2.6510701183868563E-7</c:v>
                </c:pt>
                <c:pt idx="521">
                  <c:v>-2.7434016338019213E-7</c:v>
                </c:pt>
                <c:pt idx="522">
                  <c:v>-2.8348860710939127E-7</c:v>
                </c:pt>
                <c:pt idx="523">
                  <c:v>-2.9255234302628299E-7</c:v>
                </c:pt>
                <c:pt idx="524">
                  <c:v>-3.015313711308673E-7</c:v>
                </c:pt>
                <c:pt idx="525">
                  <c:v>-3.1042569142314425E-7</c:v>
                </c:pt>
                <c:pt idx="526">
                  <c:v>-3.1923530390311373E-7</c:v>
                </c:pt>
                <c:pt idx="527">
                  <c:v>-3.2796020857077584E-7</c:v>
                </c:pt>
                <c:pt idx="528">
                  <c:v>-3.3660040542613055E-7</c:v>
                </c:pt>
                <c:pt idx="529">
                  <c:v>-3.4515589446917789E-7</c:v>
                </c:pt>
                <c:pt idx="530">
                  <c:v>-3.5362667569991776E-7</c:v>
                </c:pt>
                <c:pt idx="531">
                  <c:v>-3.6201274911835027E-7</c:v>
                </c:pt>
                <c:pt idx="532">
                  <c:v>-3.7031411472447536E-7</c:v>
                </c:pt>
                <c:pt idx="533">
                  <c:v>-3.7853077251829304E-7</c:v>
                </c:pt>
                <c:pt idx="534">
                  <c:v>-3.8666272249980335E-7</c:v>
                </c:pt>
                <c:pt idx="535">
                  <c:v>-3.947099646690062E-7</c:v>
                </c:pt>
                <c:pt idx="536">
                  <c:v>-4.0267249902590169E-7</c:v>
                </c:pt>
                <c:pt idx="537">
                  <c:v>-4.1055032557048976E-7</c:v>
                </c:pt>
                <c:pt idx="538">
                  <c:v>-4.1834344430277042E-7</c:v>
                </c:pt>
                <c:pt idx="539">
                  <c:v>-4.2605185522274371E-7</c:v>
                </c:pt>
                <c:pt idx="540">
                  <c:v>-4.3367555833040954E-7</c:v>
                </c:pt>
                <c:pt idx="541">
                  <c:v>-4.41214553625768E-7</c:v>
                </c:pt>
                <c:pt idx="542">
                  <c:v>-4.48668841108819E-7</c:v>
                </c:pt>
                <c:pt idx="543">
                  <c:v>-4.5603842077956263E-7</c:v>
                </c:pt>
                <c:pt idx="544">
                  <c:v>-4.6332329263799885E-7</c:v>
                </c:pt>
                <c:pt idx="545">
                  <c:v>-4.705234566841277E-7</c:v>
                </c:pt>
                <c:pt idx="546">
                  <c:v>-4.7763891291794909E-7</c:v>
                </c:pt>
                <c:pt idx="547">
                  <c:v>-4.8466966133946312E-7</c:v>
                </c:pt>
                <c:pt idx="548">
                  <c:v>-4.9161570194866978E-7</c:v>
                </c:pt>
                <c:pt idx="549">
                  <c:v>-4.9847703474556898E-7</c:v>
                </c:pt>
                <c:pt idx="550">
                  <c:v>-5.0525365973016081E-7</c:v>
                </c:pt>
                <c:pt idx="551">
                  <c:v>-5.1194557690244518E-7</c:v>
                </c:pt>
                <c:pt idx="552">
                  <c:v>-5.1855278626242218E-7</c:v>
                </c:pt>
                <c:pt idx="553">
                  <c:v>-5.2507528781009182E-7</c:v>
                </c:pt>
                <c:pt idx="554">
                  <c:v>-5.3151308154545399E-7</c:v>
                </c:pt>
                <c:pt idx="555">
                  <c:v>-5.378661674685088E-7</c:v>
                </c:pt>
                <c:pt idx="556">
                  <c:v>-5.4413454557925615E-7</c:v>
                </c:pt>
                <c:pt idx="557">
                  <c:v>-5.5031821587769613E-7</c:v>
                </c:pt>
                <c:pt idx="558">
                  <c:v>-5.5641717836382874E-7</c:v>
                </c:pt>
                <c:pt idx="559">
                  <c:v>-5.6243143303765389E-7</c:v>
                </c:pt>
                <c:pt idx="560">
                  <c:v>-5.6836097989917168E-7</c:v>
                </c:pt>
                <c:pt idx="561">
                  <c:v>-5.74205818948382E-7</c:v>
                </c:pt>
                <c:pt idx="562">
                  <c:v>-5.7996595018528496E-7</c:v>
                </c:pt>
                <c:pt idx="563">
                  <c:v>-5.8564137360988056E-7</c:v>
                </c:pt>
                <c:pt idx="564">
                  <c:v>-5.9123208922216868E-7</c:v>
                </c:pt>
                <c:pt idx="565">
                  <c:v>-5.9673809702214945E-7</c:v>
                </c:pt>
                <c:pt idx="566">
                  <c:v>-6.0215939700982275E-7</c:v>
                </c:pt>
                <c:pt idx="567">
                  <c:v>-6.0749598918518868E-7</c:v>
                </c:pt>
                <c:pt idx="568">
                  <c:v>-6.1274787354824725E-7</c:v>
                </c:pt>
                <c:pt idx="569">
                  <c:v>-6.1791505009899836E-7</c:v>
                </c:pt>
                <c:pt idx="570">
                  <c:v>-6.229975188374421E-7</c:v>
                </c:pt>
                <c:pt idx="571">
                  <c:v>-6.2799527976357838E-7</c:v>
                </c:pt>
                <c:pt idx="572">
                  <c:v>-6.3290833287740729E-7</c:v>
                </c:pt>
                <c:pt idx="573">
                  <c:v>-6.3773667817892884E-7</c:v>
                </c:pt>
                <c:pt idx="574">
                  <c:v>-6.4248031566814292E-7</c:v>
                </c:pt>
                <c:pt idx="575">
                  <c:v>-6.4713924534504964E-7</c:v>
                </c:pt>
                <c:pt idx="576">
                  <c:v>-6.5171346720964889E-7</c:v>
                </c:pt>
                <c:pt idx="577">
                  <c:v>-6.5620298126194078E-7</c:v>
                </c:pt>
                <c:pt idx="578">
                  <c:v>-6.6060778750192531E-7</c:v>
                </c:pt>
                <c:pt idx="579">
                  <c:v>-6.6492788592960237E-7</c:v>
                </c:pt>
                <c:pt idx="580">
                  <c:v>-6.6916327654497207E-7</c:v>
                </c:pt>
                <c:pt idx="581">
                  <c:v>-6.733139593480343E-7</c:v>
                </c:pt>
                <c:pt idx="582">
                  <c:v>-6.7737993433878916E-7</c:v>
                </c:pt>
                <c:pt idx="583">
                  <c:v>-6.8136120151723667E-7</c:v>
                </c:pt>
                <c:pt idx="584">
                  <c:v>-6.8525776088337671E-7</c:v>
                </c:pt>
                <c:pt idx="585">
                  <c:v>-6.8906961243720938E-7</c:v>
                </c:pt>
                <c:pt idx="586">
                  <c:v>-6.9279675617873459E-7</c:v>
                </c:pt>
                <c:pt idx="587">
                  <c:v>-6.9643919210795243E-7</c:v>
                </c:pt>
                <c:pt idx="588">
                  <c:v>-6.9999692022486291E-7</c:v>
                </c:pt>
                <c:pt idx="589">
                  <c:v>-7.0346994052946593E-7</c:v>
                </c:pt>
                <c:pt idx="590">
                  <c:v>-7.0685825302176158E-7</c:v>
                </c:pt>
                <c:pt idx="591">
                  <c:v>-7.1016185770174976E-7</c:v>
                </c:pt>
                <c:pt idx="592">
                  <c:v>-7.1338075456943059E-7</c:v>
                </c:pt>
                <c:pt idx="593">
                  <c:v>-7.1651494362480405E-7</c:v>
                </c:pt>
                <c:pt idx="594">
                  <c:v>-7.1956442486787004E-7</c:v>
                </c:pt>
                <c:pt idx="595">
                  <c:v>-7.2252919829862867E-7</c:v>
                </c:pt>
                <c:pt idx="596">
                  <c:v>-7.2540926391707983E-7</c:v>
                </c:pt>
                <c:pt idx="597">
                  <c:v>-7.2820462172322363E-7</c:v>
                </c:pt>
                <c:pt idx="598">
                  <c:v>-7.3091527171706006E-7</c:v>
                </c:pt>
                <c:pt idx="599">
                  <c:v>-7.3354121389858903E-7</c:v>
                </c:pt>
                <c:pt idx="600">
                  <c:v>-7.3608244826781064E-7</c:v>
                </c:pt>
                <c:pt idx="601">
                  <c:v>-7.3853897482472488E-7</c:v>
                </c:pt>
                <c:pt idx="602">
                  <c:v>-7.4091079356933166E-7</c:v>
                </c:pt>
                <c:pt idx="603">
                  <c:v>-7.4319790450163107E-7</c:v>
                </c:pt>
                <c:pt idx="604">
                  <c:v>-7.4540030762162302E-7</c:v>
                </c:pt>
                <c:pt idx="605">
                  <c:v>-7.475180029293076E-7</c:v>
                </c:pt>
                <c:pt idx="606">
                  <c:v>-7.4955099042468472E-7</c:v>
                </c:pt>
                <c:pt idx="607">
                  <c:v>-7.5149927010775447E-7</c:v>
                </c:pt>
                <c:pt idx="608">
                  <c:v>-7.5336284197851687E-7</c:v>
                </c:pt>
                <c:pt idx="609">
                  <c:v>-7.5514170603697179E-7</c:v>
                </c:pt>
                <c:pt idx="610">
                  <c:v>-7.5683586228311935E-7</c:v>
                </c:pt>
                <c:pt idx="611">
                  <c:v>-7.5844531071695955E-7</c:v>
                </c:pt>
                <c:pt idx="612">
                  <c:v>-7.5997005133849228E-7</c:v>
                </c:pt>
                <c:pt idx="613">
                  <c:v>-7.6141008414771765E-7</c:v>
                </c:pt>
                <c:pt idx="614">
                  <c:v>-7.6276540914463555E-7</c:v>
                </c:pt>
                <c:pt idx="615">
                  <c:v>-7.6403602632924609E-7</c:v>
                </c:pt>
                <c:pt idx="616">
                  <c:v>-7.6522193570154927E-7</c:v>
                </c:pt>
                <c:pt idx="617">
                  <c:v>-7.6632313726154487E-7</c:v>
                </c:pt>
                <c:pt idx="618">
                  <c:v>-7.6733963100923321E-7</c:v>
                </c:pt>
                <c:pt idx="619">
                  <c:v>-7.6827141694461409E-7</c:v>
                </c:pt>
                <c:pt idx="620">
                  <c:v>-7.6911849506768771E-7</c:v>
                </c:pt>
                <c:pt idx="621">
                  <c:v>-7.6988086537845376E-7</c:v>
                </c:pt>
                <c:pt idx="622">
                  <c:v>-7.7055852787691245E-7</c:v>
                </c:pt>
                <c:pt idx="623">
                  <c:v>-7.7115148256306377E-7</c:v>
                </c:pt>
                <c:pt idx="624">
                  <c:v>-7.7165972943690763E-7</c:v>
                </c:pt>
                <c:pt idx="625">
                  <c:v>-7.7208326849844412E-7</c:v>
                </c:pt>
                <c:pt idx="626">
                  <c:v>-7.7242209974767325E-7</c:v>
                </c:pt>
                <c:pt idx="627">
                  <c:v>-7.7267622318459481E-7</c:v>
                </c:pt>
                <c:pt idx="628">
                  <c:v>-7.7284563880920911E-7</c:v>
                </c:pt>
                <c:pt idx="629">
                  <c:v>-7.7293034662151594E-7</c:v>
                </c:pt>
                <c:pt idx="630">
                  <c:v>-7.7293034662151552E-7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16.645201602828205</c:v>
                </c:pt>
                <c:pt idx="1">
                  <c:v>16.645202429050563</c:v>
                </c:pt>
                <c:pt idx="2">
                  <c:v>16.645204907717389</c:v>
                </c:pt>
                <c:pt idx="3">
                  <c:v>16.645209038827947</c:v>
                </c:pt>
                <c:pt idx="4">
                  <c:v>16.645214822381003</c:v>
                </c:pt>
                <c:pt idx="5">
                  <c:v>16.64522225837484</c:v>
                </c:pt>
                <c:pt idx="6">
                  <c:v>16.645231346807243</c:v>
                </c:pt>
                <c:pt idx="7">
                  <c:v>16.645242087675499</c:v>
                </c:pt>
                <c:pt idx="8">
                  <c:v>16.645254480976412</c:v>
                </c:pt>
                <c:pt idx="9">
                  <c:v>16.645268526706296</c:v>
                </c:pt>
                <c:pt idx="10">
                  <c:v>16.645284224860958</c:v>
                </c:pt>
                <c:pt idx="11">
                  <c:v>16.645301575435735</c:v>
                </c:pt>
                <c:pt idx="12">
                  <c:v>16.645320578425451</c:v>
                </c:pt>
                <c:pt idx="13">
                  <c:v>16.64534123382445</c:v>
                </c:pt>
                <c:pt idx="14">
                  <c:v>16.645363541626576</c:v>
                </c:pt>
                <c:pt idx="15">
                  <c:v>16.645387501825191</c:v>
                </c:pt>
                <c:pt idx="16">
                  <c:v>16.645413114413156</c:v>
                </c:pt>
                <c:pt idx="17">
                  <c:v>16.645440379382848</c:v>
                </c:pt>
                <c:pt idx="18">
                  <c:v>16.645469296726141</c:v>
                </c:pt>
                <c:pt idx="19">
                  <c:v>16.645499866434427</c:v>
                </c:pt>
                <c:pt idx="20">
                  <c:v>16.645532088498602</c:v>
                </c:pt>
                <c:pt idx="21">
                  <c:v>16.645565962909071</c:v>
                </c:pt>
                <c:pt idx="22">
                  <c:v>16.645601489655743</c:v>
                </c:pt>
                <c:pt idx="23">
                  <c:v>16.64563866872804</c:v>
                </c:pt>
                <c:pt idx="24">
                  <c:v>16.645677500114893</c:v>
                </c:pt>
                <c:pt idx="25">
                  <c:v>16.64571798380473</c:v>
                </c:pt>
                <c:pt idx="26">
                  <c:v>16.645760119785507</c:v>
                </c:pt>
                <c:pt idx="27">
                  <c:v>16.64580390804467</c:v>
                </c:pt>
                <c:pt idx="28">
                  <c:v>16.645849348569179</c:v>
                </c:pt>
                <c:pt idx="29">
                  <c:v>16.645896441345506</c:v>
                </c:pt>
                <c:pt idx="30">
                  <c:v>16.645945186359626</c:v>
                </c:pt>
                <c:pt idx="31">
                  <c:v>16.645995583597021</c:v>
                </c:pt>
                <c:pt idx="32">
                  <c:v>16.646047633042691</c:v>
                </c:pt>
                <c:pt idx="33">
                  <c:v>16.646101334681134</c:v>
                </c:pt>
                <c:pt idx="34">
                  <c:v>16.646156688496358</c:v>
                </c:pt>
                <c:pt idx="35">
                  <c:v>16.646213694471882</c:v>
                </c:pt>
                <c:pt idx="36">
                  <c:v>16.646272352590735</c:v>
                </c:pt>
                <c:pt idx="37">
                  <c:v>16.646332662835452</c:v>
                </c:pt>
                <c:pt idx="38">
                  <c:v>16.646394625188069</c:v>
                </c:pt>
                <c:pt idx="39">
                  <c:v>16.646458239630146</c:v>
                </c:pt>
                <c:pt idx="40">
                  <c:v>16.646523506142735</c:v>
                </c:pt>
                <c:pt idx="41">
                  <c:v>16.64659042470641</c:v>
                </c:pt>
                <c:pt idx="42">
                  <c:v>16.646658995301244</c:v>
                </c:pt>
                <c:pt idx="43">
                  <c:v>16.646729217906827</c:v>
                </c:pt>
                <c:pt idx="44">
                  <c:v>16.646801092502244</c:v>
                </c:pt>
                <c:pt idx="45">
                  <c:v>16.646874619066107</c:v>
                </c:pt>
                <c:pt idx="46">
                  <c:v>16.646949797576518</c:v>
                </c:pt>
                <c:pt idx="47">
                  <c:v>16.647026628011101</c:v>
                </c:pt>
                <c:pt idx="48">
                  <c:v>16.647105110346981</c:v>
                </c:pt>
                <c:pt idx="49">
                  <c:v>16.647185244560799</c:v>
                </c:pt>
                <c:pt idx="50">
                  <c:v>16.647267030628697</c:v>
                </c:pt>
                <c:pt idx="51">
                  <c:v>16.64735046852633</c:v>
                </c:pt>
                <c:pt idx="52">
                  <c:v>16.647435558228857</c:v>
                </c:pt>
                <c:pt idx="53">
                  <c:v>16.647522299710957</c:v>
                </c:pt>
                <c:pt idx="54">
                  <c:v>16.647610692946806</c:v>
                </c:pt>
                <c:pt idx="55">
                  <c:v>16.647700737910093</c:v>
                </c:pt>
                <c:pt idx="56">
                  <c:v>16.647792434574018</c:v>
                </c:pt>
                <c:pt idx="57">
                  <c:v>16.647885782911288</c:v>
                </c:pt>
                <c:pt idx="58">
                  <c:v>16.64798078289412</c:v>
                </c:pt>
                <c:pt idx="59">
                  <c:v>16.648077434494237</c:v>
                </c:pt>
                <c:pt idx="60">
                  <c:v>16.648175737682873</c:v>
                </c:pt>
                <c:pt idx="61">
                  <c:v>16.648275692430776</c:v>
                </c:pt>
                <c:pt idx="62">
                  <c:v>16.648377298708191</c:v>
                </c:pt>
                <c:pt idx="63">
                  <c:v>16.648480556484891</c:v>
                </c:pt>
                <c:pt idx="64">
                  <c:v>16.648585465730136</c:v>
                </c:pt>
                <c:pt idx="65">
                  <c:v>16.648692026412714</c:v>
                </c:pt>
                <c:pt idx="66">
                  <c:v>16.648800238500915</c:v>
                </c:pt>
                <c:pt idx="67">
                  <c:v>16.648910101962532</c:v>
                </c:pt>
                <c:pt idx="68">
                  <c:v>16.649021616764877</c:v>
                </c:pt>
                <c:pt idx="69">
                  <c:v>16.649134782874771</c:v>
                </c:pt>
                <c:pt idx="70">
                  <c:v>16.649249600258539</c:v>
                </c:pt>
                <c:pt idx="71">
                  <c:v>16.649366068882021</c:v>
                </c:pt>
                <c:pt idx="72">
                  <c:v>16.649484188710563</c:v>
                </c:pt>
                <c:pt idx="73">
                  <c:v>16.649603959709019</c:v>
                </c:pt>
                <c:pt idx="74">
                  <c:v>16.649725381841758</c:v>
                </c:pt>
                <c:pt idx="75">
                  <c:v>16.649848455072657</c:v>
                </c:pt>
                <c:pt idx="76">
                  <c:v>16.649973179365102</c:v>
                </c:pt>
                <c:pt idx="77">
                  <c:v>16.650099554681987</c:v>
                </c:pt>
                <c:pt idx="78">
                  <c:v>16.650227580985717</c:v>
                </c:pt>
                <c:pt idx="79">
                  <c:v>16.650357258238216</c:v>
                </c:pt>
                <c:pt idx="80">
                  <c:v>16.6504885864009</c:v>
                </c:pt>
                <c:pt idx="81">
                  <c:v>16.650621565434715</c:v>
                </c:pt>
                <c:pt idx="82">
                  <c:v>16.650756195300101</c:v>
                </c:pt>
                <c:pt idx="83">
                  <c:v>16.650892475957018</c:v>
                </c:pt>
                <c:pt idx="84">
                  <c:v>16.651030407364932</c:v>
                </c:pt>
                <c:pt idx="85">
                  <c:v>16.65116998948282</c:v>
                </c:pt>
                <c:pt idx="86">
                  <c:v>16.651311222269172</c:v>
                </c:pt>
                <c:pt idx="87">
                  <c:v>16.651454105681985</c:v>
                </c:pt>
                <c:pt idx="88">
                  <c:v>16.65159863967877</c:v>
                </c:pt>
                <c:pt idx="89">
                  <c:v>16.651744824216543</c:v>
                </c:pt>
                <c:pt idx="90">
                  <c:v>16.651892659251835</c:v>
                </c:pt>
                <c:pt idx="91">
                  <c:v>16.652042144740694</c:v>
                </c:pt>
                <c:pt idx="92">
                  <c:v>16.652193280638663</c:v>
                </c:pt>
                <c:pt idx="93">
                  <c:v>16.652346066900808</c:v>
                </c:pt>
                <c:pt idx="94">
                  <c:v>16.652500503481708</c:v>
                </c:pt>
                <c:pt idx="95">
                  <c:v>16.65265659033544</c:v>
                </c:pt>
                <c:pt idx="96">
                  <c:v>16.652814327415605</c:v>
                </c:pt>
                <c:pt idx="97">
                  <c:v>16.652973714675305</c:v>
                </c:pt>
                <c:pt idx="98">
                  <c:v>16.653134752067164</c:v>
                </c:pt>
                <c:pt idx="99">
                  <c:v>16.653297439543312</c:v>
                </c:pt>
                <c:pt idx="100">
                  <c:v>16.653461777055384</c:v>
                </c:pt>
                <c:pt idx="101">
                  <c:v>16.653627764554539</c:v>
                </c:pt>
                <c:pt idx="102">
                  <c:v>16.653795401991438</c:v>
                </c:pt>
                <c:pt idx="103">
                  <c:v>16.653964689316254</c:v>
                </c:pt>
                <c:pt idx="104">
                  <c:v>16.654135626478681</c:v>
                </c:pt>
                <c:pt idx="105">
                  <c:v>16.65430821342791</c:v>
                </c:pt>
                <c:pt idx="106">
                  <c:v>16.654482450112656</c:v>
                </c:pt>
                <c:pt idx="107">
                  <c:v>16.654658336481145</c:v>
                </c:pt>
                <c:pt idx="108">
                  <c:v>16.654835872481105</c:v>
                </c:pt>
                <c:pt idx="109">
                  <c:v>16.655015058059785</c:v>
                </c:pt>
                <c:pt idx="110">
                  <c:v>16.655195893163949</c:v>
                </c:pt>
                <c:pt idx="111">
                  <c:v>16.655378377739861</c:v>
                </c:pt>
                <c:pt idx="112">
                  <c:v>16.655562511733308</c:v>
                </c:pt>
                <c:pt idx="113">
                  <c:v>16.65574829508958</c:v>
                </c:pt>
                <c:pt idx="114">
                  <c:v>16.655935727753494</c:v>
                </c:pt>
                <c:pt idx="115">
                  <c:v>16.656124809669365</c:v>
                </c:pt>
                <c:pt idx="116">
                  <c:v>16.65631554078103</c:v>
                </c:pt>
                <c:pt idx="117">
                  <c:v>16.656507921031832</c:v>
                </c:pt>
                <c:pt idx="118">
                  <c:v>16.656701950364628</c:v>
                </c:pt>
                <c:pt idx="119">
                  <c:v>16.656897628721794</c:v>
                </c:pt>
                <c:pt idx="120">
                  <c:v>16.65709495604521</c:v>
                </c:pt>
                <c:pt idx="121">
                  <c:v>16.657293932276275</c:v>
                </c:pt>
                <c:pt idx="122">
                  <c:v>16.657494557355903</c:v>
                </c:pt>
                <c:pt idx="123">
                  <c:v>16.657696831224516</c:v>
                </c:pt>
                <c:pt idx="124">
                  <c:v>16.657900753822052</c:v>
                </c:pt>
                <c:pt idx="125">
                  <c:v>16.658106325087957</c:v>
                </c:pt>
                <c:pt idx="126">
                  <c:v>16.658313544961199</c:v>
                </c:pt>
                <c:pt idx="127">
                  <c:v>16.658522413380258</c:v>
                </c:pt>
                <c:pt idx="128">
                  <c:v>16.658732930283115</c:v>
                </c:pt>
                <c:pt idx="129">
                  <c:v>16.658945095607287</c:v>
                </c:pt>
                <c:pt idx="130">
                  <c:v>16.659158909289786</c:v>
                </c:pt>
                <c:pt idx="131">
                  <c:v>16.659374371267148</c:v>
                </c:pt>
                <c:pt idx="132">
                  <c:v>16.659591481475417</c:v>
                </c:pt>
                <c:pt idx="133">
                  <c:v>16.659810239850156</c:v>
                </c:pt>
                <c:pt idx="134">
                  <c:v>16.66003064632644</c:v>
                </c:pt>
                <c:pt idx="135">
                  <c:v>16.660252700838857</c:v>
                </c:pt>
                <c:pt idx="136">
                  <c:v>16.66047640332151</c:v>
                </c:pt>
                <c:pt idx="137">
                  <c:v>16.660701753708022</c:v>
                </c:pt>
                <c:pt idx="138">
                  <c:v>16.660928751931522</c:v>
                </c:pt>
                <c:pt idx="139">
                  <c:v>16.661157397924658</c:v>
                </c:pt>
                <c:pt idx="140">
                  <c:v>16.661387691619591</c:v>
                </c:pt>
                <c:pt idx="141">
                  <c:v>16.661619632948003</c:v>
                </c:pt>
                <c:pt idx="142">
                  <c:v>16.661853221841081</c:v>
                </c:pt>
                <c:pt idx="143">
                  <c:v>16.662088458229537</c:v>
                </c:pt>
                <c:pt idx="144">
                  <c:v>16.662325342043591</c:v>
                </c:pt>
                <c:pt idx="145">
                  <c:v>16.662563873212981</c:v>
                </c:pt>
                <c:pt idx="146">
                  <c:v>16.662804051666964</c:v>
                </c:pt>
                <c:pt idx="147">
                  <c:v>16.663045877334305</c:v>
                </c:pt>
                <c:pt idx="148">
                  <c:v>16.663289350143287</c:v>
                </c:pt>
                <c:pt idx="149">
                  <c:v>16.663534470021716</c:v>
                </c:pt>
                <c:pt idx="150">
                  <c:v>16.663781236896906</c:v>
                </c:pt>
                <c:pt idx="151">
                  <c:v>16.664029650695685</c:v>
                </c:pt>
                <c:pt idx="152">
                  <c:v>16.664279711344406</c:v>
                </c:pt>
                <c:pt idx="153">
                  <c:v>16.664531418768931</c:v>
                </c:pt>
                <c:pt idx="154">
                  <c:v>16.664784772894638</c:v>
                </c:pt>
                <c:pt idx="155">
                  <c:v>16.665039773646431</c:v>
                </c:pt>
                <c:pt idx="156">
                  <c:v>16.665296420948717</c:v>
                </c:pt>
                <c:pt idx="157">
                  <c:v>16.665554714725427</c:v>
                </c:pt>
                <c:pt idx="158">
                  <c:v>16.665814654900014</c:v>
                </c:pt>
                <c:pt idx="159">
                  <c:v>16.666076241395434</c:v>
                </c:pt>
                <c:pt idx="160">
                  <c:v>16.666339474134169</c:v>
                </c:pt>
                <c:pt idx="161">
                  <c:v>16.66660435303822</c:v>
                </c:pt>
                <c:pt idx="162">
                  <c:v>16.666870878029101</c:v>
                </c:pt>
                <c:pt idx="163">
                  <c:v>16.667139049027838</c:v>
                </c:pt>
                <c:pt idx="164">
                  <c:v>16.667408865954989</c:v>
                </c:pt>
                <c:pt idx="165">
                  <c:v>16.667680328730615</c:v>
                </c:pt>
                <c:pt idx="166">
                  <c:v>16.667953437274303</c:v>
                </c:pt>
                <c:pt idx="167">
                  <c:v>16.668228191505158</c:v>
                </c:pt>
                <c:pt idx="168">
                  <c:v>16.668504591341794</c:v>
                </c:pt>
                <c:pt idx="169">
                  <c:v>16.668782636702353</c:v>
                </c:pt>
                <c:pt idx="170">
                  <c:v>16.669062327504491</c:v>
                </c:pt>
                <c:pt idx="171">
                  <c:v>16.669343663665384</c:v>
                </c:pt>
                <c:pt idx="172">
                  <c:v>16.669626645101719</c:v>
                </c:pt>
                <c:pt idx="173">
                  <c:v>16.669911271729717</c:v>
                </c:pt>
                <c:pt idx="174">
                  <c:v>16.6701975434651</c:v>
                </c:pt>
                <c:pt idx="175">
                  <c:v>16.670485460223123</c:v>
                </c:pt>
                <c:pt idx="176">
                  <c:v>16.670775021918548</c:v>
                </c:pt>
                <c:pt idx="177">
                  <c:v>16.671066228465666</c:v>
                </c:pt>
                <c:pt idx="178">
                  <c:v>16.671359079778281</c:v>
                </c:pt>
                <c:pt idx="179">
                  <c:v>16.671653575769717</c:v>
                </c:pt>
                <c:pt idx="180">
                  <c:v>16.671869745010284</c:v>
                </c:pt>
                <c:pt idx="181">
                  <c:v>16.672127085461398</c:v>
                </c:pt>
                <c:pt idx="182">
                  <c:v>16.672385875839538</c:v>
                </c:pt>
                <c:pt idx="183">
                  <c:v>16.672646116077189</c:v>
                </c:pt>
                <c:pt idx="184">
                  <c:v>16.672907806106462</c:v>
                </c:pt>
                <c:pt idx="185">
                  <c:v>16.673170945859091</c:v>
                </c:pt>
                <c:pt idx="186">
                  <c:v>16.673435535266435</c:v>
                </c:pt>
                <c:pt idx="187">
                  <c:v>16.673701574259486</c:v>
                </c:pt>
                <c:pt idx="188">
                  <c:v>16.673969062768851</c:v>
                </c:pt>
                <c:pt idx="189">
                  <c:v>16.674238000724777</c:v>
                </c:pt>
                <c:pt idx="190">
                  <c:v>16.674508388057131</c:v>
                </c:pt>
                <c:pt idx="191">
                  <c:v>16.674780224695407</c:v>
                </c:pt>
                <c:pt idx="192">
                  <c:v>16.67505351056872</c:v>
                </c:pt>
                <c:pt idx="193">
                  <c:v>16.675328245605819</c:v>
                </c:pt>
                <c:pt idx="194">
                  <c:v>16.675604429735081</c:v>
                </c:pt>
                <c:pt idx="195">
                  <c:v>16.675882062884508</c:v>
                </c:pt>
                <c:pt idx="196">
                  <c:v>16.67616114498172</c:v>
                </c:pt>
                <c:pt idx="197">
                  <c:v>16.676441675953978</c:v>
                </c:pt>
                <c:pt idx="198">
                  <c:v>16.676723655728164</c:v>
                </c:pt>
                <c:pt idx="199">
                  <c:v>16.677007084230787</c:v>
                </c:pt>
                <c:pt idx="200">
                  <c:v>16.677291961387983</c:v>
                </c:pt>
                <c:pt idx="201">
                  <c:v>16.67757828712552</c:v>
                </c:pt>
                <c:pt idx="202">
                  <c:v>16.677866061368785</c:v>
                </c:pt>
                <c:pt idx="203">
                  <c:v>16.678155284042806</c:v>
                </c:pt>
                <c:pt idx="204">
                  <c:v>16.678445955072224</c:v>
                </c:pt>
                <c:pt idx="205">
                  <c:v>16.678738074381315</c:v>
                </c:pt>
                <c:pt idx="206">
                  <c:v>16.679031641893985</c:v>
                </c:pt>
                <c:pt idx="207">
                  <c:v>16.679326657533764</c:v>
                </c:pt>
                <c:pt idx="208">
                  <c:v>16.679623121223816</c:v>
                </c:pt>
                <c:pt idx="209">
                  <c:v>16.679921032886924</c:v>
                </c:pt>
                <c:pt idx="210">
                  <c:v>16.680220392445509</c:v>
                </c:pt>
                <c:pt idx="211">
                  <c:v>16.680521199821616</c:v>
                </c:pt>
                <c:pt idx="212">
                  <c:v>16.680823454936917</c:v>
                </c:pt>
                <c:pt idx="213">
                  <c:v>16.681127157712716</c:v>
                </c:pt>
                <c:pt idx="214">
                  <c:v>16.681432308069947</c:v>
                </c:pt>
                <c:pt idx="215">
                  <c:v>16.681738905929162</c:v>
                </c:pt>
                <c:pt idx="216">
                  <c:v>16.682046951210562</c:v>
                </c:pt>
                <c:pt idx="217">
                  <c:v>16.682356443833957</c:v>
                </c:pt>
                <c:pt idx="218">
                  <c:v>16.682667383718798</c:v>
                </c:pt>
                <c:pt idx="219">
                  <c:v>16.682979770784161</c:v>
                </c:pt>
                <c:pt idx="220">
                  <c:v>16.683293604948755</c:v>
                </c:pt>
                <c:pt idx="221">
                  <c:v>16.683608886130912</c:v>
                </c:pt>
                <c:pt idx="222">
                  <c:v>16.683925614248601</c:v>
                </c:pt>
                <c:pt idx="223">
                  <c:v>16.684243789219419</c:v>
                </c:pt>
                <c:pt idx="224">
                  <c:v>16.684563410960589</c:v>
                </c:pt>
                <c:pt idx="225">
                  <c:v>16.684884479388966</c:v>
                </c:pt>
                <c:pt idx="226">
                  <c:v>16.685206994421033</c:v>
                </c:pt>
                <c:pt idx="227">
                  <c:v>16.685530955972915</c:v>
                </c:pt>
                <c:pt idx="228">
                  <c:v>16.685856363960347</c:v>
                </c:pt>
                <c:pt idx="229">
                  <c:v>16.686183218298716</c:v>
                </c:pt>
                <c:pt idx="230">
                  <c:v>16.686511518903018</c:v>
                </c:pt>
                <c:pt idx="231">
                  <c:v>16.686841265687896</c:v>
                </c:pt>
                <c:pt idx="232">
                  <c:v>16.68717245856762</c:v>
                </c:pt>
                <c:pt idx="233">
                  <c:v>16.687505097456089</c:v>
                </c:pt>
                <c:pt idx="234">
                  <c:v>16.687839182266828</c:v>
                </c:pt>
                <c:pt idx="235">
                  <c:v>16.688174712913003</c:v>
                </c:pt>
                <c:pt idx="236">
                  <c:v>16.688511689307404</c:v>
                </c:pt>
                <c:pt idx="237">
                  <c:v>16.688850111362456</c:v>
                </c:pt>
                <c:pt idx="238">
                  <c:v>16.689189978990214</c:v>
                </c:pt>
                <c:pt idx="239">
                  <c:v>16.689531292102359</c:v>
                </c:pt>
                <c:pt idx="240">
                  <c:v>16.689874050610218</c:v>
                </c:pt>
                <c:pt idx="241">
                  <c:v>16.690218254424739</c:v>
                </c:pt>
                <c:pt idx="242">
                  <c:v>16.6905639034565</c:v>
                </c:pt>
                <c:pt idx="243">
                  <c:v>16.690910997615713</c:v>
                </c:pt>
                <c:pt idx="244">
                  <c:v>16.691259536812233</c:v>
                </c:pt>
                <c:pt idx="245">
                  <c:v>16.691609520955531</c:v>
                </c:pt>
                <c:pt idx="246">
                  <c:v>16.691960949954719</c:v>
                </c:pt>
                <c:pt idx="247">
                  <c:v>16.692313823718539</c:v>
                </c:pt>
                <c:pt idx="248">
                  <c:v>16.692668142155366</c:v>
                </c:pt>
                <c:pt idx="249">
                  <c:v>16.693023905173213</c:v>
                </c:pt>
                <c:pt idx="250">
                  <c:v>16.693381112679713</c:v>
                </c:pt>
                <c:pt idx="251">
                  <c:v>16.693739764582148</c:v>
                </c:pt>
                <c:pt idx="252">
                  <c:v>16.694099860787418</c:v>
                </c:pt>
                <c:pt idx="253">
                  <c:v>16.694461401202069</c:v>
                </c:pt>
                <c:pt idx="254">
                  <c:v>16.694824385732268</c:v>
                </c:pt>
                <c:pt idx="255">
                  <c:v>16.695188814283828</c:v>
                </c:pt>
                <c:pt idx="256">
                  <c:v>16.695554686762186</c:v>
                </c:pt>
                <c:pt idx="257">
                  <c:v>16.695922003072415</c:v>
                </c:pt>
                <c:pt idx="258">
                  <c:v>16.696290763119222</c:v>
                </c:pt>
                <c:pt idx="259">
                  <c:v>16.696660966806952</c:v>
                </c:pt>
                <c:pt idx="260">
                  <c:v>16.697032614039582</c:v>
                </c:pt>
                <c:pt idx="261">
                  <c:v>16.697405704720715</c:v>
                </c:pt>
                <c:pt idx="262">
                  <c:v>16.697780238753598</c:v>
                </c:pt>
                <c:pt idx="263">
                  <c:v>16.698156216041113</c:v>
                </c:pt>
                <c:pt idx="264">
                  <c:v>16.698533636485767</c:v>
                </c:pt>
                <c:pt idx="265">
                  <c:v>16.69891249998971</c:v>
                </c:pt>
                <c:pt idx="266">
                  <c:v>16.699292806454725</c:v>
                </c:pt>
                <c:pt idx="267">
                  <c:v>16.699674555782227</c:v>
                </c:pt>
                <c:pt idx="268">
                  <c:v>16.70005774787327</c:v>
                </c:pt>
                <c:pt idx="269">
                  <c:v>16.700442382628541</c:v>
                </c:pt>
                <c:pt idx="270">
                  <c:v>16.700828459948362</c:v>
                </c:pt>
                <c:pt idx="271">
                  <c:v>16.701215979732694</c:v>
                </c:pt>
                <c:pt idx="272">
                  <c:v>16.701604941881126</c:v>
                </c:pt>
                <c:pt idx="273">
                  <c:v>16.701995346292886</c:v>
                </c:pt>
                <c:pt idx="274">
                  <c:v>16.702387192866844</c:v>
                </c:pt>
                <c:pt idx="275">
                  <c:v>16.702780481501499</c:v>
                </c:pt>
                <c:pt idx="276">
                  <c:v>16.703175212094987</c:v>
                </c:pt>
                <c:pt idx="277">
                  <c:v>16.703571384545079</c:v>
                </c:pt>
                <c:pt idx="278">
                  <c:v>16.70396899874919</c:v>
                </c:pt>
                <c:pt idx="279">
                  <c:v>16.704368054604359</c:v>
                </c:pt>
                <c:pt idx="280">
                  <c:v>16.704768552007273</c:v>
                </c:pt>
                <c:pt idx="281">
                  <c:v>16.70517049085425</c:v>
                </c:pt>
                <c:pt idx="282">
                  <c:v>16.705573871041246</c:v>
                </c:pt>
                <c:pt idx="283">
                  <c:v>16.705978692463852</c:v>
                </c:pt>
                <c:pt idx="284">
                  <c:v>16.706384955017302</c:v>
                </c:pt>
                <c:pt idx="285">
                  <c:v>16.706792658596456</c:v>
                </c:pt>
                <c:pt idx="286">
                  <c:v>16.707201803095824</c:v>
                </c:pt>
                <c:pt idx="287">
                  <c:v>16.707612388409551</c:v>
                </c:pt>
                <c:pt idx="288">
                  <c:v>16.70802441443141</c:v>
                </c:pt>
                <c:pt idx="289">
                  <c:v>16.70843788105482</c:v>
                </c:pt>
                <c:pt idx="290">
                  <c:v>16.708852788172841</c:v>
                </c:pt>
                <c:pt idx="291">
                  <c:v>16.709269135678159</c:v>
                </c:pt>
                <c:pt idx="292">
                  <c:v>16.709686923463114</c:v>
                </c:pt>
                <c:pt idx="293">
                  <c:v>16.710106151419669</c:v>
                </c:pt>
                <c:pt idx="294">
                  <c:v>16.710526819439433</c:v>
                </c:pt>
                <c:pt idx="295">
                  <c:v>16.710948927413657</c:v>
                </c:pt>
                <c:pt idx="296">
                  <c:v>16.711372475233226</c:v>
                </c:pt>
                <c:pt idx="297">
                  <c:v>16.711797462788663</c:v>
                </c:pt>
                <c:pt idx="298">
                  <c:v>16.712223889970129</c:v>
                </c:pt>
                <c:pt idx="299">
                  <c:v>16.71265175666743</c:v>
                </c:pt>
                <c:pt idx="300">
                  <c:v>16.713081062770012</c:v>
                </c:pt>
                <c:pt idx="301">
                  <c:v>16.713511808166949</c:v>
                </c:pt>
                <c:pt idx="302">
                  <c:v>16.71394399274697</c:v>
                </c:pt>
                <c:pt idx="303">
                  <c:v>16.714377616398426</c:v>
                </c:pt>
                <c:pt idx="304">
                  <c:v>16.714812679009327</c:v>
                </c:pt>
                <c:pt idx="305">
                  <c:v>16.71524918046731</c:v>
                </c:pt>
                <c:pt idx="306">
                  <c:v>16.715687120659656</c:v>
                </c:pt>
                <c:pt idx="307">
                  <c:v>16.716126499473283</c:v>
                </c:pt>
                <c:pt idx="308">
                  <c:v>16.716567316794759</c:v>
                </c:pt>
                <c:pt idx="309">
                  <c:v>16.717009572510282</c:v>
                </c:pt>
                <c:pt idx="310">
                  <c:v>16.7174532665057</c:v>
                </c:pt>
                <c:pt idx="311">
                  <c:v>16.717898398666488</c:v>
                </c:pt>
                <c:pt idx="312">
                  <c:v>16.71834496887778</c:v>
                </c:pt>
                <c:pt idx="313">
                  <c:v>16.718792977024336</c:v>
                </c:pt>
                <c:pt idx="314">
                  <c:v>16.719242422990568</c:v>
                </c:pt>
                <c:pt idx="315">
                  <c:v>16.71969330666052</c:v>
                </c:pt>
                <c:pt idx="316">
                  <c:v>16.720145627917887</c:v>
                </c:pt>
                <c:pt idx="317">
                  <c:v>16.720599386645997</c:v>
                </c:pt>
                <c:pt idx="318">
                  <c:v>16.721054582727827</c:v>
                </c:pt>
                <c:pt idx="319">
                  <c:v>16.721511216045997</c:v>
                </c:pt>
                <c:pt idx="320">
                  <c:v>16.721969286482757</c:v>
                </c:pt>
                <c:pt idx="321">
                  <c:v>16.722428793920013</c:v>
                </c:pt>
                <c:pt idx="322">
                  <c:v>16.72288973823931</c:v>
                </c:pt>
                <c:pt idx="323">
                  <c:v>16.723352119321831</c:v>
                </c:pt>
                <c:pt idx="324">
                  <c:v>16.723815937048403</c:v>
                </c:pt>
                <c:pt idx="325">
                  <c:v>16.724281191299504</c:v>
                </c:pt>
                <c:pt idx="326">
                  <c:v>16.724747881955242</c:v>
                </c:pt>
                <c:pt idx="327">
                  <c:v>16.72521600889538</c:v>
                </c:pt>
                <c:pt idx="328">
                  <c:v>16.725685571999318</c:v>
                </c:pt>
                <c:pt idx="329">
                  <c:v>16.726156571146099</c:v>
                </c:pt>
                <c:pt idx="330">
                  <c:v>16.726629006214417</c:v>
                </c:pt>
                <c:pt idx="331">
                  <c:v>16.727102877082601</c:v>
                </c:pt>
                <c:pt idx="332">
                  <c:v>16.72757818362863</c:v>
                </c:pt>
                <c:pt idx="333">
                  <c:v>16.728054925730124</c:v>
                </c:pt>
                <c:pt idx="334">
                  <c:v>16.728533103264347</c:v>
                </c:pt>
                <c:pt idx="335">
                  <c:v>16.729012716108208</c:v>
                </c:pt>
                <c:pt idx="336">
                  <c:v>16.729493764138269</c:v>
                </c:pt>
                <c:pt idx="337">
                  <c:v>16.729976247230724</c:v>
                </c:pt>
                <c:pt idx="338">
                  <c:v>16.730460165261416</c:v>
                </c:pt>
                <c:pt idx="339">
                  <c:v>16.730945518105838</c:v>
                </c:pt>
                <c:pt idx="340">
                  <c:v>16.731432305639121</c:v>
                </c:pt>
                <c:pt idx="341">
                  <c:v>16.731920527736047</c:v>
                </c:pt>
                <c:pt idx="342">
                  <c:v>16.732410184271046</c:v>
                </c:pt>
                <c:pt idx="343">
                  <c:v>16.732901275118188</c:v>
                </c:pt>
                <c:pt idx="344">
                  <c:v>16.733393800151184</c:v>
                </c:pt>
                <c:pt idx="345">
                  <c:v>16.733887759243405</c:v>
                </c:pt>
                <c:pt idx="346">
                  <c:v>16.734383152267856</c:v>
                </c:pt>
                <c:pt idx="347">
                  <c:v>16.734879979097201</c:v>
                </c:pt>
                <c:pt idx="348">
                  <c:v>16.735378239603733</c:v>
                </c:pt>
                <c:pt idx="349">
                  <c:v>16.73587793365941</c:v>
                </c:pt>
                <c:pt idx="350">
                  <c:v>16.736379061135821</c:v>
                </c:pt>
                <c:pt idx="351">
                  <c:v>16.736881621904217</c:v>
                </c:pt>
                <c:pt idx="352">
                  <c:v>16.737385615835485</c:v>
                </c:pt>
                <c:pt idx="353">
                  <c:v>16.737891042800165</c:v>
                </c:pt>
                <c:pt idx="354">
                  <c:v>16.738397902668442</c:v>
                </c:pt>
                <c:pt idx="355">
                  <c:v>16.738906195310147</c:v>
                </c:pt>
                <c:pt idx="356">
                  <c:v>16.739415920594766</c:v>
                </c:pt>
                <c:pt idx="357">
                  <c:v>16.739927078391428</c:v>
                </c:pt>
                <c:pt idx="358">
                  <c:v>16.740439668568907</c:v>
                </c:pt>
                <c:pt idx="359">
                  <c:v>16.740953690995632</c:v>
                </c:pt>
                <c:pt idx="360">
                  <c:v>16.741469145539675</c:v>
                </c:pt>
                <c:pt idx="361">
                  <c:v>16.741986032068763</c:v>
                </c:pt>
                <c:pt idx="362">
                  <c:v>16.742504350450265</c:v>
                </c:pt>
                <c:pt idx="363">
                  <c:v>16.743024100551203</c:v>
                </c:pt>
                <c:pt idx="364">
                  <c:v>16.743545282238248</c:v>
                </c:pt>
                <c:pt idx="365">
                  <c:v>16.744067895377718</c:v>
                </c:pt>
                <c:pt idx="366">
                  <c:v>16.744591939835587</c:v>
                </c:pt>
                <c:pt idx="367">
                  <c:v>16.745117415477473</c:v>
                </c:pt>
                <c:pt idx="368">
                  <c:v>16.745644322168641</c:v>
                </c:pt>
                <c:pt idx="369">
                  <c:v>16.746172659774015</c:v>
                </c:pt>
                <c:pt idx="370">
                  <c:v>16.746702428158159</c:v>
                </c:pt>
                <c:pt idx="371">
                  <c:v>16.747233627185299</c:v>
                </c:pt>
                <c:pt idx="372">
                  <c:v>16.747766256719295</c:v>
                </c:pt>
                <c:pt idx="373">
                  <c:v>16.748300316623681</c:v>
                </c:pt>
                <c:pt idx="374">
                  <c:v>16.748835806761623</c:v>
                </c:pt>
                <c:pt idx="375">
                  <c:v>16.74937272699594</c:v>
                </c:pt>
                <c:pt idx="376">
                  <c:v>16.749911077189111</c:v>
                </c:pt>
                <c:pt idx="377">
                  <c:v>16.750450857203266</c:v>
                </c:pt>
                <c:pt idx="378">
                  <c:v>16.750992066900171</c:v>
                </c:pt>
                <c:pt idx="379">
                  <c:v>16.751534706141264</c:v>
                </c:pt>
                <c:pt idx="380">
                  <c:v>16.752078774787623</c:v>
                </c:pt>
                <c:pt idx="381">
                  <c:v>16.752624272699983</c:v>
                </c:pt>
                <c:pt idx="382">
                  <c:v>16.753171199738727</c:v>
                </c:pt>
                <c:pt idx="383">
                  <c:v>16.753719555763894</c:v>
                </c:pt>
                <c:pt idx="384">
                  <c:v>16.754269340635179</c:v>
                </c:pt>
                <c:pt idx="385">
                  <c:v>16.754820554211918</c:v>
                </c:pt>
                <c:pt idx="386">
                  <c:v>16.755373196353112</c:v>
                </c:pt>
                <c:pt idx="387">
                  <c:v>16.755927266917411</c:v>
                </c:pt>
                <c:pt idx="388">
                  <c:v>16.756482765763113</c:v>
                </c:pt>
                <c:pt idx="389">
                  <c:v>16.757039692748183</c:v>
                </c:pt>
                <c:pt idx="390">
                  <c:v>16.757598047730223</c:v>
                </c:pt>
                <c:pt idx="391">
                  <c:v>16.758157830566507</c:v>
                </c:pt>
                <c:pt idx="392">
                  <c:v>16.758719041113942</c:v>
                </c:pt>
                <c:pt idx="393">
                  <c:v>16.759281679229108</c:v>
                </c:pt>
                <c:pt idx="394">
                  <c:v>16.759845744768231</c:v>
                </c:pt>
                <c:pt idx="395">
                  <c:v>16.760411237587192</c:v>
                </c:pt>
                <c:pt idx="396">
                  <c:v>16.76097815754153</c:v>
                </c:pt>
                <c:pt idx="397">
                  <c:v>16.761546504486429</c:v>
                </c:pt>
                <c:pt idx="398">
                  <c:v>16.762116278276743</c:v>
                </c:pt>
                <c:pt idx="399">
                  <c:v>16.762687478766974</c:v>
                </c:pt>
                <c:pt idx="400">
                  <c:v>16.763260105811273</c:v>
                </c:pt>
                <c:pt idx="401">
                  <c:v>16.76383415926346</c:v>
                </c:pt>
                <c:pt idx="402">
                  <c:v>16.764409638977003</c:v>
                </c:pt>
                <c:pt idx="403">
                  <c:v>16.764986544805023</c:v>
                </c:pt>
                <c:pt idx="404">
                  <c:v>16.765564876600308</c:v>
                </c:pt>
                <c:pt idx="405">
                  <c:v>16.766144634215291</c:v>
                </c:pt>
                <c:pt idx="406">
                  <c:v>16.766725817502063</c:v>
                </c:pt>
                <c:pt idx="407">
                  <c:v>16.767308426312386</c:v>
                </c:pt>
                <c:pt idx="408">
                  <c:v>16.767892460497663</c:v>
                </c:pt>
                <c:pt idx="409">
                  <c:v>16.768477919908957</c:v>
                </c:pt>
                <c:pt idx="410">
                  <c:v>16.769064804396994</c:v>
                </c:pt>
                <c:pt idx="411">
                  <c:v>16.769653113812154</c:v>
                </c:pt>
                <c:pt idx="412">
                  <c:v>16.770242848004475</c:v>
                </c:pt>
                <c:pt idx="413">
                  <c:v>16.770834006823652</c:v>
                </c:pt>
                <c:pt idx="414">
                  <c:v>16.771426590119045</c:v>
                </c:pt>
                <c:pt idx="415">
                  <c:v>16.772020597739658</c:v>
                </c:pt>
                <c:pt idx="416">
                  <c:v>16.77261602953417</c:v>
                </c:pt>
                <c:pt idx="417">
                  <c:v>16.773212885350905</c:v>
                </c:pt>
                <c:pt idx="418">
                  <c:v>16.773811165037856</c:v>
                </c:pt>
                <c:pt idx="419">
                  <c:v>16.774410868442668</c:v>
                </c:pt>
                <c:pt idx="420">
                  <c:v>16.775011995412651</c:v>
                </c:pt>
                <c:pt idx="421">
                  <c:v>16.775614545794767</c:v>
                </c:pt>
                <c:pt idx="422">
                  <c:v>16.776218519435648</c:v>
                </c:pt>
                <c:pt idx="423">
                  <c:v>16.776823916181574</c:v>
                </c:pt>
                <c:pt idx="424">
                  <c:v>16.777430735878497</c:v>
                </c:pt>
                <c:pt idx="425">
                  <c:v>16.77803897837202</c:v>
                </c:pt>
                <c:pt idx="426">
                  <c:v>16.778648643507406</c:v>
                </c:pt>
                <c:pt idx="427">
                  <c:v>16.779259731129592</c:v>
                </c:pt>
                <c:pt idx="428">
                  <c:v>16.779872241083158</c:v>
                </c:pt>
                <c:pt idx="429">
                  <c:v>16.780486173212353</c:v>
                </c:pt>
                <c:pt idx="430">
                  <c:v>16.781101527361091</c:v>
                </c:pt>
                <c:pt idx="431">
                  <c:v>16.781718303372944</c:v>
                </c:pt>
                <c:pt idx="432">
                  <c:v>16.782336501091144</c:v>
                </c:pt>
                <c:pt idx="433">
                  <c:v>16.782956120358584</c:v>
                </c:pt>
                <c:pt idx="434">
                  <c:v>16.783577161017821</c:v>
                </c:pt>
                <c:pt idx="435">
                  <c:v>16.784199622911078</c:v>
                </c:pt>
                <c:pt idx="436">
                  <c:v>16.784823505880233</c:v>
                </c:pt>
                <c:pt idx="437">
                  <c:v>16.78544880976683</c:v>
                </c:pt>
                <c:pt idx="438">
                  <c:v>16.786075534412078</c:v>
                </c:pt>
                <c:pt idx="439">
                  <c:v>16.786703679656846</c:v>
                </c:pt>
                <c:pt idx="440">
                  <c:v>16.787333245341664</c:v>
                </c:pt>
                <c:pt idx="441">
                  <c:v>16.787964231306731</c:v>
                </c:pt>
                <c:pt idx="442">
                  <c:v>16.788596637391905</c:v>
                </c:pt>
                <c:pt idx="443">
                  <c:v>16.789230463436713</c:v>
                </c:pt>
                <c:pt idx="444">
                  <c:v>16.789865709280338</c:v>
                </c:pt>
                <c:pt idx="445">
                  <c:v>16.790502374761637</c:v>
                </c:pt>
                <c:pt idx="446">
                  <c:v>16.791140459719117</c:v>
                </c:pt>
                <c:pt idx="447">
                  <c:v>16.791779963990969</c:v>
                </c:pt>
                <c:pt idx="448">
                  <c:v>16.792420887415027</c:v>
                </c:pt>
                <c:pt idx="449">
                  <c:v>16.79306322982881</c:v>
                </c:pt>
                <c:pt idx="450">
                  <c:v>2.8753512548281628</c:v>
                </c:pt>
                <c:pt idx="451">
                  <c:v>2.8593770811902277</c:v>
                </c:pt>
                <c:pt idx="452">
                  <c:v>2.8434029075522931</c:v>
                </c:pt>
                <c:pt idx="453">
                  <c:v>2.8274287339143584</c:v>
                </c:pt>
                <c:pt idx="454">
                  <c:v>2.8114545602764234</c:v>
                </c:pt>
                <c:pt idx="455">
                  <c:v>2.7954803866384887</c:v>
                </c:pt>
                <c:pt idx="456">
                  <c:v>2.7795062130005537</c:v>
                </c:pt>
                <c:pt idx="457">
                  <c:v>2.7635320393626186</c:v>
                </c:pt>
                <c:pt idx="458">
                  <c:v>2.7475578657246844</c:v>
                </c:pt>
                <c:pt idx="459">
                  <c:v>2.7315836920867489</c:v>
                </c:pt>
                <c:pt idx="460">
                  <c:v>2.7156095184488147</c:v>
                </c:pt>
                <c:pt idx="461">
                  <c:v>2.6996353448108801</c:v>
                </c:pt>
                <c:pt idx="462">
                  <c:v>2.683661171172945</c:v>
                </c:pt>
                <c:pt idx="463">
                  <c:v>2.6676869975350104</c:v>
                </c:pt>
                <c:pt idx="464">
                  <c:v>2.6517128238970753</c:v>
                </c:pt>
                <c:pt idx="465">
                  <c:v>2.6357386502591407</c:v>
                </c:pt>
                <c:pt idx="466">
                  <c:v>2.619764476621206</c:v>
                </c:pt>
                <c:pt idx="467">
                  <c:v>2.6037903029832714</c:v>
                </c:pt>
                <c:pt idx="468">
                  <c:v>2.5878161293453363</c:v>
                </c:pt>
                <c:pt idx="469">
                  <c:v>2.5718419557074013</c:v>
                </c:pt>
                <c:pt idx="470">
                  <c:v>2.5558677820694666</c:v>
                </c:pt>
                <c:pt idx="471">
                  <c:v>2.5398936084315324</c:v>
                </c:pt>
                <c:pt idx="472">
                  <c:v>2.5239194347935974</c:v>
                </c:pt>
                <c:pt idx="473">
                  <c:v>2.5079452611556623</c:v>
                </c:pt>
                <c:pt idx="474">
                  <c:v>2.4919710875177277</c:v>
                </c:pt>
                <c:pt idx="475">
                  <c:v>2.475996913879793</c:v>
                </c:pt>
                <c:pt idx="476">
                  <c:v>2.4600227402418584</c:v>
                </c:pt>
                <c:pt idx="477">
                  <c:v>2.4440485666039233</c:v>
                </c:pt>
                <c:pt idx="478">
                  <c:v>2.4280743929659887</c:v>
                </c:pt>
                <c:pt idx="479">
                  <c:v>2.4121002193280536</c:v>
                </c:pt>
                <c:pt idx="480">
                  <c:v>2.396126045690119</c:v>
                </c:pt>
                <c:pt idx="481">
                  <c:v>2.3801518720521844</c:v>
                </c:pt>
                <c:pt idx="482">
                  <c:v>2.3641776984142493</c:v>
                </c:pt>
                <c:pt idx="483">
                  <c:v>2.3482035247763147</c:v>
                </c:pt>
                <c:pt idx="484">
                  <c:v>2.33222935113838</c:v>
                </c:pt>
                <c:pt idx="485">
                  <c:v>2.3162551775004454</c:v>
                </c:pt>
                <c:pt idx="486">
                  <c:v>2.3002810038625103</c:v>
                </c:pt>
                <c:pt idx="487">
                  <c:v>2.2843068302245748</c:v>
                </c:pt>
                <c:pt idx="488">
                  <c:v>2.2683326565866406</c:v>
                </c:pt>
                <c:pt idx="489">
                  <c:v>2.252358482948706</c:v>
                </c:pt>
                <c:pt idx="490">
                  <c:v>2.2363843093107709</c:v>
                </c:pt>
                <c:pt idx="491">
                  <c:v>2.2204101356728363</c:v>
                </c:pt>
                <c:pt idx="492">
                  <c:v>2.2044359620349017</c:v>
                </c:pt>
                <c:pt idx="493">
                  <c:v>2.1884617883969666</c:v>
                </c:pt>
                <c:pt idx="494">
                  <c:v>2.172487614759032</c:v>
                </c:pt>
                <c:pt idx="495">
                  <c:v>2.1565134411210969</c:v>
                </c:pt>
                <c:pt idx="496">
                  <c:v>2.1405392674831623</c:v>
                </c:pt>
                <c:pt idx="497">
                  <c:v>2.1245650938452276</c:v>
                </c:pt>
                <c:pt idx="498">
                  <c:v>2.1085909202072921</c:v>
                </c:pt>
                <c:pt idx="499">
                  <c:v>2.0926167465693579</c:v>
                </c:pt>
                <c:pt idx="500">
                  <c:v>2.0766425729314228</c:v>
                </c:pt>
                <c:pt idx="501">
                  <c:v>2.0606683992934882</c:v>
                </c:pt>
                <c:pt idx="502">
                  <c:v>2.0446942256555536</c:v>
                </c:pt>
                <c:pt idx="503">
                  <c:v>2.028720052017619</c:v>
                </c:pt>
                <c:pt idx="504">
                  <c:v>2.0127458783796839</c:v>
                </c:pt>
                <c:pt idx="505">
                  <c:v>1.9967717047417488</c:v>
                </c:pt>
                <c:pt idx="506">
                  <c:v>1.9807975311038144</c:v>
                </c:pt>
                <c:pt idx="507">
                  <c:v>1.9648233574658793</c:v>
                </c:pt>
                <c:pt idx="508">
                  <c:v>1.9488491838279445</c:v>
                </c:pt>
                <c:pt idx="509">
                  <c:v>1.9328750101900096</c:v>
                </c:pt>
                <c:pt idx="510">
                  <c:v>1.9169008365520754</c:v>
                </c:pt>
                <c:pt idx="511">
                  <c:v>1.9009266629141406</c:v>
                </c:pt>
                <c:pt idx="512">
                  <c:v>1.8849524892762062</c:v>
                </c:pt>
                <c:pt idx="513">
                  <c:v>1.8689783156382711</c:v>
                </c:pt>
                <c:pt idx="514">
                  <c:v>1.8530041420003358</c:v>
                </c:pt>
                <c:pt idx="515">
                  <c:v>1.8370299683624014</c:v>
                </c:pt>
                <c:pt idx="516">
                  <c:v>1.8210557947244663</c:v>
                </c:pt>
                <c:pt idx="517">
                  <c:v>1.8050816210865317</c:v>
                </c:pt>
                <c:pt idx="518">
                  <c:v>1.7891074474485966</c:v>
                </c:pt>
                <c:pt idx="519">
                  <c:v>1.7731332738106615</c:v>
                </c:pt>
                <c:pt idx="520">
                  <c:v>1.7571591001727274</c:v>
                </c:pt>
                <c:pt idx="521">
                  <c:v>1.7411849265347925</c:v>
                </c:pt>
                <c:pt idx="522">
                  <c:v>1.7252107528968577</c:v>
                </c:pt>
                <c:pt idx="523">
                  <c:v>1.7092365792589226</c:v>
                </c:pt>
                <c:pt idx="524">
                  <c:v>1.693262405620988</c:v>
                </c:pt>
                <c:pt idx="525">
                  <c:v>1.6772882319830533</c:v>
                </c:pt>
                <c:pt idx="526">
                  <c:v>1.6613140583451185</c:v>
                </c:pt>
                <c:pt idx="527">
                  <c:v>1.6453398847071836</c:v>
                </c:pt>
                <c:pt idx="528">
                  <c:v>1.6293657110692485</c:v>
                </c:pt>
                <c:pt idx="529">
                  <c:v>1.6133915374313144</c:v>
                </c:pt>
                <c:pt idx="530">
                  <c:v>1.5974173637933793</c:v>
                </c:pt>
                <c:pt idx="531">
                  <c:v>1.5814431901554444</c:v>
                </c:pt>
                <c:pt idx="532">
                  <c:v>1.5654690165175096</c:v>
                </c:pt>
                <c:pt idx="533">
                  <c:v>1.5494948428795752</c:v>
                </c:pt>
                <c:pt idx="534">
                  <c:v>1.5335206692416403</c:v>
                </c:pt>
                <c:pt idx="535">
                  <c:v>1.5175464956037052</c:v>
                </c:pt>
                <c:pt idx="536">
                  <c:v>1.5015723219657708</c:v>
                </c:pt>
                <c:pt idx="537">
                  <c:v>1.4855981483278355</c:v>
                </c:pt>
                <c:pt idx="538">
                  <c:v>1.4696239746899005</c:v>
                </c:pt>
                <c:pt idx="539">
                  <c:v>1.4536498010519663</c:v>
                </c:pt>
                <c:pt idx="540">
                  <c:v>1.4376756274140312</c:v>
                </c:pt>
                <c:pt idx="541">
                  <c:v>1.4217014537760968</c:v>
                </c:pt>
                <c:pt idx="542">
                  <c:v>1.4057272801381622</c:v>
                </c:pt>
                <c:pt idx="543">
                  <c:v>1.3897531065002271</c:v>
                </c:pt>
                <c:pt idx="544">
                  <c:v>1.3737789328622927</c:v>
                </c:pt>
                <c:pt idx="545">
                  <c:v>1.3578047592243572</c:v>
                </c:pt>
                <c:pt idx="546">
                  <c:v>1.3418305855864223</c:v>
                </c:pt>
                <c:pt idx="547">
                  <c:v>1.3258564119484877</c:v>
                </c:pt>
                <c:pt idx="548">
                  <c:v>1.3098822383105531</c:v>
                </c:pt>
                <c:pt idx="549">
                  <c:v>1.2939080646726182</c:v>
                </c:pt>
                <c:pt idx="550">
                  <c:v>1.2779338910346838</c:v>
                </c:pt>
                <c:pt idx="551">
                  <c:v>1.2619597173967485</c:v>
                </c:pt>
                <c:pt idx="552">
                  <c:v>1.2459855437588141</c:v>
                </c:pt>
                <c:pt idx="553">
                  <c:v>1.2300113701208792</c:v>
                </c:pt>
                <c:pt idx="554">
                  <c:v>1.2140371964829446</c:v>
                </c:pt>
                <c:pt idx="555">
                  <c:v>1.1980630228450093</c:v>
                </c:pt>
                <c:pt idx="556">
                  <c:v>1.1820888492070745</c:v>
                </c:pt>
                <c:pt idx="557">
                  <c:v>1.1661146755691401</c:v>
                </c:pt>
                <c:pt idx="558">
                  <c:v>1.150140501931205</c:v>
                </c:pt>
                <c:pt idx="559">
                  <c:v>1.1341663282932706</c:v>
                </c:pt>
                <c:pt idx="560">
                  <c:v>1.1181921546553355</c:v>
                </c:pt>
                <c:pt idx="561">
                  <c:v>1.1022179810174011</c:v>
                </c:pt>
                <c:pt idx="562">
                  <c:v>1.086243807379466</c:v>
                </c:pt>
                <c:pt idx="563">
                  <c:v>1.0702696337415316</c:v>
                </c:pt>
                <c:pt idx="564">
                  <c:v>1.0542954601035965</c:v>
                </c:pt>
                <c:pt idx="565">
                  <c:v>1.0383212864656619</c:v>
                </c:pt>
                <c:pt idx="566">
                  <c:v>1.0223471128277264</c:v>
                </c:pt>
                <c:pt idx="567">
                  <c:v>1.006372939189792</c:v>
                </c:pt>
                <c:pt idx="568">
                  <c:v>0.99039876555185713</c:v>
                </c:pt>
                <c:pt idx="569">
                  <c:v>0.97442459191392261</c:v>
                </c:pt>
                <c:pt idx="570">
                  <c:v>0.95845041827598731</c:v>
                </c:pt>
                <c:pt idx="571">
                  <c:v>0.9424762446380528</c:v>
                </c:pt>
                <c:pt idx="572">
                  <c:v>0.92650207100011805</c:v>
                </c:pt>
                <c:pt idx="573">
                  <c:v>0.91052789736218354</c:v>
                </c:pt>
                <c:pt idx="574">
                  <c:v>0.89455372372424857</c:v>
                </c:pt>
                <c:pt idx="575">
                  <c:v>0.87857955008631372</c:v>
                </c:pt>
                <c:pt idx="576">
                  <c:v>0.86260537644837831</c:v>
                </c:pt>
                <c:pt idx="577">
                  <c:v>0.84663120281044402</c:v>
                </c:pt>
                <c:pt idx="578">
                  <c:v>0.8306570291725095</c:v>
                </c:pt>
                <c:pt idx="579">
                  <c:v>0.81468285553457453</c:v>
                </c:pt>
                <c:pt idx="580">
                  <c:v>0.79870868189663979</c:v>
                </c:pt>
                <c:pt idx="581">
                  <c:v>0.78273450825870472</c:v>
                </c:pt>
                <c:pt idx="582">
                  <c:v>0.76676033462077042</c:v>
                </c:pt>
                <c:pt idx="583">
                  <c:v>0.75078616098283546</c:v>
                </c:pt>
                <c:pt idx="584">
                  <c:v>0.73481198734490105</c:v>
                </c:pt>
                <c:pt idx="585">
                  <c:v>0.71883781370696564</c:v>
                </c:pt>
                <c:pt idx="586">
                  <c:v>0.70286364006903146</c:v>
                </c:pt>
                <c:pt idx="587">
                  <c:v>0.68688946643109572</c:v>
                </c:pt>
                <c:pt idx="588">
                  <c:v>0.67091529279316142</c:v>
                </c:pt>
                <c:pt idx="589">
                  <c:v>0.65494111915522646</c:v>
                </c:pt>
                <c:pt idx="590">
                  <c:v>0.63896694551729216</c:v>
                </c:pt>
                <c:pt idx="591">
                  <c:v>0.62299277187935709</c:v>
                </c:pt>
                <c:pt idx="592">
                  <c:v>0.60701859824142212</c:v>
                </c:pt>
                <c:pt idx="593">
                  <c:v>0.59104442460348705</c:v>
                </c:pt>
                <c:pt idx="594">
                  <c:v>0.57507025096555264</c:v>
                </c:pt>
                <c:pt idx="595">
                  <c:v>0.55909607732761779</c:v>
                </c:pt>
                <c:pt idx="596">
                  <c:v>0.54312190368968327</c:v>
                </c:pt>
                <c:pt idx="597">
                  <c:v>0.52714773005174886</c:v>
                </c:pt>
                <c:pt idx="598">
                  <c:v>0.51117355641381335</c:v>
                </c:pt>
                <c:pt idx="599">
                  <c:v>0.49519938277587888</c:v>
                </c:pt>
                <c:pt idx="600">
                  <c:v>0.47922520913794386</c:v>
                </c:pt>
                <c:pt idx="601">
                  <c:v>0.4632510355000089</c:v>
                </c:pt>
                <c:pt idx="602">
                  <c:v>0.44727686186207405</c:v>
                </c:pt>
                <c:pt idx="603">
                  <c:v>0.43130268822413959</c:v>
                </c:pt>
                <c:pt idx="604">
                  <c:v>0.41532851458620457</c:v>
                </c:pt>
                <c:pt idx="605">
                  <c:v>0.39935434094827027</c:v>
                </c:pt>
                <c:pt idx="606">
                  <c:v>0.38338016731033525</c:v>
                </c:pt>
                <c:pt idx="607">
                  <c:v>0.36740599367240079</c:v>
                </c:pt>
                <c:pt idx="608">
                  <c:v>0.35143182003446527</c:v>
                </c:pt>
                <c:pt idx="609">
                  <c:v>0.33545764639653081</c:v>
                </c:pt>
                <c:pt idx="610">
                  <c:v>0.3194834727585959</c:v>
                </c:pt>
                <c:pt idx="611">
                  <c:v>0.30350929912066099</c:v>
                </c:pt>
                <c:pt idx="612">
                  <c:v>0.28753512548272592</c:v>
                </c:pt>
                <c:pt idx="613">
                  <c:v>0.27156095184479145</c:v>
                </c:pt>
                <c:pt idx="614">
                  <c:v>0.25558677820685671</c:v>
                </c:pt>
                <c:pt idx="615">
                  <c:v>0.23961260456892217</c:v>
                </c:pt>
                <c:pt idx="616">
                  <c:v>0.22363843093098762</c:v>
                </c:pt>
                <c:pt idx="617">
                  <c:v>0.20766425729305268</c:v>
                </c:pt>
                <c:pt idx="618">
                  <c:v>0.1916900836551183</c:v>
                </c:pt>
                <c:pt idx="619">
                  <c:v>0.17571591001718287</c:v>
                </c:pt>
                <c:pt idx="620">
                  <c:v>0.15974173637924829</c:v>
                </c:pt>
                <c:pt idx="621">
                  <c:v>0.14376756274131272</c:v>
                </c:pt>
                <c:pt idx="622">
                  <c:v>0.12779338910337831</c:v>
                </c:pt>
                <c:pt idx="623">
                  <c:v>0.11181921546544339</c:v>
                </c:pt>
                <c:pt idx="624">
                  <c:v>9.5845041827508998E-2</c:v>
                </c:pt>
                <c:pt idx="625">
                  <c:v>7.9870868189574076E-2</c:v>
                </c:pt>
                <c:pt idx="626">
                  <c:v>6.3896694551639516E-2</c:v>
                </c:pt>
                <c:pt idx="627">
                  <c:v>4.792252091370474E-2</c:v>
                </c:pt>
                <c:pt idx="628">
                  <c:v>3.1948347275770339E-2</c:v>
                </c:pt>
                <c:pt idx="629">
                  <c:v>1.5974173637834755E-2</c:v>
                </c:pt>
                <c:pt idx="630">
                  <c:v>1.0016473487408071E-13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39" Type="http://schemas.openxmlformats.org/officeDocument/2006/relationships/image" Target="../media/image14.png"/><Relationship Id="rId21" Type="http://schemas.openxmlformats.org/officeDocument/2006/relationships/image" Target="../media/image7.png"/><Relationship Id="rId34" Type="http://schemas.openxmlformats.org/officeDocument/2006/relationships/customXml" Target="../ink/ink13.xml"/><Relationship Id="rId42" Type="http://schemas.openxmlformats.org/officeDocument/2006/relationships/customXml" Target="../ink/ink17.xml"/><Relationship Id="rId47" Type="http://schemas.openxmlformats.org/officeDocument/2006/relationships/image" Target="../media/image18.png"/><Relationship Id="rId50" Type="http://schemas.openxmlformats.org/officeDocument/2006/relationships/customXml" Target="../ink/ink21.xml"/><Relationship Id="rId55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32" Type="http://schemas.openxmlformats.org/officeDocument/2006/relationships/customXml" Target="../ink/ink12.xml"/><Relationship Id="rId37" Type="http://schemas.openxmlformats.org/officeDocument/2006/relationships/image" Target="../media/image13.png"/><Relationship Id="rId40" Type="http://schemas.openxmlformats.org/officeDocument/2006/relationships/customXml" Target="../ink/ink16.xml"/><Relationship Id="rId45" Type="http://schemas.openxmlformats.org/officeDocument/2006/relationships/image" Target="../media/image17.png"/><Relationship Id="rId53" Type="http://schemas.openxmlformats.org/officeDocument/2006/relationships/image" Target="../media/image21.png"/><Relationship Id="rId58" Type="http://schemas.openxmlformats.org/officeDocument/2006/relationships/customXml" Target="../ink/ink25.xml"/><Relationship Id="rId5" Type="http://schemas.openxmlformats.org/officeDocument/2006/relationships/chart" Target="../charts/chart19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35" Type="http://schemas.openxmlformats.org/officeDocument/2006/relationships/image" Target="../media/image12.png"/><Relationship Id="rId43" Type="http://schemas.openxmlformats.org/officeDocument/2006/relationships/image" Target="../media/image16.png"/><Relationship Id="rId48" Type="http://schemas.openxmlformats.org/officeDocument/2006/relationships/customXml" Target="../ink/ink20.xml"/><Relationship Id="rId56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20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33" Type="http://schemas.openxmlformats.org/officeDocument/2006/relationships/image" Target="../media/image11.png"/><Relationship Id="rId38" Type="http://schemas.openxmlformats.org/officeDocument/2006/relationships/customXml" Target="../ink/ink15.xml"/><Relationship Id="rId46" Type="http://schemas.openxmlformats.org/officeDocument/2006/relationships/customXml" Target="../ink/ink19.xml"/><Relationship Id="rId59" Type="http://schemas.openxmlformats.org/officeDocument/2006/relationships/image" Target="../media/image24.png"/><Relationship Id="rId20" Type="http://schemas.openxmlformats.org/officeDocument/2006/relationships/customXml" Target="../ink/ink4.xml"/><Relationship Id="rId41" Type="http://schemas.openxmlformats.org/officeDocument/2006/relationships/image" Target="../media/image15.png"/><Relationship Id="rId54" Type="http://schemas.openxmlformats.org/officeDocument/2006/relationships/customXml" Target="../ink/ink23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36" Type="http://schemas.openxmlformats.org/officeDocument/2006/relationships/customXml" Target="../ink/ink14.xml"/><Relationship Id="rId49" Type="http://schemas.openxmlformats.org/officeDocument/2006/relationships/image" Target="../media/image19.png"/><Relationship Id="rId57" Type="http://schemas.openxmlformats.org/officeDocument/2006/relationships/image" Target="../media/image23.png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44" Type="http://schemas.openxmlformats.org/officeDocument/2006/relationships/customXml" Target="../ink/ink18.xml"/><Relationship Id="rId52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34</xdr:row>
      <xdr:rowOff>185002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34</xdr:row>
      <xdr:rowOff>192743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44</xdr:row>
      <xdr:rowOff>181782</xdr:rowOff>
    </xdr:from>
    <xdr:to>
      <xdr:col>5</xdr:col>
      <xdr:colOff>642438</xdr:colOff>
      <xdr:row>44</xdr:row>
      <xdr:rowOff>182142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51" name="Encre 50">
              <a:extLst>
                <a:ext uri="{FF2B5EF4-FFF2-40B4-BE49-F238E27FC236}">
                  <a16:creationId xmlns:a16="http://schemas.microsoft.com/office/drawing/2014/main" id="{1AE80A54-7ECF-40D4-B8F6-11802CDE6297}"/>
                </a:ext>
              </a:extLst>
            </xdr14:cNvPr>
            <xdr14:cNvContentPartPr/>
          </xdr14:nvContentPartPr>
          <xdr14:nvPr macro=""/>
          <xdr14:xfrm>
            <a:off x="7759072" y="9685378"/>
            <a:ext cx="360" cy="360"/>
          </xdr14:xfrm>
        </xdr:contentPart>
      </mc:Choice>
      <mc:Fallback>
        <xdr:pic>
          <xdr:nvPicPr>
            <xdr:cNvPr id="51" name="Encre 50">
              <a:extLst>
                <a:ext uri="{FF2B5EF4-FFF2-40B4-BE49-F238E27FC236}">
                  <a16:creationId xmlns:a16="http://schemas.microsoft.com/office/drawing/2014/main" id="{1AE80A54-7ECF-40D4-B8F6-11802CDE62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750072" y="96763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633078</xdr:colOff>
      <xdr:row>44</xdr:row>
      <xdr:rowOff>121662</xdr:rowOff>
    </xdr:from>
    <xdr:to>
      <xdr:col>5</xdr:col>
      <xdr:colOff>636678</xdr:colOff>
      <xdr:row>44</xdr:row>
      <xdr:rowOff>128142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">
          <xdr14:nvContentPartPr>
            <xdr14:cNvPr id="52" name="Encre 51">
              <a:extLst>
                <a:ext uri="{FF2B5EF4-FFF2-40B4-BE49-F238E27FC236}">
                  <a16:creationId xmlns:a16="http://schemas.microsoft.com/office/drawing/2014/main" id="{D31710E0-3FE5-4B0F-A3E3-06FF063CB4B1}"/>
                </a:ext>
              </a:extLst>
            </xdr14:cNvPr>
            <xdr14:cNvContentPartPr/>
          </xdr14:nvContentPartPr>
          <xdr14:nvPr macro=""/>
          <xdr14:xfrm>
            <a:off x="7750072" y="9625258"/>
            <a:ext cx="3600" cy="6480"/>
          </xdr14:xfrm>
        </xdr:contentPart>
      </mc:Choice>
      <mc:Fallback>
        <xdr:pic>
          <xdr:nvPicPr>
            <xdr:cNvPr id="52" name="Encre 51">
              <a:extLst>
                <a:ext uri="{FF2B5EF4-FFF2-40B4-BE49-F238E27FC236}">
                  <a16:creationId xmlns:a16="http://schemas.microsoft.com/office/drawing/2014/main" id="{D31710E0-3FE5-4B0F-A3E3-06FF063CB4B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741432" y="9616618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631278</xdr:colOff>
      <xdr:row>43</xdr:row>
      <xdr:rowOff>155903</xdr:rowOff>
    </xdr:from>
    <xdr:to>
      <xdr:col>5</xdr:col>
      <xdr:colOff>631638</xdr:colOff>
      <xdr:row>44</xdr:row>
      <xdr:rowOff>2123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">
          <xdr14:nvContentPartPr>
            <xdr14:cNvPr id="53" name="Encre 52">
              <a:extLst>
                <a:ext uri="{FF2B5EF4-FFF2-40B4-BE49-F238E27FC236}">
                  <a16:creationId xmlns:a16="http://schemas.microsoft.com/office/drawing/2014/main" id="{F9977E25-9700-467A-9321-C05369F77CD3}"/>
                </a:ext>
              </a:extLst>
            </xdr14:cNvPr>
            <xdr14:cNvContentPartPr/>
          </xdr14:nvContentPartPr>
          <xdr14:nvPr macro=""/>
          <xdr14:xfrm>
            <a:off x="7748272" y="9466858"/>
            <a:ext cx="360" cy="36720"/>
          </xdr14:xfrm>
        </xdr:contentPart>
      </mc:Choice>
      <mc:Fallback>
        <xdr:pic>
          <xdr:nvPicPr>
            <xdr:cNvPr id="53" name="Encre 52">
              <a:extLst>
                <a:ext uri="{FF2B5EF4-FFF2-40B4-BE49-F238E27FC236}">
                  <a16:creationId xmlns:a16="http://schemas.microsoft.com/office/drawing/2014/main" id="{F9977E25-9700-467A-9321-C05369F77CD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7739272" y="9457858"/>
              <a:ext cx="1800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40</xdr:row>
      <xdr:rowOff>149904</xdr:rowOff>
    </xdr:from>
    <xdr:to>
      <xdr:col>5</xdr:col>
      <xdr:colOff>653238</xdr:colOff>
      <xdr:row>41</xdr:row>
      <xdr:rowOff>80384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">
          <xdr14:nvContentPartPr>
            <xdr14:cNvPr id="56" name="Encre 55">
              <a:extLst>
                <a:ext uri="{FF2B5EF4-FFF2-40B4-BE49-F238E27FC236}">
                  <a16:creationId xmlns:a16="http://schemas.microsoft.com/office/drawing/2014/main" id="{E4293F20-FEDA-4A19-B14C-3DF41EBAE9E2}"/>
                </a:ext>
              </a:extLst>
            </xdr14:cNvPr>
            <xdr14:cNvContentPartPr/>
          </xdr14:nvContentPartPr>
          <xdr14:nvPr macro=""/>
          <xdr14:xfrm>
            <a:off x="7759072" y="8882938"/>
            <a:ext cx="11160" cy="123120"/>
          </xdr14:xfrm>
        </xdr:contentPart>
      </mc:Choice>
      <mc:Fallback>
        <xdr:pic>
          <xdr:nvPicPr>
            <xdr:cNvPr id="56" name="Encre 55">
              <a:extLst>
                <a:ext uri="{FF2B5EF4-FFF2-40B4-BE49-F238E27FC236}">
                  <a16:creationId xmlns:a16="http://schemas.microsoft.com/office/drawing/2014/main" id="{E4293F20-FEDA-4A19-B14C-3DF41EBAE9E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750072" y="8874298"/>
              <a:ext cx="288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641718</xdr:colOff>
      <xdr:row>39</xdr:row>
      <xdr:rowOff>118216</xdr:rowOff>
    </xdr:from>
    <xdr:to>
      <xdr:col>5</xdr:col>
      <xdr:colOff>653238</xdr:colOff>
      <xdr:row>39</xdr:row>
      <xdr:rowOff>192736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">
          <xdr14:nvContentPartPr>
            <xdr14:cNvPr id="57" name="Encre 56">
              <a:extLst>
                <a:ext uri="{FF2B5EF4-FFF2-40B4-BE49-F238E27FC236}">
                  <a16:creationId xmlns:a16="http://schemas.microsoft.com/office/drawing/2014/main" id="{3F913C57-3946-4F93-AA40-D174E866D974}"/>
                </a:ext>
              </a:extLst>
            </xdr14:cNvPr>
            <xdr14:cNvContentPartPr/>
          </xdr14:nvContentPartPr>
          <xdr14:nvPr macro=""/>
          <xdr14:xfrm>
            <a:off x="7758712" y="8653258"/>
            <a:ext cx="11520" cy="74520"/>
          </xdr14:xfrm>
        </xdr:contentPart>
      </mc:Choice>
      <mc:Fallback>
        <xdr:pic>
          <xdr:nvPicPr>
            <xdr:cNvPr id="57" name="Encre 56">
              <a:extLst>
                <a:ext uri="{FF2B5EF4-FFF2-40B4-BE49-F238E27FC236}">
                  <a16:creationId xmlns:a16="http://schemas.microsoft.com/office/drawing/2014/main" id="{3F913C57-3946-4F93-AA40-D174E866D97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7749712" y="8644258"/>
              <a:ext cx="2916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636678</xdr:colOff>
      <xdr:row>38</xdr:row>
      <xdr:rowOff>128647</xdr:rowOff>
    </xdr:from>
    <xdr:to>
      <xdr:col>5</xdr:col>
      <xdr:colOff>648198</xdr:colOff>
      <xdr:row>39</xdr:row>
      <xdr:rowOff>10936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">
          <xdr14:nvContentPartPr>
            <xdr14:cNvPr id="58" name="Encre 57">
              <a:extLst>
                <a:ext uri="{FF2B5EF4-FFF2-40B4-BE49-F238E27FC236}">
                  <a16:creationId xmlns:a16="http://schemas.microsoft.com/office/drawing/2014/main" id="{E80D7F4D-82E5-4F12-A22F-A5AAD9919B95}"/>
                </a:ext>
              </a:extLst>
            </xdr14:cNvPr>
            <xdr14:cNvContentPartPr/>
          </xdr14:nvContentPartPr>
          <xdr14:nvPr macro=""/>
          <xdr14:xfrm>
            <a:off x="7753672" y="8465698"/>
            <a:ext cx="11520" cy="80280"/>
          </xdr14:xfrm>
        </xdr:contentPart>
      </mc:Choice>
      <mc:Fallback>
        <xdr:pic>
          <xdr:nvPicPr>
            <xdr:cNvPr id="58" name="Encre 57">
              <a:extLst>
                <a:ext uri="{FF2B5EF4-FFF2-40B4-BE49-F238E27FC236}">
                  <a16:creationId xmlns:a16="http://schemas.microsoft.com/office/drawing/2014/main" id="{E80D7F4D-82E5-4F12-A22F-A5AAD9919B9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744672" y="8457058"/>
              <a:ext cx="29160" cy="9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149911</xdr:rowOff>
    </xdr:from>
    <xdr:to>
      <xdr:col>5</xdr:col>
      <xdr:colOff>620838</xdr:colOff>
      <xdr:row>36</xdr:row>
      <xdr:rowOff>21399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">
          <xdr14:nvContentPartPr>
            <xdr14:cNvPr id="61" name="Encre 60">
              <a:extLst>
                <a:ext uri="{FF2B5EF4-FFF2-40B4-BE49-F238E27FC236}">
                  <a16:creationId xmlns:a16="http://schemas.microsoft.com/office/drawing/2014/main" id="{B8C31E6D-0502-4C29-B420-A32C123A5822}"/>
                </a:ext>
              </a:extLst>
            </xdr14:cNvPr>
            <xdr14:cNvContentPartPr/>
          </xdr14:nvContentPartPr>
          <xdr14:nvPr macro=""/>
          <xdr14:xfrm>
            <a:off x="7737472" y="7898338"/>
            <a:ext cx="360" cy="69480"/>
          </xdr14:xfrm>
        </xdr:contentPart>
      </mc:Choice>
      <mc:Fallback>
        <xdr:pic>
          <xdr:nvPicPr>
            <xdr:cNvPr id="61" name="Encre 60">
              <a:extLst>
                <a:ext uri="{FF2B5EF4-FFF2-40B4-BE49-F238E27FC236}">
                  <a16:creationId xmlns:a16="http://schemas.microsoft.com/office/drawing/2014/main" id="{B8C31E6D-0502-4C29-B420-A32C123A582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728832" y="7889698"/>
              <a:ext cx="180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395838</xdr:colOff>
      <xdr:row>35</xdr:row>
      <xdr:rowOff>47671</xdr:rowOff>
    </xdr:from>
    <xdr:to>
      <xdr:col>5</xdr:col>
      <xdr:colOff>449118</xdr:colOff>
      <xdr:row>35</xdr:row>
      <xdr:rowOff>48031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">
          <xdr14:nvContentPartPr>
            <xdr14:cNvPr id="63" name="Encre 62">
              <a:extLst>
                <a:ext uri="{FF2B5EF4-FFF2-40B4-BE49-F238E27FC236}">
                  <a16:creationId xmlns:a16="http://schemas.microsoft.com/office/drawing/2014/main" id="{A42625E6-85CB-4F90-8EB3-4A8D80206A96}"/>
                </a:ext>
              </a:extLst>
            </xdr14:cNvPr>
            <xdr14:cNvContentPartPr/>
          </xdr14:nvContentPartPr>
          <xdr14:nvPr macro=""/>
          <xdr14:xfrm>
            <a:off x="7512832" y="7796098"/>
            <a:ext cx="53280" cy="360"/>
          </xdr14:xfrm>
        </xdr:contentPart>
      </mc:Choice>
      <mc:Fallback>
        <xdr:pic>
          <xdr:nvPicPr>
            <xdr:cNvPr id="63" name="Encre 62">
              <a:extLst>
                <a:ext uri="{FF2B5EF4-FFF2-40B4-BE49-F238E27FC236}">
                  <a16:creationId xmlns:a16="http://schemas.microsoft.com/office/drawing/2014/main" id="{A42625E6-85CB-4F90-8EB3-4A8D80206A9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503832" y="7787458"/>
              <a:ext cx="709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524358</xdr:colOff>
      <xdr:row>35</xdr:row>
      <xdr:rowOff>47671</xdr:rowOff>
    </xdr:from>
    <xdr:to>
      <xdr:col>5</xdr:col>
      <xdr:colOff>614358</xdr:colOff>
      <xdr:row>35</xdr:row>
      <xdr:rowOff>58831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">
          <xdr14:nvContentPartPr>
            <xdr14:cNvPr id="66" name="Encre 65">
              <a:extLst>
                <a:ext uri="{FF2B5EF4-FFF2-40B4-BE49-F238E27FC236}">
                  <a16:creationId xmlns:a16="http://schemas.microsoft.com/office/drawing/2014/main" id="{6E25F5A2-4CBE-4A36-ADDD-63E6A3BC4834}"/>
                </a:ext>
              </a:extLst>
            </xdr14:cNvPr>
            <xdr14:cNvContentPartPr/>
          </xdr14:nvContentPartPr>
          <xdr14:nvPr macro=""/>
          <xdr14:xfrm>
            <a:off x="7641352" y="7796098"/>
            <a:ext cx="90000" cy="11160"/>
          </xdr14:xfrm>
        </xdr:contentPart>
      </mc:Choice>
      <mc:Fallback>
        <xdr:pic>
          <xdr:nvPicPr>
            <xdr:cNvPr id="66" name="Encre 65">
              <a:extLst>
                <a:ext uri="{FF2B5EF4-FFF2-40B4-BE49-F238E27FC236}">
                  <a16:creationId xmlns:a16="http://schemas.microsoft.com/office/drawing/2014/main" id="{6E25F5A2-4CBE-4A36-ADDD-63E6A3BC483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632352" y="7787170"/>
              <a:ext cx="107640" cy="29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41</xdr:row>
      <xdr:rowOff>155264</xdr:rowOff>
    </xdr:from>
    <xdr:to>
      <xdr:col>5</xdr:col>
      <xdr:colOff>642438</xdr:colOff>
      <xdr:row>43</xdr:row>
      <xdr:rowOff>84983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0">
          <xdr14:nvContentPartPr>
            <xdr14:cNvPr id="69" name="Encre 68">
              <a:extLst>
                <a:ext uri="{FF2B5EF4-FFF2-40B4-BE49-F238E27FC236}">
                  <a16:creationId xmlns:a16="http://schemas.microsoft.com/office/drawing/2014/main" id="{3A306C9A-FDEC-4527-991A-4C9493C9EC51}"/>
                </a:ext>
              </a:extLst>
            </xdr14:cNvPr>
            <xdr14:cNvContentPartPr/>
          </xdr14:nvContentPartPr>
          <xdr14:nvPr macro=""/>
          <xdr14:xfrm>
            <a:off x="7753312" y="9080938"/>
            <a:ext cx="6120" cy="315000"/>
          </xdr14:xfrm>
        </xdr:contentPart>
      </mc:Choice>
      <mc:Fallback>
        <xdr:pic>
          <xdr:nvPicPr>
            <xdr:cNvPr id="69" name="Encre 68">
              <a:extLst>
                <a:ext uri="{FF2B5EF4-FFF2-40B4-BE49-F238E27FC236}">
                  <a16:creationId xmlns:a16="http://schemas.microsoft.com/office/drawing/2014/main" id="{3A306C9A-FDEC-4527-991A-4C9493C9EC5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744672" y="9072288"/>
              <a:ext cx="23760" cy="3326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668718</xdr:colOff>
      <xdr:row>40</xdr:row>
      <xdr:rowOff>26424</xdr:rowOff>
    </xdr:from>
    <xdr:to>
      <xdr:col>5</xdr:col>
      <xdr:colOff>669078</xdr:colOff>
      <xdr:row>40</xdr:row>
      <xdr:rowOff>85104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2">
          <xdr14:nvContentPartPr>
            <xdr14:cNvPr id="70" name="Encre 69">
              <a:extLst>
                <a:ext uri="{FF2B5EF4-FFF2-40B4-BE49-F238E27FC236}">
                  <a16:creationId xmlns:a16="http://schemas.microsoft.com/office/drawing/2014/main" id="{F435262F-4A25-463E-9E3A-60706ADEA983}"/>
                </a:ext>
              </a:extLst>
            </xdr14:cNvPr>
            <xdr14:cNvContentPartPr/>
          </xdr14:nvContentPartPr>
          <xdr14:nvPr macro=""/>
          <xdr14:xfrm>
            <a:off x="7785712" y="8759458"/>
            <a:ext cx="360" cy="58680"/>
          </xdr14:xfrm>
        </xdr:contentPart>
      </mc:Choice>
      <mc:Fallback>
        <xdr:pic>
          <xdr:nvPicPr>
            <xdr:cNvPr id="70" name="Encre 69">
              <a:extLst>
                <a:ext uri="{FF2B5EF4-FFF2-40B4-BE49-F238E27FC236}">
                  <a16:creationId xmlns:a16="http://schemas.microsoft.com/office/drawing/2014/main" id="{F435262F-4A25-463E-9E3A-60706ADEA983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777072" y="8750458"/>
              <a:ext cx="1800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37</xdr:row>
      <xdr:rowOff>187008</xdr:rowOff>
    </xdr:from>
    <xdr:to>
      <xdr:col>5</xdr:col>
      <xdr:colOff>648558</xdr:colOff>
      <xdr:row>38</xdr:row>
      <xdr:rowOff>90487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4">
          <xdr14:nvContentPartPr>
            <xdr14:cNvPr id="71" name="Encre 70">
              <a:extLst>
                <a:ext uri="{FF2B5EF4-FFF2-40B4-BE49-F238E27FC236}">
                  <a16:creationId xmlns:a16="http://schemas.microsoft.com/office/drawing/2014/main" id="{614438E4-09AA-4667-B097-BED3572F3522}"/>
                </a:ext>
              </a:extLst>
            </xdr14:cNvPr>
            <xdr14:cNvContentPartPr/>
          </xdr14:nvContentPartPr>
          <xdr14:nvPr macro=""/>
          <xdr14:xfrm>
            <a:off x="7753312" y="8331418"/>
            <a:ext cx="12240" cy="96120"/>
          </xdr14:xfrm>
        </xdr:contentPart>
      </mc:Choice>
      <mc:Fallback>
        <xdr:pic>
          <xdr:nvPicPr>
            <xdr:cNvPr id="71" name="Encre 70">
              <a:extLst>
                <a:ext uri="{FF2B5EF4-FFF2-40B4-BE49-F238E27FC236}">
                  <a16:creationId xmlns:a16="http://schemas.microsoft.com/office/drawing/2014/main" id="{614438E4-09AA-4667-B097-BED3572F3522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744312" y="8322418"/>
              <a:ext cx="29880" cy="11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44</xdr:row>
      <xdr:rowOff>64062</xdr:rowOff>
    </xdr:from>
    <xdr:to>
      <xdr:col>5</xdr:col>
      <xdr:colOff>642438</xdr:colOff>
      <xdr:row>44</xdr:row>
      <xdr:rowOff>128142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6">
          <xdr14:nvContentPartPr>
            <xdr14:cNvPr id="72" name="Encre 71">
              <a:extLst>
                <a:ext uri="{FF2B5EF4-FFF2-40B4-BE49-F238E27FC236}">
                  <a16:creationId xmlns:a16="http://schemas.microsoft.com/office/drawing/2014/main" id="{EE691170-34DD-41A2-B91B-715540D6B0AB}"/>
                </a:ext>
              </a:extLst>
            </xdr14:cNvPr>
            <xdr14:cNvContentPartPr/>
          </xdr14:nvContentPartPr>
          <xdr14:nvPr macro=""/>
          <xdr14:xfrm>
            <a:off x="7753312" y="9567658"/>
            <a:ext cx="6120" cy="64080"/>
          </xdr14:xfrm>
        </xdr:contentPart>
      </mc:Choice>
      <mc:Fallback>
        <xdr:pic>
          <xdr:nvPicPr>
            <xdr:cNvPr id="72" name="Encre 71">
              <a:extLst>
                <a:ext uri="{FF2B5EF4-FFF2-40B4-BE49-F238E27FC236}">
                  <a16:creationId xmlns:a16="http://schemas.microsoft.com/office/drawing/2014/main" id="{EE691170-34DD-41A2-B91B-715540D6B0A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7744672" y="9558658"/>
              <a:ext cx="2376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610038</xdr:colOff>
      <xdr:row>36</xdr:row>
      <xdr:rowOff>96279</xdr:rowOff>
    </xdr:from>
    <xdr:to>
      <xdr:col>5</xdr:col>
      <xdr:colOff>647478</xdr:colOff>
      <xdr:row>37</xdr:row>
      <xdr:rowOff>128688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8">
          <xdr14:nvContentPartPr>
            <xdr14:cNvPr id="75" name="Encre 74">
              <a:extLst>
                <a:ext uri="{FF2B5EF4-FFF2-40B4-BE49-F238E27FC236}">
                  <a16:creationId xmlns:a16="http://schemas.microsoft.com/office/drawing/2014/main" id="{500607A1-02D5-425A-AC49-5258D2C6D829}"/>
                </a:ext>
              </a:extLst>
            </xdr14:cNvPr>
            <xdr14:cNvContentPartPr/>
          </xdr14:nvContentPartPr>
          <xdr14:nvPr macro=""/>
          <xdr14:xfrm>
            <a:off x="7727032" y="8042698"/>
            <a:ext cx="37440" cy="230400"/>
          </xdr14:xfrm>
        </xdr:contentPart>
      </mc:Choice>
      <mc:Fallback>
        <xdr:pic>
          <xdr:nvPicPr>
            <xdr:cNvPr id="75" name="Encre 74">
              <a:extLst>
                <a:ext uri="{FF2B5EF4-FFF2-40B4-BE49-F238E27FC236}">
                  <a16:creationId xmlns:a16="http://schemas.microsoft.com/office/drawing/2014/main" id="{500607A1-02D5-425A-AC49-5258D2C6D829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7718118" y="8033698"/>
              <a:ext cx="54912" cy="248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INSA\MIQ4\Construction%203\Projet\Git_Damien\Projet_Constru3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ésistance des engrenages"/>
      <sheetName val="Arbre 6"/>
      <sheetName val="Roulements 6"/>
      <sheetName val="Arbre 7"/>
      <sheetName val="Roulements 7"/>
      <sheetName val="Lubrification"/>
    </sheetNames>
    <sheetDataSet>
      <sheetData sheetId="0"/>
      <sheetData sheetId="1">
        <row r="3">
          <cell r="B3">
            <v>1500</v>
          </cell>
        </row>
      </sheetData>
      <sheetData sheetId="2"/>
      <sheetData sheetId="3">
        <row r="3">
          <cell r="B3">
            <v>750</v>
          </cell>
        </row>
      </sheetData>
      <sheetData sheetId="4"/>
      <sheetData sheetId="5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3357,'-2'-102,"4"-111,4 179,1 1,17-51,-14 50,0-4,-1-1,-2 0,-2-1,-2 1,-1-44,-4 18,4-85,6 93,-4 34,1-46,-6-328,1 390,-1 1,0 0,-1-1,1 1,-1 0,-1 0,-3-8,3 7,0 0,0 0,1 0,0 0,0 0,0-9,-2-23,-17-67,13 73,2-1,1 1,-1-35,-11-81,17 112,1-21,-2 0,-10-58,5 66,3 0,5-78,1 29,-1 8,-4-99,-8 130,7 46,1 0,0-1,1 1,0 0,1 0,3-23,0 27,0 1,1-1,1 1,0-1,0 1,1 1,0-1,11-12,11-15,-28 35,0 1,0 0,0 0,1-1,-1 1,0 0,0 0,0-1,0 1,0 0,0-1,0 1,0 0,0 0,0-1,0 1,0 0,0-1,0 1,0 0,0-1,0 1,0 0,0-1,0 1,0 0,-1 0,1-1,0 1,0 0,0 0,0-1,-1 1,1 0,0 0,0 0,-1-1,1 1,0 0,-1 0,-17-6,-22 4,39 2,-9 0,0 1,0 1,0-1,0 1,0 1,1 0,-1 0,1 1,-14 8,2-2,0-2,-1 0,-27 5,-23 8,51-16,0-1,0-1,0 0,0-2,0-1,-40-3,-7 0,43 1,0-1,0-1,0-1,-43-15,-12-3,60 17,0-1,-37-18,-18-6,63 27,0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004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4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 18,'0'-2,"-2"-2,-2-1,1-1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90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0 102,'0'-3,"0"-3,0-3,0-3,0-1,0-2,0 0,0-1,0 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06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0 342,'10'-134,"-4"73,1 8,1-27,-9 67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51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31 206,'0'-2,"0"-4,0-3,0-3,0-1,0-2,0 0,-5 2,-2 1,1-1,1 1,1-2,2 1,1-2,0 1,1-1,0 2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8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0 222,'0'-5,"0"-4,0-4,5 2,2-1,-1-1,-1 0,-1-1,-2-1,0 1,-2-1,0 0,0 0,0 0,-1 0,1 0,0 3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33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1 193,'0'-3,"0"-3,0-3,0-3,0-1,0-2,0 0,0-1,0 1,0-1,0 1,0 0,0 0,0 0,0 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5.56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1,'5'0,"4"0,4 0,1 0,1 0,1 0,0 0,0 0,-1 0,1 0,-4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5.95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30,'3'0,"3"0,3 0,0 0</inkml:trace>
  <inkml:trace contextRef="#ctx0" brushRef="#br0" timeOffset="462.75">149 1,'2'0,"4"0,3 0,3 0,1 0,2 0,0 0,1 0,-3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1.2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16 654,'0'-3,"0"-3,0-3,0-3,0-1,0 0</inkml:trace>
  <inkml:trace contextRef="#ctx0" brushRef="#br0" timeOffset="455.75">16 207,'0'-2,"0"-4,0-3,0-3,0-1,0-2,0 0,0-1,0 1,0-1,0 1,0 0,0 0,0 0,0 0,0 3</inkml:trace>
  <inkml:trace contextRef="#ctx0" brushRef="#br0" timeOffset="7116.89">1 757,'0'5,"0"5,0 2,0 2,0 2,0 0,0-1,0 1,0-3</inkml:trace>
  <inkml:trace contextRef="#ctx0" brushRef="#br0" timeOffset="8135.59">16 312,'0'2,"0"4,0 3,0 3,0 1,0 2,0 0,-2-2,-2-1,1 0,0 1,2 0,-1 1,2 1,0-3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0.38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0,'0'3,"0"3,0 3,0 3,0 1,0 2,0 0,0 1,0-1,0 1,0-1,0 0,0-2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1.50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0,'0'13,"0"-2,-1-1,2 0,-1 1,1-1,1 0,0 0,1 0,-1 0,6 11,-5-12,0 1,0 0,-1 0,-1 0,0 0,0 1,-1-1,-1 17,0-7,1-7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2.80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16 0,'-2'0,"-2"5,1 5,0 2,2 2,-1 1,2 1,0 0,0 0,0-1,0 0,0 1,0-1,0-3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3.524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104 639,'0'-3,"0"-3,0-3,0-2,-5 0,-2-1,1 0,1-1,1 0,2 1</inkml:trace>
  <inkml:trace contextRef="#ctx0" brushRef="#br0" timeOffset="383.75">30 267,'0'-2,"0"-4,0-3,0-3,0-2,0 0,0-1,0-1,0 1,0 2</inkml:trace>
  <inkml:trace contextRef="#ctx0" brushRef="#br0" timeOffset="11066.24">0 0,'0'5,"0"4,5 1,2 1,-1 1,-1 1,-1 1,-2 1,-1 0,2 0,1 0,-1-3</inkml:trace>
  <inkml:trace contextRef="#ctx0" brushRef="#br0" timeOffset="11978.85">30 372,'0'5,"2"1,2 3,-1 2,-1 2,0 1,0 0,-2 2,0-1,0 0,0 1,0-1,2-3,2 0,-1-3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45" zoomScaleNormal="145" workbookViewId="0">
      <selection activeCell="B14" sqref="B14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7" t="s">
        <v>0</v>
      </c>
      <c r="B1" s="7" t="s">
        <v>8</v>
      </c>
      <c r="C1" s="18" t="s">
        <v>9</v>
      </c>
      <c r="D1" s="18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6.5" thickTop="1" thickBot="1" x14ac:dyDescent="0.3">
      <c r="A2" s="55" t="s">
        <v>1</v>
      </c>
      <c r="B2" s="55">
        <v>1500</v>
      </c>
      <c r="C2" s="56" t="s">
        <v>2</v>
      </c>
      <c r="D2" s="38" t="s">
        <v>11</v>
      </c>
      <c r="E2" s="1"/>
      <c r="F2" s="55" t="s">
        <v>29</v>
      </c>
      <c r="G2" s="15">
        <v>60</v>
      </c>
      <c r="H2" s="16" t="s">
        <v>28</v>
      </c>
      <c r="I2" s="17" t="s">
        <v>56</v>
      </c>
      <c r="J2" s="1"/>
      <c r="K2" s="47" t="s">
        <v>35</v>
      </c>
      <c r="L2" s="48">
        <f>G4*G5</f>
        <v>7.1428571428571425E-2</v>
      </c>
      <c r="M2" s="52" t="s">
        <v>17</v>
      </c>
      <c r="N2" s="53" t="s">
        <v>39</v>
      </c>
      <c r="O2" s="1"/>
    </row>
    <row r="3" spans="1:15" ht="16.5" thickTop="1" thickBot="1" x14ac:dyDescent="0.3">
      <c r="A3" s="55" t="s">
        <v>3</v>
      </c>
      <c r="B3" s="55">
        <v>3000</v>
      </c>
      <c r="C3" s="16" t="s">
        <v>4</v>
      </c>
      <c r="D3" s="17" t="s">
        <v>12</v>
      </c>
      <c r="E3" s="1"/>
      <c r="F3" s="55" t="s">
        <v>31</v>
      </c>
      <c r="G3" s="15">
        <v>120</v>
      </c>
      <c r="H3" s="56" t="s">
        <v>28</v>
      </c>
      <c r="I3" s="38" t="s">
        <v>58</v>
      </c>
      <c r="J3" s="1"/>
      <c r="K3" s="47" t="s">
        <v>37</v>
      </c>
      <c r="L3" s="48">
        <f>((B5^2)*B3)/(L2*B2*2*PI()/60)</f>
        <v>241.31072471593171</v>
      </c>
      <c r="M3" s="54"/>
      <c r="N3" s="54" t="s">
        <v>38</v>
      </c>
      <c r="O3" s="1"/>
    </row>
    <row r="4" spans="1:15" ht="15.75" thickTop="1" x14ac:dyDescent="0.25">
      <c r="A4" s="67" t="s">
        <v>5</v>
      </c>
      <c r="B4" s="67">
        <v>240</v>
      </c>
      <c r="C4" s="19" t="s">
        <v>6</v>
      </c>
      <c r="D4" s="20" t="s">
        <v>7</v>
      </c>
      <c r="E4" s="1"/>
      <c r="F4" s="55" t="s">
        <v>26</v>
      </c>
      <c r="G4" s="57">
        <f>1/2</f>
        <v>0.5</v>
      </c>
      <c r="H4" s="16" t="s">
        <v>17</v>
      </c>
      <c r="I4" s="17" t="s">
        <v>33</v>
      </c>
      <c r="J4" s="1"/>
      <c r="K4" s="14"/>
      <c r="L4" s="14"/>
      <c r="M4" s="14"/>
      <c r="N4" s="14"/>
      <c r="O4" s="1"/>
    </row>
    <row r="5" spans="1:15" x14ac:dyDescent="0.25">
      <c r="A5" s="68" t="s">
        <v>23</v>
      </c>
      <c r="B5" s="68">
        <v>0.95</v>
      </c>
      <c r="C5" s="56" t="s">
        <v>17</v>
      </c>
      <c r="D5" s="38" t="s">
        <v>24</v>
      </c>
      <c r="E5" s="1"/>
      <c r="F5" s="55" t="s">
        <v>27</v>
      </c>
      <c r="G5" s="15">
        <f>1/7</f>
        <v>0.14285714285714285</v>
      </c>
      <c r="H5" s="56" t="s">
        <v>17</v>
      </c>
      <c r="I5" s="38" t="s">
        <v>34</v>
      </c>
      <c r="J5" s="1"/>
      <c r="K5" s="14"/>
      <c r="L5" s="14"/>
      <c r="M5" s="14"/>
      <c r="N5" s="14"/>
      <c r="O5" s="1"/>
    </row>
    <row r="6" spans="1:15" x14ac:dyDescent="0.25">
      <c r="A6" s="14"/>
      <c r="B6" s="14"/>
      <c r="C6" s="14"/>
      <c r="D6" s="14"/>
      <c r="E6" s="1"/>
      <c r="F6" s="55" t="s">
        <v>41</v>
      </c>
      <c r="G6" s="15">
        <v>20</v>
      </c>
      <c r="H6" s="16" t="s">
        <v>42</v>
      </c>
      <c r="I6" s="17" t="s">
        <v>43</v>
      </c>
      <c r="J6" s="1"/>
      <c r="K6" s="14"/>
      <c r="L6" s="14"/>
      <c r="M6" s="14"/>
      <c r="N6" s="14"/>
      <c r="O6" s="1"/>
    </row>
    <row r="7" spans="1:15" x14ac:dyDescent="0.25">
      <c r="A7" s="14"/>
      <c r="B7" s="14"/>
      <c r="C7" s="14"/>
      <c r="D7" s="14"/>
      <c r="E7" s="1"/>
      <c r="F7" s="55" t="s">
        <v>44</v>
      </c>
      <c r="G7" s="15">
        <v>30</v>
      </c>
      <c r="H7" s="56" t="s">
        <v>42</v>
      </c>
      <c r="I7" s="38" t="s">
        <v>43</v>
      </c>
      <c r="J7" s="1"/>
      <c r="K7" s="14"/>
      <c r="L7" s="14"/>
      <c r="M7" s="14"/>
      <c r="N7" s="14"/>
      <c r="O7" s="1"/>
    </row>
    <row r="8" spans="1:15" x14ac:dyDescent="0.25">
      <c r="A8" s="1"/>
      <c r="B8" s="1"/>
      <c r="C8" s="1"/>
      <c r="D8" s="1"/>
      <c r="E8" s="1"/>
      <c r="F8" s="55" t="s">
        <v>40</v>
      </c>
      <c r="G8" s="15">
        <f>B$10/((G2/2)*COS(G6))</f>
        <v>0.16336583473044705</v>
      </c>
      <c r="H8" s="16"/>
      <c r="I8" s="17" t="s">
        <v>62</v>
      </c>
      <c r="J8" s="1"/>
      <c r="K8" s="14"/>
      <c r="L8" s="14"/>
      <c r="M8" s="14"/>
      <c r="N8" s="14"/>
      <c r="O8" s="1"/>
    </row>
    <row r="9" spans="1:15" x14ac:dyDescent="0.25">
      <c r="A9" s="7" t="s">
        <v>13</v>
      </c>
      <c r="B9" s="7" t="s">
        <v>8</v>
      </c>
      <c r="C9" s="7" t="s">
        <v>9</v>
      </c>
      <c r="D9" s="7" t="s">
        <v>10</v>
      </c>
      <c r="E9" s="1"/>
      <c r="F9" s="55" t="s">
        <v>45</v>
      </c>
      <c r="G9" s="15">
        <f>(B$10*(1/G$4))/((B14/2)*COS(G$6))</f>
        <v>0.65346333892178821</v>
      </c>
      <c r="H9" s="56"/>
      <c r="I9" s="38" t="s">
        <v>63</v>
      </c>
      <c r="J9" s="1"/>
      <c r="K9" s="14"/>
      <c r="L9" s="14"/>
      <c r="M9" s="14"/>
      <c r="N9" s="14"/>
      <c r="O9" s="1"/>
    </row>
    <row r="10" spans="1:15" x14ac:dyDescent="0.25">
      <c r="A10" s="34" t="s">
        <v>14</v>
      </c>
      <c r="B10" s="34">
        <f>B3/B2</f>
        <v>2</v>
      </c>
      <c r="C10" s="91" t="s">
        <v>6</v>
      </c>
      <c r="D10" s="50" t="s">
        <v>15</v>
      </c>
      <c r="E10" s="1"/>
      <c r="F10" s="55" t="s">
        <v>46</v>
      </c>
      <c r="G10" s="15">
        <f>(B$10*(1/G$4))/((G3/2)*COS(G$6))</f>
        <v>0.16336583473044705</v>
      </c>
      <c r="H10" s="16"/>
      <c r="I10" s="17" t="s">
        <v>64</v>
      </c>
      <c r="J10" s="1"/>
      <c r="K10" s="14"/>
      <c r="L10" s="14"/>
      <c r="M10" s="14"/>
      <c r="N10" s="14"/>
      <c r="O10" s="1"/>
    </row>
    <row r="11" spans="1:15" x14ac:dyDescent="0.25">
      <c r="A11" s="34" t="s">
        <v>18</v>
      </c>
      <c r="B11" s="34">
        <f>B13/B2</f>
        <v>7.1818668070217778E-2</v>
      </c>
      <c r="C11" s="85" t="s">
        <v>17</v>
      </c>
      <c r="D11" s="51" t="s">
        <v>16</v>
      </c>
      <c r="E11" s="1"/>
      <c r="F11" s="55" t="s">
        <v>47</v>
      </c>
      <c r="G11" s="15">
        <f>(B$10*(1/G$4*G$5))/((B15/2)*COS(G$6))</f>
        <v>0.16336583473044705</v>
      </c>
      <c r="H11" s="56"/>
      <c r="I11" s="38" t="s">
        <v>65</v>
      </c>
      <c r="J11" s="1"/>
      <c r="K11" s="14"/>
      <c r="L11" s="14"/>
      <c r="M11" s="14"/>
      <c r="N11" s="14"/>
      <c r="O11" s="1"/>
    </row>
    <row r="12" spans="1:15" x14ac:dyDescent="0.25">
      <c r="A12" s="34" t="s">
        <v>21</v>
      </c>
      <c r="B12" s="34">
        <f>B5^2 * B3</f>
        <v>2707.5</v>
      </c>
      <c r="C12" s="91" t="s">
        <v>4</v>
      </c>
      <c r="D12" s="50" t="s">
        <v>22</v>
      </c>
      <c r="E12" s="1"/>
      <c r="F12" s="55" t="s">
        <v>60</v>
      </c>
      <c r="G12" s="15">
        <v>150</v>
      </c>
      <c r="H12" s="16"/>
      <c r="I12" s="17" t="s">
        <v>61</v>
      </c>
      <c r="J12" s="1"/>
      <c r="K12" s="14"/>
      <c r="L12" s="14"/>
      <c r="M12" s="14"/>
      <c r="N12" s="14"/>
      <c r="O12" s="1"/>
    </row>
    <row r="13" spans="1:15" x14ac:dyDescent="0.25">
      <c r="A13" s="34" t="s">
        <v>19</v>
      </c>
      <c r="B13" s="34">
        <f>B12/B4 * 60/(2*PI())</f>
        <v>107.72800210532667</v>
      </c>
      <c r="C13" s="85" t="s">
        <v>2</v>
      </c>
      <c r="D13" s="51" t="s">
        <v>20</v>
      </c>
      <c r="E13" s="1"/>
      <c r="F13" s="55" t="s">
        <v>66</v>
      </c>
      <c r="G13" s="15">
        <v>12</v>
      </c>
      <c r="H13" s="56"/>
      <c r="I13" s="38" t="s">
        <v>69</v>
      </c>
      <c r="J13" s="1"/>
      <c r="K13" s="14"/>
      <c r="L13" s="14"/>
      <c r="M13" s="14"/>
      <c r="N13" s="14"/>
      <c r="O13" s="1"/>
    </row>
    <row r="14" spans="1:15" x14ac:dyDescent="0.25">
      <c r="A14" s="34" t="s">
        <v>30</v>
      </c>
      <c r="B14" s="34">
        <f>G4*G2</f>
        <v>30</v>
      </c>
      <c r="C14" s="91" t="s">
        <v>28</v>
      </c>
      <c r="D14" s="50" t="s">
        <v>57</v>
      </c>
      <c r="E14" s="1"/>
      <c r="F14" s="55" t="s">
        <v>67</v>
      </c>
      <c r="G14" s="15">
        <v>7</v>
      </c>
      <c r="H14" s="39"/>
      <c r="I14" s="38" t="s">
        <v>68</v>
      </c>
      <c r="J14" s="1"/>
      <c r="K14" s="14"/>
      <c r="L14" s="14"/>
      <c r="M14" s="14"/>
      <c r="N14" s="14"/>
      <c r="O14" s="1"/>
    </row>
    <row r="15" spans="1:15" x14ac:dyDescent="0.25">
      <c r="A15" s="34" t="s">
        <v>32</v>
      </c>
      <c r="B15" s="34">
        <f>G3*G5</f>
        <v>17.142857142857142</v>
      </c>
      <c r="C15" s="85" t="s">
        <v>28</v>
      </c>
      <c r="D15" s="51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25">
      <c r="A16" s="34" t="s">
        <v>48</v>
      </c>
      <c r="B16" s="49">
        <f>2.34*SQRT((G8*10^3)/(G13*G12))</f>
        <v>0.70495309719868593</v>
      </c>
      <c r="C16" s="92">
        <v>1</v>
      </c>
      <c r="D16" s="50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25">
      <c r="A17" s="34" t="s">
        <v>49</v>
      </c>
      <c r="B17" s="49">
        <f>2.34*SQRT((G9*10^3)/(G$13*G$12))</f>
        <v>1.4099061943973719</v>
      </c>
      <c r="C17" s="93">
        <v>1</v>
      </c>
      <c r="D17" s="51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25">
      <c r="A18" s="34" t="s">
        <v>50</v>
      </c>
      <c r="B18" s="49">
        <f>2.34*SQRT((G10*10^3)/(G$14*G$12))</f>
        <v>0.92300026551615422</v>
      </c>
      <c r="C18" s="92">
        <v>1</v>
      </c>
      <c r="D18" s="50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25">
      <c r="A19" s="34" t="s">
        <v>51</v>
      </c>
      <c r="B19" s="49">
        <f>2.34*SQRT((G11*10^3)/(G$14*G$12))</f>
        <v>0.92300026551615422</v>
      </c>
      <c r="C19" s="93">
        <v>1</v>
      </c>
      <c r="D19" s="51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25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25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25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25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25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25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25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25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25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25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tabSelected="1" topLeftCell="A4" zoomScale="115" zoomScaleNormal="115" workbookViewId="0">
      <selection activeCell="F25" sqref="F25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3" customWidth="1"/>
    <col min="13" max="13" width="11.85546875" style="43" customWidth="1"/>
    <col min="14" max="14" width="12" customWidth="1"/>
    <col min="20" max="20" width="21.42578125" customWidth="1"/>
  </cols>
  <sheetData>
    <row r="1" spans="1:44" ht="15.75" thickBot="1" x14ac:dyDescent="0.3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61" t="s">
        <v>25</v>
      </c>
      <c r="G1" s="61" t="s">
        <v>8</v>
      </c>
      <c r="H1" s="61" t="s">
        <v>105</v>
      </c>
      <c r="I1" s="61" t="s">
        <v>10</v>
      </c>
      <c r="J1" s="40"/>
      <c r="K1" s="64" t="s">
        <v>278</v>
      </c>
      <c r="L1" s="14"/>
      <c r="M1" s="63"/>
      <c r="N1" s="63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25">
      <c r="A2" s="55" t="s">
        <v>71</v>
      </c>
      <c r="B2" s="155">
        <f>'Résistance des engrenages'!B3</f>
        <v>3000</v>
      </c>
      <c r="C2" s="16" t="s">
        <v>4</v>
      </c>
      <c r="D2" s="17" t="s">
        <v>73</v>
      </c>
      <c r="E2" s="1"/>
      <c r="F2" s="81" t="s">
        <v>75</v>
      </c>
      <c r="G2" s="82">
        <f>'Résistance des engrenages'!G6</f>
        <v>20</v>
      </c>
      <c r="H2" s="25" t="s">
        <v>76</v>
      </c>
      <c r="I2" s="26" t="s">
        <v>77</v>
      </c>
      <c r="J2" s="40"/>
      <c r="K2" s="65" t="s">
        <v>142</v>
      </c>
      <c r="L2" s="14"/>
      <c r="M2" s="205" t="s">
        <v>196</v>
      </c>
      <c r="N2" s="205"/>
      <c r="O2" s="205"/>
      <c r="P2" s="205"/>
      <c r="Q2" s="205"/>
      <c r="R2" s="205"/>
      <c r="S2" s="205"/>
      <c r="T2" s="205"/>
      <c r="U2" s="14"/>
      <c r="V2" s="14"/>
      <c r="W2" s="1"/>
      <c r="X2" s="14"/>
      <c r="Y2" s="14"/>
      <c r="Z2" s="14"/>
      <c r="AA2" s="206" t="s">
        <v>197</v>
      </c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8"/>
      <c r="AO2" s="14"/>
      <c r="AP2" s="14"/>
      <c r="AQ2" s="14"/>
      <c r="AR2" s="1"/>
    </row>
    <row r="3" spans="1:44" x14ac:dyDescent="0.25">
      <c r="A3" s="55" t="s">
        <v>72</v>
      </c>
      <c r="B3" s="156">
        <f>'Résistance des engrenages'!B2</f>
        <v>1500</v>
      </c>
      <c r="C3" s="79" t="s">
        <v>2</v>
      </c>
      <c r="D3" s="38" t="s">
        <v>74</v>
      </c>
      <c r="E3" s="1"/>
      <c r="F3" s="81" t="s">
        <v>44</v>
      </c>
      <c r="G3" s="82">
        <f>'Résistance des engrenages'!G7</f>
        <v>30</v>
      </c>
      <c r="H3" s="27" t="s">
        <v>76</v>
      </c>
      <c r="I3" s="28" t="s">
        <v>78</v>
      </c>
      <c r="J3" s="40"/>
      <c r="K3" s="14"/>
      <c r="L3" s="14"/>
      <c r="M3" s="205"/>
      <c r="N3" s="205"/>
      <c r="O3" s="205"/>
      <c r="P3" s="205"/>
      <c r="Q3" s="205"/>
      <c r="R3" s="205"/>
      <c r="S3" s="205"/>
      <c r="T3" s="205"/>
      <c r="U3" s="14"/>
      <c r="V3" s="14"/>
      <c r="W3" s="1"/>
      <c r="X3" s="14"/>
      <c r="Y3" s="14"/>
      <c r="Z3" s="14"/>
      <c r="AA3" s="209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1"/>
      <c r="AO3" s="14"/>
      <c r="AP3" s="14"/>
      <c r="AQ3" s="14"/>
      <c r="AR3" s="1"/>
    </row>
    <row r="4" spans="1:44" ht="15.75" thickBot="1" x14ac:dyDescent="0.3">
      <c r="A4" s="58"/>
      <c r="B4" s="1"/>
      <c r="C4" s="1"/>
      <c r="D4" s="1"/>
      <c r="E4" s="1"/>
      <c r="F4" s="81" t="s">
        <v>18</v>
      </c>
      <c r="G4" s="82">
        <f>'Résistance des engrenages'!G2/2</f>
        <v>30</v>
      </c>
      <c r="H4" s="39" t="s">
        <v>28</v>
      </c>
      <c r="I4" s="38" t="s">
        <v>433</v>
      </c>
      <c r="J4" s="40"/>
      <c r="K4" s="14"/>
      <c r="L4" s="14"/>
      <c r="M4" s="205"/>
      <c r="N4" s="205"/>
      <c r="O4" s="205"/>
      <c r="P4" s="205"/>
      <c r="Q4" s="205"/>
      <c r="R4" s="205"/>
      <c r="S4" s="205"/>
      <c r="T4" s="205"/>
      <c r="U4" s="14"/>
      <c r="V4" s="14"/>
      <c r="W4" s="1"/>
      <c r="X4" s="14"/>
      <c r="Y4" s="14"/>
      <c r="Z4" s="14"/>
      <c r="AA4" s="212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4"/>
      <c r="AO4" s="14"/>
      <c r="AP4" s="14"/>
      <c r="AQ4" s="14"/>
      <c r="AR4" s="1"/>
    </row>
    <row r="5" spans="1:44" ht="15.75" thickBot="1" x14ac:dyDescent="0.3">
      <c r="A5" s="62" t="s">
        <v>104</v>
      </c>
      <c r="B5" s="61" t="s">
        <v>8</v>
      </c>
      <c r="C5" s="61" t="s">
        <v>105</v>
      </c>
      <c r="D5" s="61" t="s">
        <v>10</v>
      </c>
      <c r="E5" s="1"/>
      <c r="F5" s="81" t="s">
        <v>91</v>
      </c>
      <c r="G5" s="82">
        <v>45</v>
      </c>
      <c r="H5" s="27" t="s">
        <v>28</v>
      </c>
      <c r="I5" s="28" t="s">
        <v>92</v>
      </c>
      <c r="J5" s="40"/>
      <c r="K5" s="14"/>
      <c r="L5" s="14"/>
      <c r="M5" s="63"/>
      <c r="N5" s="63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25">
      <c r="A6" s="34" t="s">
        <v>79</v>
      </c>
      <c r="B6" s="157">
        <f>2*B3/60*PI()</f>
        <v>157.07963267948966</v>
      </c>
      <c r="C6" s="87" t="s">
        <v>80</v>
      </c>
      <c r="D6" s="36" t="s">
        <v>81</v>
      </c>
      <c r="E6" s="1"/>
      <c r="F6" s="81" t="s">
        <v>207</v>
      </c>
      <c r="G6" s="82">
        <v>18</v>
      </c>
      <c r="H6" s="27" t="s">
        <v>28</v>
      </c>
      <c r="I6" s="28" t="s">
        <v>209</v>
      </c>
      <c r="J6" s="40"/>
      <c r="K6" s="14"/>
      <c r="L6" s="14"/>
      <c r="M6" s="63"/>
      <c r="N6" s="63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.75" thickBot="1" x14ac:dyDescent="0.3">
      <c r="A7" s="34" t="s">
        <v>82</v>
      </c>
      <c r="B7" s="158">
        <f>B2/B6*1000</f>
        <v>19098.593171027438</v>
      </c>
      <c r="C7" s="88" t="s">
        <v>83</v>
      </c>
      <c r="D7" s="35" t="s">
        <v>84</v>
      </c>
      <c r="E7" s="1"/>
      <c r="F7" s="81" t="s">
        <v>208</v>
      </c>
      <c r="G7" s="82">
        <v>30</v>
      </c>
      <c r="H7" s="25" t="s">
        <v>28</v>
      </c>
      <c r="I7" s="26" t="s">
        <v>210</v>
      </c>
      <c r="J7" s="40"/>
      <c r="K7" s="14"/>
      <c r="L7" s="14"/>
      <c r="M7" s="63"/>
      <c r="N7" s="63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25">
      <c r="A8" s="34" t="s">
        <v>87</v>
      </c>
      <c r="B8" s="158">
        <f>B7/G4</f>
        <v>636.61977236758128</v>
      </c>
      <c r="C8" s="87" t="s">
        <v>72</v>
      </c>
      <c r="D8" s="36" t="s">
        <v>88</v>
      </c>
      <c r="E8" s="1"/>
      <c r="F8" s="224" t="s">
        <v>93</v>
      </c>
      <c r="G8" s="224"/>
      <c r="H8" s="225"/>
      <c r="I8" s="225"/>
      <c r="J8" s="40"/>
      <c r="K8" s="14"/>
      <c r="L8" s="231" t="s">
        <v>200</v>
      </c>
      <c r="M8" s="232"/>
      <c r="N8" s="235">
        <v>1.68E-6</v>
      </c>
      <c r="O8" s="14"/>
      <c r="P8" s="14"/>
      <c r="Q8" s="14"/>
      <c r="R8" s="237" t="s">
        <v>199</v>
      </c>
      <c r="S8" s="238"/>
      <c r="T8" s="241">
        <v>3.3100000000000001E-6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.75" thickBot="1" x14ac:dyDescent="0.3">
      <c r="A9" s="34" t="s">
        <v>85</v>
      </c>
      <c r="B9" s="158">
        <f>B8*TAN(RADIANS(G3))</f>
        <v>367.55259694786133</v>
      </c>
      <c r="C9" s="88" t="s">
        <v>72</v>
      </c>
      <c r="D9" s="35" t="s">
        <v>89</v>
      </c>
      <c r="E9" s="1"/>
      <c r="F9" s="81" t="s">
        <v>119</v>
      </c>
      <c r="G9" s="82">
        <v>0</v>
      </c>
      <c r="H9" s="21" t="s">
        <v>72</v>
      </c>
      <c r="I9" s="22" t="s">
        <v>120</v>
      </c>
      <c r="J9" s="40"/>
      <c r="K9" s="14"/>
      <c r="L9" s="233"/>
      <c r="M9" s="234"/>
      <c r="N9" s="236"/>
      <c r="O9" s="14"/>
      <c r="P9" s="14"/>
      <c r="Q9" s="14"/>
      <c r="R9" s="239"/>
      <c r="S9" s="240"/>
      <c r="T9" s="242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.75" thickBot="1" x14ac:dyDescent="0.3">
      <c r="A10" s="34" t="s">
        <v>86</v>
      </c>
      <c r="B10" s="158">
        <f>-B8*TAN(RADIANS(G2))/COS(RADIANS(G3))</f>
        <v>-267.55640963252824</v>
      </c>
      <c r="C10" s="87" t="s">
        <v>72</v>
      </c>
      <c r="D10" s="36" t="s">
        <v>90</v>
      </c>
      <c r="E10" s="1"/>
      <c r="F10" s="134" t="s">
        <v>126</v>
      </c>
      <c r="G10" s="268">
        <v>2</v>
      </c>
      <c r="H10" s="60">
        <v>1</v>
      </c>
      <c r="I10" s="22" t="s">
        <v>125</v>
      </c>
      <c r="J10" s="40"/>
      <c r="K10" s="14"/>
      <c r="L10" s="14"/>
      <c r="M10" s="63"/>
      <c r="N10" s="63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5" thickBot="1" x14ac:dyDescent="0.3">
      <c r="A11" s="34" t="s">
        <v>94</v>
      </c>
      <c r="B11" s="158">
        <f>-B9</f>
        <v>-367.55259694786133</v>
      </c>
      <c r="C11" s="88" t="s">
        <v>72</v>
      </c>
      <c r="D11" s="35" t="s">
        <v>99</v>
      </c>
      <c r="E11" s="1"/>
      <c r="F11" s="271" t="s">
        <v>127</v>
      </c>
      <c r="G11" s="272">
        <v>34</v>
      </c>
      <c r="H11" s="73" t="s">
        <v>28</v>
      </c>
      <c r="I11" s="73" t="s">
        <v>132</v>
      </c>
      <c r="J11" s="40"/>
      <c r="K11" s="14"/>
      <c r="L11" s="14"/>
      <c r="M11" s="63"/>
      <c r="N11" s="63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30" x14ac:dyDescent="0.25">
      <c r="A12" s="34" t="s">
        <v>95</v>
      </c>
      <c r="B12" s="158">
        <f>-B8*(G5-G6)/G5</f>
        <v>-381.9718634205488</v>
      </c>
      <c r="C12" s="87" t="s">
        <v>72</v>
      </c>
      <c r="D12" s="36" t="s">
        <v>100</v>
      </c>
      <c r="E12" s="1"/>
      <c r="F12" s="269" t="s">
        <v>139</v>
      </c>
      <c r="G12" s="270">
        <v>225</v>
      </c>
      <c r="H12" s="25" t="s">
        <v>138</v>
      </c>
      <c r="I12" s="32" t="s">
        <v>198</v>
      </c>
      <c r="J12" s="40"/>
      <c r="K12" s="14"/>
      <c r="L12" s="14"/>
      <c r="M12" s="63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25">
      <c r="A13" s="34" t="s">
        <v>96</v>
      </c>
      <c r="B13" s="158">
        <f>-(B10*G5-G6*B10+G7*B9)/(G5)</f>
        <v>-84.501218852390608</v>
      </c>
      <c r="C13" s="88" t="s">
        <v>72</v>
      </c>
      <c r="D13" s="35" t="s">
        <v>101</v>
      </c>
      <c r="E13" s="1"/>
      <c r="F13" s="81" t="s">
        <v>140</v>
      </c>
      <c r="G13" s="82">
        <f>IF(G5/G11&lt;5,RADIANS(2/3),IF(G5/G11&gt;7,RADIANS(1/4),"A definir"))</f>
        <v>1.1635528346628864E-2</v>
      </c>
      <c r="H13" s="23" t="s">
        <v>159</v>
      </c>
      <c r="I13" s="24" t="s">
        <v>195</v>
      </c>
      <c r="J13" s="40"/>
      <c r="K13" s="14"/>
      <c r="L13" s="14"/>
      <c r="M13" s="63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25">
      <c r="A14" s="34" t="s">
        <v>97</v>
      </c>
      <c r="B14" s="158">
        <f>-(G6*B8)/(G5)</f>
        <v>-254.64790894703251</v>
      </c>
      <c r="C14" s="87" t="s">
        <v>72</v>
      </c>
      <c r="D14" s="36" t="s">
        <v>102</v>
      </c>
      <c r="E14" s="1"/>
      <c r="F14" s="81" t="s">
        <v>146</v>
      </c>
      <c r="G14" s="82">
        <f>IF(B3&gt;500,G5/3000,G5/2000)</f>
        <v>1.4999999999999999E-2</v>
      </c>
      <c r="H14" s="27" t="s">
        <v>28</v>
      </c>
      <c r="I14" s="28" t="s">
        <v>194</v>
      </c>
      <c r="J14" s="40"/>
      <c r="K14" s="14"/>
      <c r="L14" s="14"/>
      <c r="M14" s="63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25">
      <c r="A15" s="34" t="s">
        <v>98</v>
      </c>
      <c r="B15" s="158">
        <f>-(G6*B10-G7*B9)/(G5)</f>
        <v>352.05762848491884</v>
      </c>
      <c r="C15" s="88" t="s">
        <v>72</v>
      </c>
      <c r="D15" s="35" t="s">
        <v>103</v>
      </c>
      <c r="E15" s="1"/>
      <c r="F15" s="81" t="s">
        <v>143</v>
      </c>
      <c r="G15" s="82" t="s">
        <v>141</v>
      </c>
      <c r="H15" s="29">
        <v>1</v>
      </c>
      <c r="I15" s="28" t="s">
        <v>193</v>
      </c>
      <c r="J15" s="40"/>
      <c r="K15" s="14"/>
      <c r="L15" s="14"/>
      <c r="M15" s="63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5" customHeight="1" x14ac:dyDescent="0.25">
      <c r="A16" s="34" t="s">
        <v>128</v>
      </c>
      <c r="B16" s="158">
        <f>G12/(MAX(M41:M491)*G22)</f>
        <v>2.0788386209345902</v>
      </c>
      <c r="C16" s="89">
        <v>1</v>
      </c>
      <c r="D16" s="37" t="s">
        <v>130</v>
      </c>
      <c r="E16" s="1"/>
      <c r="F16" s="81" t="s">
        <v>144</v>
      </c>
      <c r="G16" s="82">
        <f>IF(G15="large",1/1500,1/500)</f>
        <v>6.6666666666666664E-4</v>
      </c>
      <c r="H16" s="30">
        <v>1</v>
      </c>
      <c r="I16" s="24" t="s">
        <v>192</v>
      </c>
      <c r="J16" s="40"/>
      <c r="K16" s="14"/>
      <c r="L16" s="14"/>
      <c r="M16" s="63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25">
      <c r="A17" s="34" t="s">
        <v>129</v>
      </c>
      <c r="B17" s="159" t="str">
        <f>IF(B16&gt;G10,"Oui","Non")</f>
        <v>Oui</v>
      </c>
      <c r="C17" s="88" t="s">
        <v>204</v>
      </c>
      <c r="D17" s="35" t="s">
        <v>131</v>
      </c>
      <c r="E17" s="1"/>
      <c r="F17" s="81" t="s">
        <v>145</v>
      </c>
      <c r="G17" s="82">
        <v>3</v>
      </c>
      <c r="H17" s="27" t="s">
        <v>76</v>
      </c>
      <c r="I17" s="28" t="s">
        <v>191</v>
      </c>
      <c r="J17" s="40"/>
      <c r="K17" s="14"/>
      <c r="L17" s="14"/>
      <c r="M17" s="63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25">
      <c r="A18" s="34" t="s">
        <v>161</v>
      </c>
      <c r="B18" s="160" cm="1">
        <f t="array" ref="B18">MAX(ABS(F41:F491))/(G19*B28)</f>
        <v>1.99207443551287E-6</v>
      </c>
      <c r="C18" s="87" t="s">
        <v>159</v>
      </c>
      <c r="D18" s="36" t="s">
        <v>160</v>
      </c>
      <c r="E18" s="1"/>
      <c r="F18" s="81" t="s">
        <v>151</v>
      </c>
      <c r="G18" s="83">
        <v>190000</v>
      </c>
      <c r="H18" s="23" t="s">
        <v>138</v>
      </c>
      <c r="I18" s="24" t="s">
        <v>156</v>
      </c>
      <c r="J18" s="40"/>
      <c r="K18" s="14"/>
      <c r="L18" s="14"/>
      <c r="M18" s="63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25">
      <c r="A19" s="34" t="s">
        <v>150</v>
      </c>
      <c r="B19" s="161" t="str">
        <f>IF(B18&lt;G13,"Oui","Non")</f>
        <v>Oui</v>
      </c>
      <c r="C19" s="88" t="s">
        <v>204</v>
      </c>
      <c r="D19" s="35" t="s">
        <v>149</v>
      </c>
      <c r="E19" s="1"/>
      <c r="F19" s="81" t="s">
        <v>152</v>
      </c>
      <c r="G19" s="83">
        <f>G18/(2*(1+0.3))</f>
        <v>73076.923076923078</v>
      </c>
      <c r="H19" s="27" t="s">
        <v>138</v>
      </c>
      <c r="I19" s="28" t="s">
        <v>157</v>
      </c>
      <c r="J19" s="40"/>
      <c r="K19" s="14"/>
      <c r="L19" s="14"/>
      <c r="M19" s="63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45" x14ac:dyDescent="0.25">
      <c r="A20" s="34" t="s">
        <v>163</v>
      </c>
      <c r="B20" s="158">
        <f>MAX(U41:U491)</f>
        <v>6.0713618539842316E-4</v>
      </c>
      <c r="C20" s="88" t="s">
        <v>28</v>
      </c>
      <c r="D20" s="35" t="s">
        <v>164</v>
      </c>
      <c r="E20" s="1"/>
      <c r="F20" s="81" t="s">
        <v>187</v>
      </c>
      <c r="G20" s="82">
        <v>0</v>
      </c>
      <c r="H20" s="23" t="s">
        <v>28</v>
      </c>
      <c r="I20" s="31" t="s">
        <v>188</v>
      </c>
      <c r="J20" s="40"/>
      <c r="K20" s="14"/>
      <c r="L20" s="14"/>
      <c r="M20" s="63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45" x14ac:dyDescent="0.25">
      <c r="A21" s="34" t="s">
        <v>165</v>
      </c>
      <c r="B21" s="161" t="str">
        <f>IF(B20&lt;G14,"Oui","Non")</f>
        <v>Oui</v>
      </c>
      <c r="C21" s="87" t="s">
        <v>204</v>
      </c>
      <c r="D21" s="36" t="s">
        <v>148</v>
      </c>
      <c r="E21" s="1"/>
      <c r="F21" s="81" t="s">
        <v>189</v>
      </c>
      <c r="G21" s="82">
        <v>0</v>
      </c>
      <c r="H21" s="27" t="s">
        <v>28</v>
      </c>
      <c r="I21" s="33" t="s">
        <v>190</v>
      </c>
      <c r="J21" s="40"/>
      <c r="K21" s="14"/>
      <c r="L21" s="14"/>
      <c r="M21" s="63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30" x14ac:dyDescent="0.25">
      <c r="A22" s="34" t="s">
        <v>184</v>
      </c>
      <c r="B22" s="158">
        <f>MAX(T41:T491)</f>
        <v>4.1275509952755469E-6</v>
      </c>
      <c r="C22" s="90">
        <v>1</v>
      </c>
      <c r="D22" s="35" t="s">
        <v>203</v>
      </c>
      <c r="E22" s="1"/>
      <c r="F22" s="147" t="s">
        <v>437</v>
      </c>
      <c r="G22" s="148">
        <v>5</v>
      </c>
      <c r="H22" s="79">
        <v>1</v>
      </c>
      <c r="I22" s="149" t="s">
        <v>284</v>
      </c>
      <c r="J22" s="40"/>
      <c r="K22" s="14"/>
      <c r="L22" s="14"/>
      <c r="M22" s="63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25">
      <c r="A23" s="34" t="s">
        <v>166</v>
      </c>
      <c r="B23" s="161" t="str">
        <f>IF(B22&lt;G16,"Oui","Non")</f>
        <v>Oui</v>
      </c>
      <c r="C23" s="87" t="s">
        <v>204</v>
      </c>
      <c r="D23" s="36" t="s">
        <v>147</v>
      </c>
      <c r="E23" s="1"/>
      <c r="F23" s="78" t="s">
        <v>435</v>
      </c>
      <c r="G23" s="78">
        <f>Clavettes!G12/Clavettes!G7</f>
        <v>0.08</v>
      </c>
      <c r="H23" s="79">
        <v>1</v>
      </c>
      <c r="I23" s="80" t="s">
        <v>436</v>
      </c>
      <c r="J23" s="40"/>
      <c r="K23" s="14"/>
      <c r="L23" s="14"/>
      <c r="M23" s="63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25">
      <c r="A24" s="34" t="s">
        <v>185</v>
      </c>
      <c r="B24" s="158">
        <f>DEGREES(ATAN(T41))</f>
        <v>2.126785068906149E-4</v>
      </c>
      <c r="C24" s="88" t="s">
        <v>76</v>
      </c>
      <c r="D24" s="35" t="s">
        <v>205</v>
      </c>
      <c r="E24" s="1"/>
      <c r="F24" s="14"/>
      <c r="G24" s="14"/>
      <c r="H24" s="14"/>
      <c r="I24" s="14"/>
      <c r="J24" s="40"/>
      <c r="K24" s="14"/>
      <c r="L24" s="14"/>
      <c r="M24" s="63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25">
      <c r="A25" s="34" t="s">
        <v>186</v>
      </c>
      <c r="B25" s="162">
        <f>DEGREES(ATAN(T491))</f>
        <v>2.3649125175296821E-4</v>
      </c>
      <c r="C25" s="87" t="s">
        <v>76</v>
      </c>
      <c r="D25" s="36" t="s">
        <v>206</v>
      </c>
      <c r="E25" s="1"/>
      <c r="F25" s="14"/>
      <c r="G25" s="14"/>
      <c r="H25" s="14"/>
      <c r="I25" s="14"/>
      <c r="J25" s="40"/>
      <c r="K25" s="14"/>
      <c r="L25" s="14"/>
      <c r="M25" s="63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.75" thickBot="1" x14ac:dyDescent="0.3">
      <c r="A26" s="59" t="s">
        <v>167</v>
      </c>
      <c r="B26" s="163" t="str">
        <f>IF(MAX(B24:B25)&lt;G17,"Oui","Non")</f>
        <v>Oui</v>
      </c>
      <c r="C26" s="88" t="s">
        <v>204</v>
      </c>
      <c r="D26" s="35" t="s">
        <v>182</v>
      </c>
      <c r="E26" s="1"/>
      <c r="F26" s="14"/>
      <c r="G26" s="14"/>
      <c r="H26" s="14"/>
      <c r="I26" s="14"/>
      <c r="J26" s="40"/>
      <c r="K26" s="14"/>
      <c r="L26" s="14"/>
      <c r="M26" s="63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.75" thickBot="1" x14ac:dyDescent="0.3">
      <c r="A27" s="117" t="s">
        <v>162</v>
      </c>
      <c r="B27" s="118"/>
      <c r="C27" s="118"/>
      <c r="D27" s="119"/>
      <c r="E27" s="1"/>
      <c r="F27" s="14"/>
      <c r="G27" s="14"/>
      <c r="H27" s="14"/>
      <c r="I27" s="14"/>
      <c r="J27" s="40"/>
      <c r="K27" s="14"/>
      <c r="L27" s="14"/>
      <c r="M27" s="63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.75" thickBot="1" x14ac:dyDescent="0.3">
      <c r="A28" s="69" t="s">
        <v>154</v>
      </c>
      <c r="B28" s="70">
        <f>PI()*G11^4/32</f>
        <v>131194.48001023656</v>
      </c>
      <c r="C28" s="71" t="s">
        <v>155</v>
      </c>
      <c r="D28" s="72" t="s">
        <v>158</v>
      </c>
      <c r="E28" s="1"/>
      <c r="F28" s="14"/>
      <c r="G28" s="14"/>
      <c r="H28" s="14"/>
      <c r="I28" s="14"/>
      <c r="J28" s="40"/>
      <c r="K28" s="14"/>
      <c r="L28" s="14"/>
      <c r="M28" s="63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.75" thickBot="1" x14ac:dyDescent="0.3">
      <c r="A29" s="117" t="s">
        <v>201</v>
      </c>
      <c r="B29" s="118"/>
      <c r="C29" s="118"/>
      <c r="D29" s="119"/>
      <c r="E29" s="1"/>
      <c r="F29" s="14"/>
      <c r="G29" s="14"/>
      <c r="H29" s="14"/>
      <c r="I29" s="14"/>
      <c r="J29" s="40"/>
      <c r="K29" s="14"/>
      <c r="L29" s="14"/>
      <c r="M29" s="63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.75" thickBot="1" x14ac:dyDescent="0.3">
      <c r="A30" s="203" t="s">
        <v>202</v>
      </c>
      <c r="B30" s="204"/>
      <c r="C30" s="201" t="str">
        <f>IF(ABS(C492)+ABS(D492)+ABS(E492)+ABS(G492)+ABS(H492)&lt;0.0000001,"PFD Verifié","Erreur probable")</f>
        <v>PFD Verifié</v>
      </c>
      <c r="D30" s="202"/>
      <c r="E30" s="1"/>
      <c r="F30" s="14"/>
      <c r="G30" s="14"/>
      <c r="H30" s="14"/>
      <c r="I30" s="14"/>
      <c r="J30" s="40"/>
      <c r="K30" s="14"/>
      <c r="L30" s="14"/>
      <c r="M30" s="63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25">
      <c r="A31" s="227" t="s">
        <v>211</v>
      </c>
      <c r="B31" s="228"/>
      <c r="C31" s="228"/>
      <c r="D31" s="229"/>
      <c r="E31" s="1"/>
      <c r="F31" s="14"/>
      <c r="G31" s="14"/>
      <c r="H31" s="14"/>
      <c r="I31" s="14"/>
      <c r="J31" s="40"/>
      <c r="K31" s="14"/>
      <c r="L31" s="14"/>
      <c r="M31" s="63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25">
      <c r="A32" s="230" t="str">
        <f>IF(ABS(P491)&lt;0.01*ABS(MAX(P41:P491)),"Constantes d'integration y' correctes","Constantes d'integration y' incorrectes")</f>
        <v>Constantes d'integration y' correctes</v>
      </c>
      <c r="B32" s="230"/>
      <c r="C32" s="230"/>
      <c r="D32" s="230"/>
      <c r="E32" s="1"/>
      <c r="F32" s="14"/>
      <c r="G32" s="14"/>
      <c r="H32" s="14"/>
      <c r="I32" s="14"/>
      <c r="J32" s="40"/>
      <c r="K32" s="14"/>
      <c r="L32" s="14"/>
      <c r="M32" s="63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25">
      <c r="A33" s="230" t="str">
        <f>IF(ABS(S491)&lt;0.01*ABS(MAX(S41:S491)),"Constantes d'integration z' correctes","Constantes d'integration z' incorrectes")</f>
        <v>Constantes d'integration z' correctes</v>
      </c>
      <c r="B33" s="230"/>
      <c r="C33" s="230"/>
      <c r="D33" s="230"/>
      <c r="E33" s="1"/>
      <c r="F33" s="14"/>
      <c r="G33" s="14"/>
      <c r="H33" s="14"/>
      <c r="I33" s="14"/>
      <c r="J33" s="40"/>
      <c r="K33" s="14"/>
      <c r="L33" s="14"/>
      <c r="M33" s="63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25">
      <c r="A34" s="14"/>
      <c r="B34" s="14"/>
      <c r="C34" s="14"/>
      <c r="D34" s="14"/>
      <c r="E34" s="1"/>
      <c r="F34" s="14"/>
      <c r="G34" s="14"/>
      <c r="H34" s="14"/>
      <c r="I34" s="14"/>
      <c r="J34" s="40"/>
      <c r="K34" s="14"/>
      <c r="L34" s="14"/>
      <c r="M34" s="63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25">
      <c r="A35" s="14"/>
      <c r="B35" s="14"/>
      <c r="C35" s="14"/>
      <c r="D35" s="14"/>
      <c r="E35" s="1"/>
      <c r="F35" s="14"/>
      <c r="G35" s="14"/>
      <c r="H35" s="14"/>
      <c r="I35" s="14"/>
      <c r="J35" s="40"/>
      <c r="K35" s="14"/>
      <c r="L35" s="14"/>
      <c r="M35" s="63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6"/>
      <c r="AQ35" s="66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40"/>
      <c r="K36" s="1"/>
      <c r="L36" s="1"/>
      <c r="M36" s="40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25">
      <c r="A37" s="226" t="s">
        <v>106</v>
      </c>
      <c r="B37" s="226"/>
      <c r="C37" s="226"/>
      <c r="D37" s="226"/>
      <c r="E37" s="226"/>
      <c r="F37" s="226"/>
      <c r="G37" s="226"/>
      <c r="H37" s="226"/>
      <c r="I37" s="226"/>
      <c r="J37" s="226"/>
      <c r="K37" s="226" t="s">
        <v>288</v>
      </c>
      <c r="L37" s="226"/>
      <c r="M37" s="226"/>
      <c r="N37" s="226" t="s">
        <v>174</v>
      </c>
      <c r="O37" s="226"/>
      <c r="P37" s="226"/>
      <c r="Q37" s="226"/>
      <c r="R37" s="226"/>
      <c r="S37" s="226"/>
      <c r="T37" s="226"/>
      <c r="U37" s="226"/>
      <c r="V37" s="226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25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1" t="s">
        <v>122</v>
      </c>
      <c r="K38" s="13" t="s">
        <v>133</v>
      </c>
      <c r="L38" s="13" t="s">
        <v>134</v>
      </c>
      <c r="M38" s="41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25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2" t="s">
        <v>287</v>
      </c>
      <c r="K39" s="12" t="s">
        <v>136</v>
      </c>
      <c r="L39" s="12" t="s">
        <v>137</v>
      </c>
      <c r="M39" s="44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25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2" t="s">
        <v>72</v>
      </c>
      <c r="K40" s="10" t="s">
        <v>138</v>
      </c>
      <c r="L40" s="10" t="s">
        <v>138</v>
      </c>
      <c r="M40" s="42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25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3">
        <f>SQRT(D41*D41+E41*E41)</f>
        <v>391.20705570388935</v>
      </c>
      <c r="K41">
        <f>32*I41/(PI()*$G$11^3)</f>
        <v>0</v>
      </c>
      <c r="L41">
        <f>16*F41/(PI()*$G$11^3)*$G$22</f>
        <v>0</v>
      </c>
      <c r="M41" s="43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3.3100000000000001E-6</v>
      </c>
      <c r="S41" s="4">
        <f>SUM($R$41:R41)+0</f>
        <v>3.3100000000000001E-6</v>
      </c>
      <c r="T41">
        <f>SQRT(SUMSQ(O41,R41))</f>
        <v>3.7119401934837261E-6</v>
      </c>
      <c r="U41">
        <f>SQRT(SUMSQ(S41,P41))</f>
        <v>3.7119401934837261E-6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25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3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3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3.3098467635049608E-6</v>
      </c>
      <c r="S42" s="4">
        <f>SUM($R$41:R42)+0</f>
        <v>6.6198467635049613E-6</v>
      </c>
      <c r="T42">
        <f t="shared" ref="T42:T105" si="13">SQRT(SUMSQ(O42,R42))</f>
        <v>3.7118188939506573E-6</v>
      </c>
      <c r="U42">
        <f t="shared" ref="U42:U105" si="14">SQRT(SUMSQ(S42,P42))</f>
        <v>7.4237590867664589E-6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25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3">
        <f t="shared" si="9"/>
        <v>391.20705570388935</v>
      </c>
      <c r="K43">
        <f t="shared" si="10"/>
        <v>2.0276828556955163E-2</v>
      </c>
      <c r="L43">
        <f t="shared" si="11"/>
        <v>0</v>
      </c>
      <c r="M43" s="43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3.3095402905148818E-6</v>
      </c>
      <c r="S43" s="4">
        <f>SUM($R$41:R43)+0</f>
        <v>9.9293870540198426E-6</v>
      </c>
      <c r="T43">
        <f t="shared" si="13"/>
        <v>3.7115763029002715E-6</v>
      </c>
      <c r="U43">
        <f t="shared" si="14"/>
        <v>1.1135335384100084E-5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25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3">
        <f t="shared" si="9"/>
        <v>391.20705570388935</v>
      </c>
      <c r="K44">
        <f t="shared" si="10"/>
        <v>3.0415242835432746E-2</v>
      </c>
      <c r="L44">
        <f t="shared" si="11"/>
        <v>0</v>
      </c>
      <c r="M44" s="43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3.3090805810297634E-6</v>
      </c>
      <c r="S44" s="4">
        <f>SUM($R$41:R44)+0</f>
        <v>1.3238467635049606E-5</v>
      </c>
      <c r="T44">
        <f t="shared" si="13"/>
        <v>3.711212436368004E-6</v>
      </c>
      <c r="U44">
        <f t="shared" si="14"/>
        <v>1.4846547798643267E-5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25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3">
        <f t="shared" si="9"/>
        <v>391.20705570388935</v>
      </c>
      <c r="K45">
        <f t="shared" si="10"/>
        <v>4.0553657113910326E-2</v>
      </c>
      <c r="L45">
        <f t="shared" si="11"/>
        <v>0</v>
      </c>
      <c r="M45" s="43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3.3084676350496054E-6</v>
      </c>
      <c r="S45" s="4">
        <f>SUM($R$41:R45)+0</f>
        <v>1.6546935270099211E-5</v>
      </c>
      <c r="T45">
        <f t="shared" si="13"/>
        <v>3.7107273184168331E-6</v>
      </c>
      <c r="U45">
        <f t="shared" si="14"/>
        <v>1.8557275056917393E-5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25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3">
        <f t="shared" si="9"/>
        <v>391.20705570388935</v>
      </c>
      <c r="K46">
        <f t="shared" si="10"/>
        <v>5.0692071392387898E-2</v>
      </c>
      <c r="L46">
        <f t="shared" si="11"/>
        <v>0</v>
      </c>
      <c r="M46" s="43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3.3077014525744085E-6</v>
      </c>
      <c r="S46" s="4">
        <f>SUM($R$41:R46)+0</f>
        <v>1.985463672267362E-5</v>
      </c>
      <c r="T46">
        <f t="shared" si="13"/>
        <v>3.7101209811490842E-6</v>
      </c>
      <c r="U46">
        <f t="shared" si="14"/>
        <v>2.2267395903265556E-5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25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3">
        <f t="shared" si="9"/>
        <v>391.20705570388935</v>
      </c>
      <c r="K47">
        <f t="shared" si="10"/>
        <v>6.0830485670865478E-2</v>
      </c>
      <c r="L47">
        <f t="shared" si="11"/>
        <v>0</v>
      </c>
      <c r="M47" s="43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3.3067820336041714E-6</v>
      </c>
      <c r="S47" s="4">
        <f>SUM($R$41:R47)+0</f>
        <v>2.3161418756277793E-5</v>
      </c>
      <c r="T47">
        <f t="shared" si="13"/>
        <v>3.7093934647221748E-6</v>
      </c>
      <c r="U47">
        <f t="shared" si="14"/>
        <v>2.5976789104315629E-5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25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3">
        <f t="shared" si="9"/>
        <v>391.20705570388935</v>
      </c>
      <c r="K48">
        <f t="shared" si="10"/>
        <v>7.0968899949343064E-2</v>
      </c>
      <c r="L48">
        <f t="shared" si="11"/>
        <v>0</v>
      </c>
      <c r="M48" s="43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3.3057093781388955E-6</v>
      </c>
      <c r="S48" s="4">
        <f>SUM($R$41:R48)+0</f>
        <v>2.6467128134416688E-5</v>
      </c>
      <c r="T48">
        <f t="shared" si="13"/>
        <v>3.7085448173683276E-6</v>
      </c>
      <c r="U48">
        <f t="shared" si="14"/>
        <v>2.9685333453448442E-5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25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3">
        <f t="shared" si="9"/>
        <v>391.20705570388935</v>
      </c>
      <c r="K49">
        <f t="shared" si="10"/>
        <v>8.1107314227820637E-2</v>
      </c>
      <c r="L49">
        <f t="shared" si="11"/>
        <v>0</v>
      </c>
      <c r="M49" s="43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3.3044834861785799E-6</v>
      </c>
      <c r="S49" s="4">
        <f>SUM($R$41:R49)+0</f>
        <v>2.9771611620595268E-5</v>
      </c>
      <c r="T49">
        <f t="shared" si="13"/>
        <v>3.707575095418249E-6</v>
      </c>
      <c r="U49">
        <f t="shared" si="14"/>
        <v>3.3392907775272075E-5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25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3">
        <f t="shared" si="9"/>
        <v>391.20705570388935</v>
      </c>
      <c r="K50">
        <f t="shared" si="10"/>
        <v>9.124572850629821E-2</v>
      </c>
      <c r="L50">
        <f t="shared" si="11"/>
        <v>0</v>
      </c>
      <c r="M50" s="43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3.3031043577232249E-6</v>
      </c>
      <c r="S50" s="4">
        <f>SUM($R$41:R50)+0</f>
        <v>3.3074715978318492E-5</v>
      </c>
      <c r="T50">
        <f t="shared" si="13"/>
        <v>3.7064843633288082E-6</v>
      </c>
      <c r="U50">
        <f t="shared" si="14"/>
        <v>3.7099390930103303E-5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25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3">
        <f t="shared" si="9"/>
        <v>391.20705570388935</v>
      </c>
      <c r="K51">
        <f t="shared" si="10"/>
        <v>0.10138414278477578</v>
      </c>
      <c r="L51">
        <f t="shared" si="11"/>
        <v>0</v>
      </c>
      <c r="M51" s="43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3.3015719927728302E-6</v>
      </c>
      <c r="S51" s="4">
        <f>SUM($R$41:R51)+0</f>
        <v>3.6376287971091321E-5</v>
      </c>
      <c r="T51">
        <f t="shared" si="13"/>
        <v>3.7052726937147237E-6</v>
      </c>
      <c r="U51">
        <f t="shared" si="14"/>
        <v>4.0804661818457212E-5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25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3">
        <f t="shared" si="9"/>
        <v>391.20705570388935</v>
      </c>
      <c r="K52">
        <f t="shared" si="10"/>
        <v>0.11152255706325336</v>
      </c>
      <c r="L52">
        <f t="shared" si="11"/>
        <v>0</v>
      </c>
      <c r="M52" s="43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3.2998863913273963E-6</v>
      </c>
      <c r="S52" s="4">
        <f>SUM($R$41:R52)+0</f>
        <v>3.967617436241872E-5</v>
      </c>
      <c r="T52">
        <f t="shared" si="13"/>
        <v>3.7039401673842937E-6</v>
      </c>
      <c r="U52">
        <f t="shared" si="14"/>
        <v>4.4508599385546047E-5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25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3">
        <f t="shared" si="9"/>
        <v>391.20705570388935</v>
      </c>
      <c r="K53">
        <f t="shared" si="10"/>
        <v>0.12166097134173096</v>
      </c>
      <c r="L53">
        <f t="shared" si="11"/>
        <v>0</v>
      </c>
      <c r="M53" s="43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3.298047553386923E-6</v>
      </c>
      <c r="S53" s="4">
        <f>SUM($R$41:R53)+0</f>
        <v>4.2974221915805643E-5</v>
      </c>
      <c r="T53">
        <f t="shared" si="13"/>
        <v>3.7024868733791864E-6</v>
      </c>
      <c r="U53">
        <f t="shared" si="14"/>
        <v>4.8211082625788254E-5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25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3">
        <f t="shared" si="9"/>
        <v>391.20705570388935</v>
      </c>
      <c r="K54">
        <f t="shared" si="10"/>
        <v>0.13179938562020854</v>
      </c>
      <c r="L54">
        <f t="shared" si="11"/>
        <v>0</v>
      </c>
      <c r="M54" s="43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3.29605547895141E-6</v>
      </c>
      <c r="S54" s="4">
        <f>SUM($R$41:R54)+0</f>
        <v>4.6270277394757056E-5</v>
      </c>
      <c r="T54">
        <f t="shared" si="13"/>
        <v>3.7009129090183287E-6</v>
      </c>
      <c r="U54">
        <f t="shared" si="14"/>
        <v>5.1911990587328864E-5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25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3">
        <f t="shared" si="9"/>
        <v>391.20705570388935</v>
      </c>
      <c r="K55">
        <f t="shared" si="10"/>
        <v>0.14193779989868616</v>
      </c>
      <c r="L55">
        <f t="shared" si="11"/>
        <v>0</v>
      </c>
      <c r="M55" s="43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3.2939101680208577E-6</v>
      </c>
      <c r="S55" s="4">
        <f>SUM($R$41:R55)+0</f>
        <v>4.9564187562777913E-5</v>
      </c>
      <c r="T55">
        <f t="shared" si="13"/>
        <v>3.6992183799459231E-6</v>
      </c>
      <c r="U55">
        <f t="shared" si="14"/>
        <v>5.5611202376572125E-5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25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3">
        <f t="shared" si="9"/>
        <v>391.20705570388935</v>
      </c>
      <c r="K56">
        <f t="shared" si="10"/>
        <v>0.15207621417716372</v>
      </c>
      <c r="L56">
        <f t="shared" si="11"/>
        <v>0</v>
      </c>
      <c r="M56" s="43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3.2916116205952657E-6</v>
      </c>
      <c r="S56" s="4">
        <f>SUM($R$41:R56)+0</f>
        <v>5.285579918337318E-5</v>
      </c>
      <c r="T56">
        <f t="shared" si="13"/>
        <v>3.6974034001836291E-6</v>
      </c>
      <c r="U56">
        <f t="shared" si="14"/>
        <v>5.930859716272756E-5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25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3">
        <f t="shared" si="9"/>
        <v>391.20705570388935</v>
      </c>
      <c r="K57">
        <f t="shared" si="10"/>
        <v>0.1622146284556413</v>
      </c>
      <c r="L57">
        <f t="shared" si="11"/>
        <v>0</v>
      </c>
      <c r="M57" s="43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3.2891598366746348E-6</v>
      </c>
      <c r="S57" s="4">
        <f>SUM($R$41:R57)+0</f>
        <v>5.6144959020047813E-5</v>
      </c>
      <c r="T57">
        <f t="shared" si="13"/>
        <v>3.695468092186954E-6</v>
      </c>
      <c r="U57">
        <f t="shared" si="14"/>
        <v>6.3004054182370405E-5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25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3">
        <f t="shared" si="9"/>
        <v>391.20705570388935</v>
      </c>
      <c r="K58">
        <f t="shared" si="10"/>
        <v>0.17235304273411889</v>
      </c>
      <c r="L58">
        <f t="shared" si="11"/>
        <v>0</v>
      </c>
      <c r="M58" s="43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3.2865548162589638E-6</v>
      </c>
      <c r="S58" s="4">
        <f>SUM($R$41:R58)+0</f>
        <v>5.9431513836306777E-5</v>
      </c>
      <c r="T58">
        <f t="shared" si="13"/>
        <v>3.693412586905885E-6</v>
      </c>
      <c r="U58">
        <f t="shared" si="14"/>
        <v>6.669745274401753E-5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25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3">
        <f t="shared" si="9"/>
        <v>391.20705570388935</v>
      </c>
      <c r="K59">
        <f t="shared" si="10"/>
        <v>0.18249145701259648</v>
      </c>
      <c r="L59">
        <f t="shared" si="11"/>
        <v>0</v>
      </c>
      <c r="M59" s="43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3.2837965593482539E-6</v>
      </c>
      <c r="S59" s="4">
        <f>SUM($R$41:R59)+0</f>
        <v>6.2715310395655032E-5</v>
      </c>
      <c r="T59">
        <f t="shared" si="13"/>
        <v>3.6912370238498236E-6</v>
      </c>
      <c r="U59">
        <f t="shared" si="14"/>
        <v>7.0388672232719852E-5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25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3">
        <f t="shared" si="9"/>
        <v>391.20705570388935</v>
      </c>
      <c r="K60">
        <f t="shared" si="10"/>
        <v>0.19262987129107409</v>
      </c>
      <c r="L60">
        <f t="shared" si="11"/>
        <v>0</v>
      </c>
      <c r="M60" s="43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3.2808850659425043E-6</v>
      </c>
      <c r="S60" s="4">
        <f>SUM($R$41:R60)+0</f>
        <v>6.5996195461597533E-5</v>
      </c>
      <c r="T60">
        <f t="shared" si="13"/>
        <v>3.6889415511568578E-6</v>
      </c>
      <c r="U60">
        <f t="shared" si="14"/>
        <v>7.4077592114672373E-5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25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3">
        <f t="shared" si="9"/>
        <v>391.20705570388935</v>
      </c>
      <c r="K61">
        <f t="shared" si="10"/>
        <v>0.20276828556955162</v>
      </c>
      <c r="L61">
        <f t="shared" si="11"/>
        <v>0</v>
      </c>
      <c r="M61" s="43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3.2778203360417154E-6</v>
      </c>
      <c r="S61" s="4">
        <f>SUM($R$41:R61)+0</f>
        <v>6.9274015797639253E-5</v>
      </c>
      <c r="T61">
        <f t="shared" si="13"/>
        <v>3.6865263256674394E-6</v>
      </c>
      <c r="U61">
        <f t="shared" si="14"/>
        <v>7.7764091941842916E-5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25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3">
        <f t="shared" si="9"/>
        <v>391.20705570388935</v>
      </c>
      <c r="K62">
        <f t="shared" si="10"/>
        <v>0.21290669984802923</v>
      </c>
      <c r="L62">
        <f t="shared" si="11"/>
        <v>0</v>
      </c>
      <c r="M62" s="43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3.2746023696458867E-6</v>
      </c>
      <c r="S62" s="4">
        <f>SUM($R$41:R62)+0</f>
        <v>7.2548618167285139E-5</v>
      </c>
      <c r="T62">
        <f t="shared" si="13"/>
        <v>3.6839915130025053E-6</v>
      </c>
      <c r="U62">
        <f t="shared" si="14"/>
        <v>8.1448051356620423E-5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25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3">
        <f t="shared" si="9"/>
        <v>391.20705570388935</v>
      </c>
      <c r="K63">
        <f t="shared" si="10"/>
        <v>0.22304511412650679</v>
      </c>
      <c r="L63">
        <f t="shared" si="11"/>
        <v>0</v>
      </c>
      <c r="M63" s="43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3.2712311667550188E-6</v>
      </c>
      <c r="S63" s="4">
        <f>SUM($R$41:R63)+0</f>
        <v>7.5819849334040165E-5</v>
      </c>
      <c r="T63">
        <f t="shared" si="13"/>
        <v>3.6813372876461215E-6</v>
      </c>
      <c r="U63">
        <f t="shared" si="14"/>
        <v>8.5129350096484346E-5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25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3">
        <f t="shared" si="9"/>
        <v>391.20705570388935</v>
      </c>
      <c r="K64">
        <f t="shared" si="10"/>
        <v>0.23318352840498441</v>
      </c>
      <c r="L64">
        <f t="shared" si="11"/>
        <v>0</v>
      </c>
      <c r="M64" s="43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3.2677067273691116E-6</v>
      </c>
      <c r="S64" s="4">
        <f>SUM($R$41:R64)+0</f>
        <v>7.9087556061409277E-5</v>
      </c>
      <c r="T64">
        <f t="shared" si="13"/>
        <v>3.678563833032697E-6</v>
      </c>
      <c r="U64">
        <f t="shared" si="14"/>
        <v>8.8807867998695671E-5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25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3">
        <f t="shared" si="9"/>
        <v>391.20705570388935</v>
      </c>
      <c r="K65">
        <f t="shared" si="10"/>
        <v>0.24332194268346199</v>
      </c>
      <c r="L65">
        <f t="shared" si="11"/>
        <v>0</v>
      </c>
      <c r="M65" s="43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3.2640290514881646E-6</v>
      </c>
      <c r="S65" s="4">
        <f>SUM($R$41:R65)+0</f>
        <v>8.2351585112897435E-5</v>
      </c>
      <c r="T65">
        <f t="shared" si="13"/>
        <v>3.6756713416388462E-6</v>
      </c>
      <c r="U65">
        <f t="shared" si="14"/>
        <v>9.2483485005011144E-5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25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3">
        <f t="shared" si="9"/>
        <v>391.20705570388935</v>
      </c>
      <c r="K66">
        <f t="shared" si="10"/>
        <v>0.25346035696193958</v>
      </c>
      <c r="L66">
        <f t="shared" si="11"/>
        <v>0</v>
      </c>
      <c r="M66" s="43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3.2601981391121784E-6</v>
      </c>
      <c r="S66" s="4">
        <f>SUM($R$41:R66)+0</f>
        <v>8.5611783252009614E-5</v>
      </c>
      <c r="T66">
        <f t="shared" si="13"/>
        <v>3.6726600150799619E-6</v>
      </c>
      <c r="U66">
        <f t="shared" si="14"/>
        <v>9.6156081166421504E-5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25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3">
        <f t="shared" si="9"/>
        <v>391.20705570388935</v>
      </c>
      <c r="K67">
        <f t="shared" si="10"/>
        <v>0.2635987712404172</v>
      </c>
      <c r="L67">
        <f t="shared" si="11"/>
        <v>0</v>
      </c>
      <c r="M67" s="43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3.2562139902411524E-6</v>
      </c>
      <c r="S67" s="4">
        <f>SUM($R$41:R67)+0</f>
        <v>8.8867997242250761E-5</v>
      </c>
      <c r="T67">
        <f t="shared" si="13"/>
        <v>3.6695300642115803E-6</v>
      </c>
      <c r="U67">
        <f t="shared" si="14"/>
        <v>9.9825536647914949E-5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25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3">
        <f t="shared" si="9"/>
        <v>391.20705570388935</v>
      </c>
      <c r="K68">
        <f t="shared" si="10"/>
        <v>0.27373718551889481</v>
      </c>
      <c r="L68">
        <f t="shared" si="11"/>
        <v>0</v>
      </c>
      <c r="M68" s="43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3.2520766048750875E-6</v>
      </c>
      <c r="S68" s="4">
        <f>SUM($R$41:R68)+0</f>
        <v>9.2120073847125848E-5</v>
      </c>
      <c r="T68">
        <f t="shared" si="13"/>
        <v>3.6662817092356064E-6</v>
      </c>
      <c r="U68">
        <f t="shared" si="14"/>
        <v>1.0349173173326699E-4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25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3">
        <f t="shared" si="9"/>
        <v>391.20705570388935</v>
      </c>
      <c r="K69">
        <f t="shared" si="10"/>
        <v>0.28387559979737237</v>
      </c>
      <c r="L69">
        <f t="shared" si="11"/>
        <v>0</v>
      </c>
      <c r="M69" s="43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3.2477859830139825E-6</v>
      </c>
      <c r="S69" s="4">
        <f>SUM($R$41:R69)+0</f>
        <v>9.5367859830139837E-5</v>
      </c>
      <c r="T69">
        <f t="shared" si="13"/>
        <v>3.6629151798114908E-6</v>
      </c>
      <c r="U69">
        <f t="shared" si="14"/>
        <v>1.0715454682985765E-4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25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3">
        <f t="shared" si="9"/>
        <v>391.20705570388935</v>
      </c>
      <c r="K70">
        <f t="shared" si="10"/>
        <v>0.29401401407584998</v>
      </c>
      <c r="L70">
        <f t="shared" si="11"/>
        <v>0</v>
      </c>
      <c r="M70" s="43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3.2433421246578387E-6</v>
      </c>
      <c r="S70" s="4">
        <f>SUM($R$41:R70)+0</f>
        <v>9.8611201954797674E-5</v>
      </c>
      <c r="T70">
        <f t="shared" si="13"/>
        <v>3.659430715172443E-6</v>
      </c>
      <c r="U70">
        <f t="shared" si="14"/>
        <v>1.108138624735175E-4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25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3">
        <f t="shared" si="9"/>
        <v>391.20705570388935</v>
      </c>
      <c r="K71">
        <f t="shared" si="10"/>
        <v>0.30415242835432749</v>
      </c>
      <c r="L71">
        <f t="shared" si="11"/>
        <v>0</v>
      </c>
      <c r="M71" s="43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3.2387450298066551E-6</v>
      </c>
      <c r="S71" s="4">
        <f>SUM($R$41:R71)+0</f>
        <v>1.0184994698460433E-4</v>
      </c>
      <c r="T71">
        <f t="shared" si="13"/>
        <v>3.6558285642467552E-6</v>
      </c>
      <c r="U71">
        <f t="shared" si="14"/>
        <v>1.1446955933340318E-4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25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3">
        <f t="shared" si="9"/>
        <v>391.20705570388935</v>
      </c>
      <c r="K72">
        <f t="shared" si="10"/>
        <v>0.31429084263280516</v>
      </c>
      <c r="L72">
        <f t="shared" si="11"/>
        <v>0</v>
      </c>
      <c r="M72" s="43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3.2339946984604322E-6</v>
      </c>
      <c r="S72" s="4">
        <f>SUM($R$41:R72)+0</f>
        <v>1.0508394168306476E-4</v>
      </c>
      <c r="T72">
        <f t="shared" si="13"/>
        <v>3.6521089857843563E-6</v>
      </c>
      <c r="U72">
        <f t="shared" si="14"/>
        <v>1.1812151821690396E-4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25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3">
        <f t="shared" si="9"/>
        <v>391.20705570388935</v>
      </c>
      <c r="K73">
        <f t="shared" si="10"/>
        <v>0.32442925691128272</v>
      </c>
      <c r="L73">
        <f t="shared" si="11"/>
        <v>0</v>
      </c>
      <c r="M73" s="43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3.2290911306191696E-6</v>
      </c>
      <c r="S73" s="4">
        <f>SUM($R$41:R73)+0</f>
        <v>1.0831303281368393E-4</v>
      </c>
      <c r="T73">
        <f t="shared" si="13"/>
        <v>3.6482722484886677E-6</v>
      </c>
      <c r="U73">
        <f t="shared" si="14"/>
        <v>1.2176962007458049E-4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25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3">
        <f t="shared" si="9"/>
        <v>391.20705570388935</v>
      </c>
      <c r="K74">
        <f t="shared" si="10"/>
        <v>0.33456767118976033</v>
      </c>
      <c r="L74">
        <f t="shared" si="11"/>
        <v>0</v>
      </c>
      <c r="M74" s="43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3.2240343262828677E-6</v>
      </c>
      <c r="S74" s="4">
        <f>SUM($R$41:R74)+0</f>
        <v>1.115370671399668E-4</v>
      </c>
      <c r="T74">
        <f t="shared" si="13"/>
        <v>3.6443186311538795E-6</v>
      </c>
      <c r="U74">
        <f t="shared" si="14"/>
        <v>1.2541374600513654E-4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25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3">
        <f t="shared" si="9"/>
        <v>391.20705570388935</v>
      </c>
      <c r="K75">
        <f t="shared" si="10"/>
        <v>0.34470608546823789</v>
      </c>
      <c r="L75">
        <f t="shared" si="11"/>
        <v>0</v>
      </c>
      <c r="M75" s="43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3.2188242854515265E-6</v>
      </c>
      <c r="S75" s="4">
        <f>SUM($R$41:R75)+0</f>
        <v>1.1475589142541833E-4</v>
      </c>
      <c r="T75">
        <f t="shared" si="13"/>
        <v>3.6402484228077429E-6</v>
      </c>
      <c r="U75">
        <f t="shared" si="14"/>
        <v>1.2905377726042536E-4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25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3">
        <f t="shared" si="9"/>
        <v>391.20705570388935</v>
      </c>
      <c r="K76">
        <f t="shared" si="10"/>
        <v>0.3548444997467155</v>
      </c>
      <c r="L76">
        <f t="shared" si="11"/>
        <v>0</v>
      </c>
      <c r="M76" s="43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3.2134610081251456E-6</v>
      </c>
      <c r="S76" s="4">
        <f>SUM($R$41:R76)+0</f>
        <v>1.1796935243354347E-4</v>
      </c>
      <c r="T76">
        <f t="shared" si="13"/>
        <v>3.6360619228599967E-6</v>
      </c>
      <c r="U76">
        <f t="shared" si="14"/>
        <v>1.3268959525049179E-4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3">
        <f t="shared" si="9"/>
        <v>391.20705570388935</v>
      </c>
      <c r="K77">
        <f t="shared" si="10"/>
        <v>0.36498291402519306</v>
      </c>
      <c r="L77">
        <f t="shared" si="11"/>
        <v>0</v>
      </c>
      <c r="M77" s="43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3.2079444943037253E-6</v>
      </c>
      <c r="S77" s="4">
        <f>SUM($R$41:R77)+0</f>
        <v>1.211772969278472E-4</v>
      </c>
      <c r="T77">
        <f t="shared" si="13"/>
        <v>3.6317594412565369E-6</v>
      </c>
      <c r="U77">
        <f t="shared" si="14"/>
        <v>1.3632108154865087E-4</v>
      </c>
      <c r="W77" s="1"/>
      <c r="AR77" s="1"/>
    </row>
    <row r="78" spans="1:44" ht="15.75" thickBot="1" x14ac:dyDescent="0.3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3">
        <f t="shared" si="9"/>
        <v>391.20705570388935</v>
      </c>
      <c r="K78">
        <f t="shared" si="10"/>
        <v>0.37512132830367068</v>
      </c>
      <c r="L78">
        <f t="shared" si="11"/>
        <v>0</v>
      </c>
      <c r="M78" s="43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3.2022747439872654E-6</v>
      </c>
      <c r="S78" s="4">
        <f>SUM($R$41:R78)+0</f>
        <v>1.2437957167183447E-4</v>
      </c>
      <c r="T78">
        <f t="shared" si="13"/>
        <v>3.6273412986394481E-6</v>
      </c>
      <c r="U78">
        <f t="shared" si="14"/>
        <v>1.3994811789660487E-4</v>
      </c>
      <c r="W78" s="1"/>
      <c r="AR78" s="1"/>
    </row>
    <row r="79" spans="1:44" x14ac:dyDescent="0.25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3">
        <f t="shared" si="9"/>
        <v>391.20705570388935</v>
      </c>
      <c r="K79">
        <f t="shared" si="10"/>
        <v>0.38525974258214835</v>
      </c>
      <c r="L79">
        <f t="shared" si="11"/>
        <v>0</v>
      </c>
      <c r="M79" s="43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3.1964517571757666E-6</v>
      </c>
      <c r="S79" s="4">
        <f>SUM($R$41:R79)+0</f>
        <v>1.2757602342901024E-4</v>
      </c>
      <c r="T79">
        <f t="shared" si="13"/>
        <v>3.6228078265130221E-6</v>
      </c>
      <c r="U79">
        <f t="shared" si="14"/>
        <v>1.4357058620959945E-4</v>
      </c>
      <c r="W79" s="1"/>
      <c r="AB79" s="215" t="s">
        <v>212</v>
      </c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7"/>
      <c r="AR79" s="1"/>
    </row>
    <row r="80" spans="1:44" x14ac:dyDescent="0.25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3">
        <f t="shared" si="9"/>
        <v>391.20705570388935</v>
      </c>
      <c r="K80">
        <f t="shared" si="10"/>
        <v>0.39539815686062585</v>
      </c>
      <c r="L80">
        <f t="shared" si="11"/>
        <v>0</v>
      </c>
      <c r="M80" s="43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3.1904755338692276E-6</v>
      </c>
      <c r="S80" s="4">
        <f>SUM($R$41:R80)+0</f>
        <v>1.3076649896287947E-4</v>
      </c>
      <c r="T80">
        <f t="shared" si="13"/>
        <v>3.6181593674158928E-6</v>
      </c>
      <c r="U80">
        <f t="shared" si="14"/>
        <v>1.4718836858162047E-4</v>
      </c>
      <c r="W80" s="1"/>
      <c r="AB80" s="218"/>
      <c r="AC80" s="219"/>
      <c r="AD80" s="219"/>
      <c r="AE80" s="219"/>
      <c r="AF80" s="219"/>
      <c r="AG80" s="219"/>
      <c r="AH80" s="219"/>
      <c r="AI80" s="219"/>
      <c r="AJ80" s="219"/>
      <c r="AK80" s="219"/>
      <c r="AL80" s="219"/>
      <c r="AM80" s="220"/>
      <c r="AR80" s="1"/>
    </row>
    <row r="81" spans="1:44" ht="15.75" thickBot="1" x14ac:dyDescent="0.3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3">
        <f t="shared" si="9"/>
        <v>391.20705570388935</v>
      </c>
      <c r="K81">
        <f t="shared" si="10"/>
        <v>0.40553657113910335</v>
      </c>
      <c r="L81">
        <f t="shared" si="11"/>
        <v>0</v>
      </c>
      <c r="M81" s="43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3.1843460740676498E-6</v>
      </c>
      <c r="S81" s="4">
        <f>SUM($R$41:R81)+0</f>
        <v>1.339508450369471E-4</v>
      </c>
      <c r="T81">
        <f t="shared" si="13"/>
        <v>3.6133962750994177E-6</v>
      </c>
      <c r="U81">
        <f t="shared" si="14"/>
        <v>1.5080134729063255E-4</v>
      </c>
      <c r="W81" s="1"/>
      <c r="AB81" s="221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3"/>
      <c r="AR81" s="1"/>
    </row>
    <row r="82" spans="1:44" x14ac:dyDescent="0.25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3">
        <f t="shared" si="9"/>
        <v>391.20705570388935</v>
      </c>
      <c r="K82">
        <f t="shared" si="10"/>
        <v>0.41567498541758091</v>
      </c>
      <c r="L82">
        <f t="shared" si="11"/>
        <v>0</v>
      </c>
      <c r="M82" s="43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3.1780633777710322E-6</v>
      </c>
      <c r="S82" s="4">
        <f>SUM($R$41:R82)+0</f>
        <v>1.3712890841471813E-4</v>
      </c>
      <c r="T82">
        <f t="shared" si="13"/>
        <v>3.608518914712442E-6</v>
      </c>
      <c r="U82">
        <f t="shared" si="14"/>
        <v>1.5440940480386081E-4</v>
      </c>
      <c r="W82" s="1"/>
      <c r="AR82" s="1"/>
    </row>
    <row r="83" spans="1:44" x14ac:dyDescent="0.25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3">
        <f t="shared" si="9"/>
        <v>391.20705570388935</v>
      </c>
      <c r="K83">
        <f t="shared" si="10"/>
        <v>0.42581339969605847</v>
      </c>
      <c r="L83">
        <f t="shared" si="11"/>
        <v>0</v>
      </c>
      <c r="M83" s="43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3.1716274449793754E-6</v>
      </c>
      <c r="S83" s="4">
        <f>SUM($R$41:R83)+0</f>
        <v>1.4030053585969751E-4</v>
      </c>
      <c r="T83">
        <f t="shared" si="13"/>
        <v>3.6035276629925948E-6</v>
      </c>
      <c r="U83">
        <f t="shared" si="14"/>
        <v>1.5801242378311685E-4</v>
      </c>
      <c r="W83" s="1"/>
      <c r="AR83" s="1"/>
    </row>
    <row r="84" spans="1:44" x14ac:dyDescent="0.25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3">
        <f t="shared" si="9"/>
        <v>391.20705570388935</v>
      </c>
      <c r="K84">
        <f t="shared" si="10"/>
        <v>0.43595181397453608</v>
      </c>
      <c r="L84">
        <f t="shared" si="11"/>
        <v>0</v>
      </c>
      <c r="M84" s="43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3.1650382756926788E-6</v>
      </c>
      <c r="S84" s="4">
        <f>SUM($R$41:R84)+0</f>
        <v>1.434655741353902E-4</v>
      </c>
      <c r="T84">
        <f t="shared" si="13"/>
        <v>3.5984229084642548E-6</v>
      </c>
      <c r="U84">
        <f t="shared" si="14"/>
        <v>1.6161028709017069E-4</v>
      </c>
      <c r="W84" s="1"/>
      <c r="AR84" s="1"/>
    </row>
    <row r="85" spans="1:44" x14ac:dyDescent="0.25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3">
        <f t="shared" si="9"/>
        <v>391.20705570388935</v>
      </c>
      <c r="K85">
        <f t="shared" si="10"/>
        <v>0.44609022825301359</v>
      </c>
      <c r="L85">
        <f t="shared" si="11"/>
        <v>0</v>
      </c>
      <c r="M85" s="43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3.1582958699109429E-6</v>
      </c>
      <c r="S85" s="4">
        <f>SUM($R$41:R85)+0</f>
        <v>1.4662387000530114E-4</v>
      </c>
      <c r="T85">
        <f t="shared" si="13"/>
        <v>3.5932050516433465E-6</v>
      </c>
      <c r="U85">
        <f t="shared" si="14"/>
        <v>1.6520287779216931E-4</v>
      </c>
      <c r="W85" s="1"/>
      <c r="AR85" s="1"/>
    </row>
    <row r="86" spans="1:44" x14ac:dyDescent="0.25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3">
        <f t="shared" si="9"/>
        <v>391.20705570388935</v>
      </c>
      <c r="K86">
        <f t="shared" si="10"/>
        <v>0.45622864253149115</v>
      </c>
      <c r="L86">
        <f t="shared" si="11"/>
        <v>0</v>
      </c>
      <c r="M86" s="43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3.1514002276341677E-6</v>
      </c>
      <c r="S86" s="4">
        <f>SUM($R$41:R86)+0</f>
        <v>1.4977527023293531E-4</v>
      </c>
      <c r="T86">
        <f t="shared" si="13"/>
        <v>3.5878745052491206E-6</v>
      </c>
      <c r="U86">
        <f t="shared" si="14"/>
        <v>1.6879007916710401E-4</v>
      </c>
      <c r="W86" s="1"/>
      <c r="AR86" s="1"/>
    </row>
    <row r="87" spans="1:44" x14ac:dyDescent="0.25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3">
        <f t="shared" si="9"/>
        <v>391.20705570388935</v>
      </c>
      <c r="K87">
        <f t="shared" si="10"/>
        <v>0.46636705680996865</v>
      </c>
      <c r="L87">
        <f t="shared" si="11"/>
        <v>0</v>
      </c>
      <c r="M87" s="43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3.1443513488623528E-6</v>
      </c>
      <c r="S87" s="4">
        <f>SUM($R$41:R87)+0</f>
        <v>1.5291962158179765E-4</v>
      </c>
      <c r="T87">
        <f t="shared" si="13"/>
        <v>3.5824316944230804E-6</v>
      </c>
      <c r="U87">
        <f t="shared" si="14"/>
        <v>1.7237177470932715E-4</v>
      </c>
      <c r="W87" s="1"/>
      <c r="AR87" s="1"/>
    </row>
    <row r="88" spans="1:44" x14ac:dyDescent="0.25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3">
        <f t="shared" si="9"/>
        <v>391.20705570388935</v>
      </c>
      <c r="K88">
        <f t="shared" si="10"/>
        <v>0.47650547108844626</v>
      </c>
      <c r="L88">
        <f t="shared" si="11"/>
        <v>0</v>
      </c>
      <c r="M88" s="43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3.1371492335954987E-6</v>
      </c>
      <c r="S88" s="4">
        <f>SUM($R$41:R88)+0</f>
        <v>1.5605677081539313E-4</v>
      </c>
      <c r="T88">
        <f t="shared" si="13"/>
        <v>3.5768770569552276E-6</v>
      </c>
      <c r="U88">
        <f t="shared" si="14"/>
        <v>1.7594784813511997E-4</v>
      </c>
      <c r="W88" s="1"/>
      <c r="AR88" s="1"/>
    </row>
    <row r="89" spans="1:44" x14ac:dyDescent="0.25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3">
        <f t="shared" si="9"/>
        <v>391.20705570388935</v>
      </c>
      <c r="K89">
        <f t="shared" si="10"/>
        <v>0.48664388536692371</v>
      </c>
      <c r="L89">
        <f t="shared" si="11"/>
        <v>0</v>
      </c>
      <c r="M89" s="43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3.1297938818336052E-6</v>
      </c>
      <c r="S89" s="4">
        <f>SUM($R$41:R89)+0</f>
        <v>1.5918656469722674E-4</v>
      </c>
      <c r="T89">
        <f t="shared" si="13"/>
        <v>3.5712110435177952E-6</v>
      </c>
      <c r="U89">
        <f t="shared" si="14"/>
        <v>1.7951818338831315E-4</v>
      </c>
      <c r="W89" s="1"/>
      <c r="AR89" s="1"/>
    </row>
    <row r="90" spans="1:44" x14ac:dyDescent="0.25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3">
        <f t="shared" si="9"/>
        <v>391.20705570388935</v>
      </c>
      <c r="K90">
        <f t="shared" si="10"/>
        <v>0.49678229964540133</v>
      </c>
      <c r="L90">
        <f t="shared" si="11"/>
        <v>0</v>
      </c>
      <c r="M90" s="43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3.122285293576672E-6</v>
      </c>
      <c r="S90" s="4">
        <f>SUM($R$41:R90)+0</f>
        <v>1.6230884999080341E-4</v>
      </c>
      <c r="T90">
        <f t="shared" si="13"/>
        <v>3.5654341179066507E-6</v>
      </c>
      <c r="U90">
        <f t="shared" si="14"/>
        <v>1.8308266464596066E-4</v>
      </c>
      <c r="W90" s="1"/>
      <c r="AR90" s="1"/>
    </row>
    <row r="91" spans="1:44" x14ac:dyDescent="0.25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3">
        <f t="shared" si="9"/>
        <v>391.20705570388935</v>
      </c>
      <c r="K91">
        <f t="shared" si="10"/>
        <v>0.50692071392387883</v>
      </c>
      <c r="L91">
        <f t="shared" si="11"/>
        <v>0</v>
      </c>
      <c r="M91" s="43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3.1146234688246994E-6</v>
      </c>
      <c r="S91" s="4">
        <f>SUM($R$41:R91)+0</f>
        <v>1.654234734596281E-4</v>
      </c>
      <c r="T91">
        <f t="shared" si="13"/>
        <v>3.5595467572905544E-6</v>
      </c>
      <c r="U91">
        <f t="shared" si="14"/>
        <v>1.8664117632406944E-4</v>
      </c>
      <c r="W91" s="1"/>
      <c r="AR91" s="1"/>
    </row>
    <row r="92" spans="1:44" x14ac:dyDescent="0.25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3">
        <f t="shared" si="9"/>
        <v>391.20705570388935</v>
      </c>
      <c r="K92">
        <f t="shared" si="10"/>
        <v>0.51705912820235633</v>
      </c>
      <c r="L92">
        <f t="shared" si="11"/>
        <v>0</v>
      </c>
      <c r="M92" s="43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3.1068084075776872E-6</v>
      </c>
      <c r="S92" s="4">
        <f>SUM($R$41:R92)+0</f>
        <v>1.6853028186720578E-4</v>
      </c>
      <c r="T92">
        <f t="shared" si="13"/>
        <v>3.5535494524684623E-6</v>
      </c>
      <c r="U92">
        <f t="shared" si="14"/>
        <v>1.9019360308338565E-4</v>
      </c>
      <c r="W92" s="1"/>
      <c r="AR92" s="1"/>
    </row>
    <row r="93" spans="1:44" x14ac:dyDescent="0.25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3">
        <f t="shared" si="9"/>
        <v>391.20705570388935</v>
      </c>
      <c r="K93">
        <f t="shared" si="10"/>
        <v>0.52719754248083395</v>
      </c>
      <c r="L93">
        <f t="shared" si="11"/>
        <v>0</v>
      </c>
      <c r="M93" s="43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3.0988401098356357E-6</v>
      </c>
      <c r="S93" s="4">
        <f>SUM($R$41:R93)+0</f>
        <v>1.7162912197704142E-4</v>
      </c>
      <c r="T93">
        <f t="shared" si="13"/>
        <v>3.5474427081350713E-6</v>
      </c>
      <c r="U93">
        <f t="shared" si="14"/>
        <v>1.937398298352387E-4</v>
      </c>
      <c r="W93" s="1"/>
      <c r="AR93" s="1"/>
    </row>
    <row r="94" spans="1:44" x14ac:dyDescent="0.25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3">
        <f t="shared" si="9"/>
        <v>391.20705570388935</v>
      </c>
      <c r="K94">
        <f t="shared" si="10"/>
        <v>0.53733595675931145</v>
      </c>
      <c r="L94">
        <f t="shared" si="11"/>
        <v>0</v>
      </c>
      <c r="M94" s="43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3.0907185755985449E-6</v>
      </c>
      <c r="S94" s="4">
        <f>SUM($R$41:R94)+0</f>
        <v>1.7471984055263996E-4</v>
      </c>
      <c r="T94">
        <f t="shared" si="13"/>
        <v>3.5412270431548076E-6</v>
      </c>
      <c r="U94">
        <f t="shared" si="14"/>
        <v>1.9727974174744539E-4</v>
      </c>
      <c r="W94" s="1"/>
      <c r="AR94" s="1"/>
    </row>
    <row r="95" spans="1:44" x14ac:dyDescent="0.25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3">
        <f t="shared" si="9"/>
        <v>391.20705570388935</v>
      </c>
      <c r="K95">
        <f t="shared" si="10"/>
        <v>0.54747437103778918</v>
      </c>
      <c r="L95">
        <f t="shared" si="11"/>
        <v>0</v>
      </c>
      <c r="M95" s="43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3.0824438048664143E-6</v>
      </c>
      <c r="S95" s="4">
        <f>SUM($R$41:R95)+0</f>
        <v>1.7780228435750636E-4</v>
      </c>
      <c r="T95">
        <f t="shared" si="13"/>
        <v>3.534902990844471E-6</v>
      </c>
      <c r="U95">
        <f t="shared" si="14"/>
        <v>2.0081322425027494E-4</v>
      </c>
      <c r="W95" s="1"/>
      <c r="AR95" s="1"/>
    </row>
    <row r="96" spans="1:44" x14ac:dyDescent="0.25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3">
        <f t="shared" si="9"/>
        <v>391.20705570388935</v>
      </c>
      <c r="K96">
        <f t="shared" si="10"/>
        <v>0.55761278531626657</v>
      </c>
      <c r="L96">
        <f t="shared" si="11"/>
        <v>0</v>
      </c>
      <c r="M96" s="43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3.0740157976392445E-6</v>
      </c>
      <c r="S96" s="4">
        <f>SUM($R$41:R96)+0</f>
        <v>1.8087630015514562E-4</v>
      </c>
      <c r="T96">
        <f t="shared" si="13"/>
        <v>3.5284710992647436E-6</v>
      </c>
      <c r="U96">
        <f t="shared" si="14"/>
        <v>2.0434016304247678E-4</v>
      </c>
      <c r="W96" s="1"/>
      <c r="AR96" s="1"/>
    </row>
    <row r="97" spans="1:44" x14ac:dyDescent="0.25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3">
        <f t="shared" si="9"/>
        <v>391.20705570388935</v>
      </c>
      <c r="K97">
        <f t="shared" si="10"/>
        <v>0.56775119959474418</v>
      </c>
      <c r="L97">
        <f t="shared" si="11"/>
        <v>0</v>
      </c>
      <c r="M97" s="43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3.0654345539170353E-6</v>
      </c>
      <c r="S97" s="4">
        <f>SUM($R$41:R97)+0</f>
        <v>1.8394173470906265E-4</v>
      </c>
      <c r="T97">
        <f t="shared" si="13"/>
        <v>3.521931931520791E-6</v>
      </c>
      <c r="U97">
        <f t="shared" si="14"/>
        <v>2.0786044409737219E-4</v>
      </c>
      <c r="W97" s="1"/>
      <c r="AR97" s="1"/>
    </row>
    <row r="98" spans="1:44" x14ac:dyDescent="0.25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3">
        <f t="shared" si="9"/>
        <v>391.20705570388935</v>
      </c>
      <c r="K98">
        <f t="shared" si="10"/>
        <v>0.57788961387322169</v>
      </c>
      <c r="L98">
        <f t="shared" si="11"/>
        <v>0</v>
      </c>
      <c r="M98" s="43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3.0567000736997865E-6</v>
      </c>
      <c r="S98" s="4">
        <f>SUM($R$41:R98)+0</f>
        <v>1.8699843478276243E-4</v>
      </c>
      <c r="T98">
        <f t="shared" si="13"/>
        <v>3.5152860660721775E-6</v>
      </c>
      <c r="U98">
        <f t="shared" si="14"/>
        <v>2.1137395366901225E-4</v>
      </c>
      <c r="W98" s="1"/>
      <c r="AR98" s="1"/>
    </row>
    <row r="99" spans="1:44" x14ac:dyDescent="0.25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3">
        <f t="shared" si="9"/>
        <v>391.20705570388935</v>
      </c>
      <c r="K99">
        <f t="shared" si="10"/>
        <v>0.58802802815169919</v>
      </c>
      <c r="L99">
        <f t="shared" si="11"/>
        <v>0</v>
      </c>
      <c r="M99" s="43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3.0478123569874983E-6</v>
      </c>
      <c r="S99" s="4">
        <f>SUM($R$41:R99)+0</f>
        <v>1.9004624713974994E-4</v>
      </c>
      <c r="T99">
        <f t="shared" si="13"/>
        <v>3.5085340970523329E-6</v>
      </c>
      <c r="U99">
        <f t="shared" si="14"/>
        <v>2.148805782984026E-4</v>
      </c>
      <c r="W99" s="1"/>
      <c r="AR99" s="1"/>
    </row>
    <row r="100" spans="1:44" x14ac:dyDescent="0.25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3">
        <f t="shared" si="9"/>
        <v>391.20705570388935</v>
      </c>
      <c r="K100">
        <f t="shared" si="10"/>
        <v>0.59816644243017669</v>
      </c>
      <c r="L100">
        <f t="shared" si="11"/>
        <v>0</v>
      </c>
      <c r="M100" s="43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3.0387714037801709E-6</v>
      </c>
      <c r="S100" s="4">
        <f>SUM($R$41:R100)+0</f>
        <v>1.9308501854353011E-4</v>
      </c>
      <c r="T100">
        <f t="shared" si="13"/>
        <v>3.5016766345978062E-6</v>
      </c>
      <c r="U100">
        <f t="shared" si="14"/>
        <v>2.1838020481979728E-4</v>
      </c>
      <c r="W100" s="1"/>
      <c r="AR100" s="1"/>
    </row>
    <row r="101" spans="1:44" x14ac:dyDescent="0.25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3">
        <f t="shared" si="9"/>
        <v>391.20705570388935</v>
      </c>
      <c r="K101">
        <f t="shared" si="10"/>
        <v>0.60830485670865431</v>
      </c>
      <c r="L101">
        <f t="shared" si="11"/>
        <v>0</v>
      </c>
      <c r="M101" s="43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3.0295772140778037E-6</v>
      </c>
      <c r="S101" s="4">
        <f>SUM($R$41:R101)+0</f>
        <v>1.9611459575760791E-4</v>
      </c>
      <c r="T101">
        <f t="shared" si="13"/>
        <v>3.4947143051875601E-6</v>
      </c>
      <c r="U101">
        <f t="shared" si="14"/>
        <v>2.2187272036706306E-4</v>
      </c>
      <c r="W101" s="1"/>
      <c r="AR101" s="1"/>
    </row>
    <row r="102" spans="1:44" x14ac:dyDescent="0.25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3">
        <f t="shared" si="9"/>
        <v>391.20705570388935</v>
      </c>
      <c r="K102">
        <f t="shared" si="10"/>
        <v>0.61844327098713181</v>
      </c>
      <c r="L102">
        <f t="shared" si="11"/>
        <v>0</v>
      </c>
      <c r="M102" s="43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3.0202297878803972E-6</v>
      </c>
      <c r="S102" s="4">
        <f>SUM($R$41:R102)+0</f>
        <v>1.9913482554548831E-4</v>
      </c>
      <c r="T102">
        <f t="shared" si="13"/>
        <v>3.4876477519925515E-6</v>
      </c>
      <c r="U102">
        <f t="shared" si="14"/>
        <v>2.253580123801161E-4</v>
      </c>
      <c r="W102" s="1"/>
      <c r="AR102" s="1"/>
    </row>
    <row r="103" spans="1:44" x14ac:dyDescent="0.25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3">
        <f t="shared" si="9"/>
        <v>391.20705570388935</v>
      </c>
      <c r="K103">
        <f t="shared" si="10"/>
        <v>0.62858168526560942</v>
      </c>
      <c r="L103">
        <f t="shared" si="11"/>
        <v>0</v>
      </c>
      <c r="M103" s="43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3.010729125187951E-6</v>
      </c>
      <c r="S103" s="4">
        <f>SUM($R$41:R103)+0</f>
        <v>2.0214555467067626E-4</v>
      </c>
      <c r="T103">
        <f t="shared" si="13"/>
        <v>3.4804776352358621E-6</v>
      </c>
      <c r="U103">
        <f t="shared" si="14"/>
        <v>2.2883596861143221E-4</v>
      </c>
      <c r="W103" s="1"/>
      <c r="AR103" s="1"/>
    </row>
    <row r="104" spans="1:44" x14ac:dyDescent="0.25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3">
        <f t="shared" si="9"/>
        <v>391.20705570388935</v>
      </c>
      <c r="K104">
        <f t="shared" si="10"/>
        <v>0.63872009954408693</v>
      </c>
      <c r="L104">
        <f t="shared" si="11"/>
        <v>0</v>
      </c>
      <c r="M104" s="43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3.0010752260004655E-6</v>
      </c>
      <c r="S104" s="4">
        <f>SUM($R$41:R104)+0</f>
        <v>2.0514662989667672E-4</v>
      </c>
      <c r="T104">
        <f t="shared" si="13"/>
        <v>3.473204632563647E-6</v>
      </c>
      <c r="U104">
        <f t="shared" si="14"/>
        <v>2.3230647713263285E-4</v>
      </c>
      <c r="W104" s="1"/>
      <c r="AR104" s="1"/>
    </row>
    <row r="105" spans="1:44" x14ac:dyDescent="0.25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3">
        <f t="shared" si="9"/>
        <v>391.20705570388935</v>
      </c>
      <c r="K105">
        <f t="shared" si="10"/>
        <v>0.64885851382256454</v>
      </c>
      <c r="L105">
        <f t="shared" si="11"/>
        <v>0</v>
      </c>
      <c r="M105" s="43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2.9912680903179407E-6</v>
      </c>
      <c r="S105" s="4">
        <f>SUM($R$41:R105)+0</f>
        <v>2.0813789798699466E-4</v>
      </c>
      <c r="T105">
        <f t="shared" si="13"/>
        <v>3.4658294394271652E-6</v>
      </c>
      <c r="U105">
        <f t="shared" si="14"/>
        <v>2.3576942634114824E-4</v>
      </c>
      <c r="W105" s="1"/>
      <c r="AR105" s="1"/>
    </row>
    <row r="106" spans="1:44" x14ac:dyDescent="0.25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3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3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2.9813077181403766E-6</v>
      </c>
      <c r="S106" s="4">
        <f>SUM($R$41:R106)+0</f>
        <v>2.1111920570513504E-4</v>
      </c>
      <c r="T106">
        <f t="shared" ref="T106:T169" si="29">SQRT(SUMSQ(O106,R106))</f>
        <v>3.4583527694761861E-6</v>
      </c>
      <c r="U106">
        <f t="shared" ref="U106:U169" si="30">SQRT(SUMSQ(S106,P106))</f>
        <v>2.3922470496695958E-4</v>
      </c>
      <c r="W106" s="1"/>
      <c r="AR106" s="1"/>
    </row>
    <row r="107" spans="1:44" x14ac:dyDescent="0.25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3">
        <f t="shared" si="25"/>
        <v>391.20705570388935</v>
      </c>
      <c r="K107">
        <f t="shared" si="26"/>
        <v>0.66913534237951955</v>
      </c>
      <c r="L107">
        <f t="shared" si="27"/>
        <v>0</v>
      </c>
      <c r="M107" s="43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2.9711941094677728E-6</v>
      </c>
      <c r="S107" s="4">
        <f>SUM($R$41:R107)+0</f>
        <v>2.1409039981460282E-4</v>
      </c>
      <c r="T107">
        <f t="shared" si="29"/>
        <v>3.4507753549640432E-6</v>
      </c>
      <c r="U107">
        <f t="shared" si="30"/>
        <v>2.4267220207942189E-4</v>
      </c>
      <c r="W107" s="1"/>
      <c r="AR107" s="1"/>
    </row>
    <row r="108" spans="1:44" x14ac:dyDescent="0.25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3">
        <f t="shared" si="25"/>
        <v>391.20705570388935</v>
      </c>
      <c r="K108">
        <f t="shared" si="26"/>
        <v>0.67927375665799716</v>
      </c>
      <c r="L108">
        <f t="shared" si="27"/>
        <v>0</v>
      </c>
      <c r="M108" s="43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2.9609272643001297E-6</v>
      </c>
      <c r="S108" s="4">
        <f>SUM($R$41:R108)+0</f>
        <v>2.1705132707890295E-4</v>
      </c>
      <c r="T108">
        <f t="shared" si="29"/>
        <v>3.4430979471646382E-6</v>
      </c>
      <c r="U108">
        <f t="shared" si="30"/>
        <v>2.4611180709416958E-4</v>
      </c>
      <c r="W108" s="1"/>
      <c r="AR108" s="1"/>
    </row>
    <row r="109" spans="1:44" x14ac:dyDescent="0.25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3">
        <f t="shared" si="25"/>
        <v>391.20705570388935</v>
      </c>
      <c r="K109">
        <f t="shared" si="26"/>
        <v>0.68941217093647467</v>
      </c>
      <c r="L109">
        <f t="shared" si="27"/>
        <v>0</v>
      </c>
      <c r="M109" s="43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2.9505071826374469E-6</v>
      </c>
      <c r="S109" s="4">
        <f>SUM($R$41:R109)+0</f>
        <v>2.2000183426154041E-4</v>
      </c>
      <c r="T109">
        <f t="shared" si="29"/>
        <v>3.4353213168016889E-6</v>
      </c>
      <c r="U109">
        <f t="shared" si="30"/>
        <v>2.4954340978010624E-4</v>
      </c>
      <c r="W109" s="1"/>
      <c r="AR109" s="1"/>
    </row>
    <row r="110" spans="1:44" x14ac:dyDescent="0.25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3">
        <f t="shared" si="25"/>
        <v>391.20705570388935</v>
      </c>
      <c r="K110">
        <f t="shared" si="26"/>
        <v>0.69955058521495228</v>
      </c>
      <c r="L110">
        <f t="shared" si="27"/>
        <v>0</v>
      </c>
      <c r="M110" s="43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2.9399338644797248E-6</v>
      </c>
      <c r="S110" s="4">
        <f>SUM($R$41:R110)+0</f>
        <v>2.2294176812602014E-4</v>
      </c>
      <c r="T110">
        <f t="shared" si="29"/>
        <v>3.4274462544905319E-6</v>
      </c>
      <c r="U110">
        <f t="shared" si="30"/>
        <v>2.5296690026648086E-4</v>
      </c>
      <c r="W110" s="1"/>
      <c r="AR110" s="1"/>
    </row>
    <row r="111" spans="1:44" x14ac:dyDescent="0.25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3">
        <f t="shared" si="25"/>
        <v>391.20705570388935</v>
      </c>
      <c r="K111">
        <f t="shared" si="26"/>
        <v>0.70968899949342967</v>
      </c>
      <c r="L111">
        <f t="shared" si="27"/>
        <v>0</v>
      </c>
      <c r="M111" s="43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2.9292073098269629E-6</v>
      </c>
      <c r="S111" s="4">
        <f>SUM($R$41:R111)+0</f>
        <v>2.2587097543584709E-4</v>
      </c>
      <c r="T111">
        <f t="shared" si="29"/>
        <v>3.419473571192783E-6</v>
      </c>
      <c r="U111">
        <f t="shared" si="30"/>
        <v>2.5638216905005183E-4</v>
      </c>
      <c r="W111" s="1"/>
      <c r="AR111" s="1"/>
    </row>
    <row r="112" spans="1:44" x14ac:dyDescent="0.25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3">
        <f t="shared" si="25"/>
        <v>391.20705570388935</v>
      </c>
      <c r="K112">
        <f t="shared" si="26"/>
        <v>0.71982741377190729</v>
      </c>
      <c r="L112">
        <f t="shared" si="27"/>
        <v>0</v>
      </c>
      <c r="M112" s="43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2.9183275186791618E-6</v>
      </c>
      <c r="S112" s="4">
        <f>SUM($R$41:R112)+0</f>
        <v>2.2878930295452626E-4</v>
      </c>
      <c r="T112">
        <f t="shared" si="29"/>
        <v>3.4114040986841895E-6</v>
      </c>
      <c r="U112">
        <f t="shared" si="30"/>
        <v>2.5978910700234147E-4</v>
      </c>
      <c r="W112" s="1"/>
      <c r="AR112" s="1"/>
    </row>
    <row r="113" spans="1:44" x14ac:dyDescent="0.25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3">
        <f t="shared" si="25"/>
        <v>391.20705570388935</v>
      </c>
      <c r="K113">
        <f t="shared" si="26"/>
        <v>0.7299658280503849</v>
      </c>
      <c r="L113">
        <f t="shared" si="27"/>
        <v>0</v>
      </c>
      <c r="M113" s="43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2.9072944910363213E-6</v>
      </c>
      <c r="S113" s="4">
        <f>SUM($R$41:R113)+0</f>
        <v>2.3169659744556257E-4</v>
      </c>
      <c r="T113">
        <f t="shared" si="29"/>
        <v>3.4032386900359814E-6</v>
      </c>
      <c r="U113">
        <f t="shared" si="30"/>
        <v>2.6318760537698179E-4</v>
      </c>
      <c r="W113" s="1"/>
      <c r="AR113" s="1"/>
    </row>
    <row r="114" spans="1:44" x14ac:dyDescent="0.25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3">
        <f t="shared" si="25"/>
        <v>391.20705570388935</v>
      </c>
      <c r="K114">
        <f t="shared" si="26"/>
        <v>0.74010424232886229</v>
      </c>
      <c r="L114">
        <f t="shared" si="27"/>
        <v>0</v>
      </c>
      <c r="M114" s="43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2.8961082268984416E-6</v>
      </c>
      <c r="S114" s="4">
        <f>SUM($R$41:R114)+0</f>
        <v>2.3459270567246102E-4</v>
      </c>
      <c r="T114">
        <f t="shared" si="29"/>
        <v>3.3949782201100642E-6</v>
      </c>
      <c r="U114">
        <f t="shared" si="30"/>
        <v>2.6657755581715493E-4</v>
      </c>
      <c r="W114" s="1"/>
      <c r="AR114" s="1"/>
    </row>
    <row r="115" spans="1:44" x14ac:dyDescent="0.25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3">
        <f t="shared" si="25"/>
        <v>391.20705570388935</v>
      </c>
      <c r="K115">
        <f t="shared" si="26"/>
        <v>0.75024265660733991</v>
      </c>
      <c r="L115">
        <f t="shared" si="27"/>
        <v>0</v>
      </c>
      <c r="M115" s="43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2.8847687262655221E-6</v>
      </c>
      <c r="S115" s="4">
        <f>SUM($R$41:R115)+0</f>
        <v>2.3747747439872654E-4</v>
      </c>
      <c r="T115">
        <f t="shared" si="29"/>
        <v>3.386623586068387E-6</v>
      </c>
      <c r="U115">
        <f t="shared" si="30"/>
        <v>2.6995885036312897E-4</v>
      </c>
      <c r="W115" s="1"/>
      <c r="AR115" s="1"/>
    </row>
    <row r="116" spans="1:44" x14ac:dyDescent="0.25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3">
        <f t="shared" si="25"/>
        <v>391.20705570388935</v>
      </c>
      <c r="K116">
        <f t="shared" si="26"/>
        <v>0.76038107088581741</v>
      </c>
      <c r="L116">
        <f t="shared" si="27"/>
        <v>0</v>
      </c>
      <c r="M116" s="43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2.8732759891375634E-6</v>
      </c>
      <c r="S116" s="4">
        <f>SUM($R$41:R116)+0</f>
        <v>2.4035075038786411E-4</v>
      </c>
      <c r="T116">
        <f t="shared" si="29"/>
        <v>3.3781757078968277E-6</v>
      </c>
      <c r="U116">
        <f t="shared" si="30"/>
        <v>2.7333138145989192E-4</v>
      </c>
      <c r="W116" s="1"/>
      <c r="AR116" s="1"/>
    </row>
    <row r="117" spans="1:44" x14ac:dyDescent="0.25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3">
        <f t="shared" si="25"/>
        <v>391.20705570388935</v>
      </c>
      <c r="K117">
        <f t="shared" si="26"/>
        <v>0.77051948516429503</v>
      </c>
      <c r="L117">
        <f t="shared" si="27"/>
        <v>0</v>
      </c>
      <c r="M117" s="43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2.8616300155145649E-6</v>
      </c>
      <c r="S117" s="4">
        <f>SUM($R$41:R117)+0</f>
        <v>2.4321238040337867E-4</v>
      </c>
      <c r="T117">
        <f t="shared" si="29"/>
        <v>3.3696355289439395E-6</v>
      </c>
      <c r="U117">
        <f t="shared" si="30"/>
        <v>2.7669504196488559E-4</v>
      </c>
      <c r="W117" s="1"/>
      <c r="AR117" s="1"/>
    </row>
    <row r="118" spans="1:44" x14ac:dyDescent="0.25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3">
        <f t="shared" si="25"/>
        <v>391.20705570388935</v>
      </c>
      <c r="K118">
        <f t="shared" si="26"/>
        <v>0.78065789944277253</v>
      </c>
      <c r="L118">
        <f t="shared" si="27"/>
        <v>0</v>
      </c>
      <c r="M118" s="43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2.8498308053965271E-6</v>
      </c>
      <c r="S118" s="4">
        <f>SUM($R$41:R118)+0</f>
        <v>2.460622112087752E-4</v>
      </c>
      <c r="T118">
        <f t="shared" si="29"/>
        <v>3.3610040164749185E-6</v>
      </c>
      <c r="U118">
        <f t="shared" si="30"/>
        <v>2.8004972515584183E-4</v>
      </c>
      <c r="W118" s="1"/>
      <c r="AR118" s="1"/>
    </row>
    <row r="119" spans="1:44" x14ac:dyDescent="0.25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3">
        <f t="shared" si="25"/>
        <v>391.20705570388935</v>
      </c>
      <c r="K119">
        <f t="shared" si="26"/>
        <v>0.79079631372125003</v>
      </c>
      <c r="L119">
        <f t="shared" si="27"/>
        <v>0</v>
      </c>
      <c r="M119" s="43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2.83787835878345E-6</v>
      </c>
      <c r="S119" s="4">
        <f>SUM($R$41:R119)+0</f>
        <v>2.4890008956755864E-4</v>
      </c>
      <c r="T119">
        <f t="shared" si="29"/>
        <v>3.3522821622411456E-6</v>
      </c>
      <c r="U119">
        <f t="shared" si="30"/>
        <v>2.8339532473872249E-4</v>
      </c>
      <c r="W119" s="1"/>
      <c r="AR119" s="1"/>
    </row>
    <row r="120" spans="1:44" x14ac:dyDescent="0.25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3">
        <f t="shared" si="25"/>
        <v>391.20705570388935</v>
      </c>
      <c r="K120">
        <f t="shared" si="26"/>
        <v>0.80093472799972765</v>
      </c>
      <c r="L120">
        <f t="shared" si="27"/>
        <v>0</v>
      </c>
      <c r="M120" s="43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2.8257726756753332E-6</v>
      </c>
      <c r="S120" s="4">
        <f>SUM($R$41:R120)+0</f>
        <v>2.5172586224323396E-4</v>
      </c>
      <c r="T120">
        <f t="shared" si="29"/>
        <v>3.3434709830656613E-6</v>
      </c>
      <c r="U120">
        <f t="shared" si="30"/>
        <v>2.8673173485576611E-4</v>
      </c>
      <c r="W120" s="1"/>
      <c r="AR120" s="1"/>
    </row>
    <row r="121" spans="1:44" x14ac:dyDescent="0.25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3">
        <f t="shared" si="25"/>
        <v>391.20705570388935</v>
      </c>
      <c r="K121">
        <f t="shared" si="26"/>
        <v>0.81107314227820526</v>
      </c>
      <c r="L121">
        <f t="shared" si="27"/>
        <v>0</v>
      </c>
      <c r="M121" s="43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2.8135137560721771E-6</v>
      </c>
      <c r="S121" s="4">
        <f>SUM($R$41:R121)+0</f>
        <v>2.5453937599930615E-4</v>
      </c>
      <c r="T121">
        <f t="shared" si="29"/>
        <v>3.3345715214449478E-6</v>
      </c>
      <c r="U121">
        <f t="shared" si="30"/>
        <v>2.9005885009364342E-4</v>
      </c>
      <c r="W121" s="1"/>
      <c r="AR121" s="1"/>
    </row>
    <row r="122" spans="1:44" x14ac:dyDescent="0.25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3">
        <f t="shared" si="25"/>
        <v>391.20705570388935</v>
      </c>
      <c r="K122">
        <f t="shared" si="26"/>
        <v>0.82121155655668265</v>
      </c>
      <c r="L122">
        <f t="shared" si="27"/>
        <v>0</v>
      </c>
      <c r="M122" s="43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2.8011015999739817E-6</v>
      </c>
      <c r="S122" s="4">
        <f>SUM($R$41:R122)+0</f>
        <v>2.5734047759928011E-4</v>
      </c>
      <c r="T122">
        <f t="shared" si="29"/>
        <v>3.3255848461673757E-6</v>
      </c>
      <c r="U122">
        <f t="shared" si="30"/>
        <v>2.9337656549172265E-4</v>
      </c>
      <c r="W122" s="1"/>
      <c r="AR122" s="1"/>
    </row>
    <row r="123" spans="1:44" x14ac:dyDescent="0.25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3">
        <f t="shared" si="25"/>
        <v>391.20705570388935</v>
      </c>
      <c r="K123">
        <f t="shared" si="26"/>
        <v>0.83134997083516027</v>
      </c>
      <c r="L123">
        <f t="shared" si="27"/>
        <v>0</v>
      </c>
      <c r="M123" s="43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2.7885362073807466E-6</v>
      </c>
      <c r="S123" s="4">
        <f>SUM($R$41:R123)+0</f>
        <v>2.6012901380666084E-4</v>
      </c>
      <c r="T123">
        <f t="shared" si="29"/>
        <v>3.3165120529486994E-6</v>
      </c>
      <c r="U123">
        <f t="shared" si="30"/>
        <v>2.966847765504494E-4</v>
      </c>
      <c r="W123" s="1"/>
      <c r="AR123" s="1"/>
    </row>
    <row r="124" spans="1:44" x14ac:dyDescent="0.25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3">
        <f t="shared" si="25"/>
        <v>391.20705570388935</v>
      </c>
      <c r="K124">
        <f t="shared" si="26"/>
        <v>0.84148838511363777</v>
      </c>
      <c r="L124">
        <f t="shared" si="27"/>
        <v>0</v>
      </c>
      <c r="M124" s="43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2.7758175782924722E-6</v>
      </c>
      <c r="S124" s="4">
        <f>SUM($R$41:R124)+0</f>
        <v>2.6290483138495329E-4</v>
      </c>
      <c r="T124">
        <f t="shared" si="29"/>
        <v>3.3073542650849645E-6</v>
      </c>
      <c r="U124">
        <f t="shared" si="30"/>
        <v>2.9998337923984035E-4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3">
        <f t="shared" si="25"/>
        <v>391.20705570388935</v>
      </c>
      <c r="K125">
        <f t="shared" si="26"/>
        <v>0.85162679939211539</v>
      </c>
      <c r="L125">
        <f t="shared" si="27"/>
        <v>0</v>
      </c>
      <c r="M125" s="43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2.7629457127091581E-6</v>
      </c>
      <c r="S125" s="4">
        <f>SUM($R$41:R125)+0</f>
        <v>2.6566777709766245E-4</v>
      </c>
      <c r="T125">
        <f t="shared" si="29"/>
        <v>3.2981126341232091E-6</v>
      </c>
      <c r="U125">
        <f t="shared" si="30"/>
        <v>3.0327227000809584E-4</v>
      </c>
      <c r="W125" s="1"/>
    </row>
    <row r="126" spans="1:44" x14ac:dyDescent="0.25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3">
        <f t="shared" si="25"/>
        <v>391.20705570388935</v>
      </c>
      <c r="K126">
        <f t="shared" si="26"/>
        <v>0.86176521367059289</v>
      </c>
      <c r="L126">
        <f t="shared" si="27"/>
        <v>0</v>
      </c>
      <c r="M126" s="43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2.7499206106308051E-6</v>
      </c>
      <c r="S126" s="4">
        <f>SUM($R$41:R126)+0</f>
        <v>2.6841769770829328E-4</v>
      </c>
      <c r="T126">
        <f t="shared" si="29"/>
        <v>3.2887883405503341E-6</v>
      </c>
      <c r="U126">
        <f t="shared" si="30"/>
        <v>3.0655134579033166E-4</v>
      </c>
      <c r="W126" s="1"/>
    </row>
    <row r="127" spans="1:44" x14ac:dyDescent="0.25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3">
        <f t="shared" si="25"/>
        <v>391.20705570388935</v>
      </c>
      <c r="K127">
        <f t="shared" si="26"/>
        <v>0.8719036279490705</v>
      </c>
      <c r="L127">
        <f t="shared" si="27"/>
        <v>0</v>
      </c>
      <c r="M127" s="43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2.7367422720574123E-6</v>
      </c>
      <c r="S127" s="4">
        <f>SUM($R$41:R127)+0</f>
        <v>2.7115443998035067E-4</v>
      </c>
      <c r="T127">
        <f t="shared" si="29"/>
        <v>3.2793825945005118E-6</v>
      </c>
      <c r="U127">
        <f t="shared" si="30"/>
        <v>3.0982050401743395E-4</v>
      </c>
      <c r="W127" s="1"/>
    </row>
    <row r="128" spans="1:44" x14ac:dyDescent="0.25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3">
        <f t="shared" si="25"/>
        <v>391.20705570388935</v>
      </c>
      <c r="K128">
        <f t="shared" si="26"/>
        <v>0.88204204222754801</v>
      </c>
      <c r="L128">
        <f t="shared" si="27"/>
        <v>0</v>
      </c>
      <c r="M128" s="43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2.7234106969889799E-6</v>
      </c>
      <c r="S128" s="4">
        <f>SUM($R$41:R128)+0</f>
        <v>2.7387785067733967E-4</v>
      </c>
      <c r="T128">
        <f t="shared" si="29"/>
        <v>3.2698966364815195E-6</v>
      </c>
      <c r="U128">
        <f t="shared" si="30"/>
        <v>3.1307964262503881E-4</v>
      </c>
      <c r="W128" s="1"/>
    </row>
    <row r="129" spans="1:23" x14ac:dyDescent="0.25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3">
        <f t="shared" si="25"/>
        <v>391.20705570388935</v>
      </c>
      <c r="K129">
        <f t="shared" si="26"/>
        <v>0.8921804565060254</v>
      </c>
      <c r="L129">
        <f t="shared" si="27"/>
        <v>0</v>
      </c>
      <c r="M129" s="43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2.7099258854255081E-6</v>
      </c>
      <c r="S129" s="4">
        <f>SUM($R$41:R129)+0</f>
        <v>2.7658777656276517E-4</v>
      </c>
      <c r="T129">
        <f t="shared" si="29"/>
        <v>3.2603317381203618E-6</v>
      </c>
      <c r="U129">
        <f t="shared" si="30"/>
        <v>3.163286600626392E-4</v>
      </c>
      <c r="W129" s="1"/>
    </row>
    <row r="130" spans="1:23" x14ac:dyDescent="0.25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3">
        <f t="shared" si="25"/>
        <v>391.20705570388935</v>
      </c>
      <c r="K130">
        <f t="shared" si="26"/>
        <v>0.90231887078450301</v>
      </c>
      <c r="L130">
        <f t="shared" si="27"/>
        <v>0</v>
      </c>
      <c r="M130" s="43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2.6962878373669971E-6</v>
      </c>
      <c r="S130" s="4">
        <f>SUM($R$41:R130)+0</f>
        <v>2.7928406440013218E-4</v>
      </c>
      <c r="T130">
        <f t="shared" si="29"/>
        <v>3.2506892029285498E-6</v>
      </c>
      <c r="U130">
        <f t="shared" si="30"/>
        <v>3.1956745530282212E-4</v>
      </c>
      <c r="W130" s="1"/>
    </row>
    <row r="131" spans="1:23" x14ac:dyDescent="0.25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3">
        <f t="shared" si="25"/>
        <v>391.20705570388935</v>
      </c>
      <c r="K131">
        <f t="shared" si="26"/>
        <v>0.91245728506298063</v>
      </c>
      <c r="L131">
        <f t="shared" si="27"/>
        <v>0</v>
      </c>
      <c r="M131" s="43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2.6824965528134463E-6</v>
      </c>
      <c r="S131" s="4">
        <f>SUM($R$41:R131)+0</f>
        <v>2.8196656095294564E-4</v>
      </c>
      <c r="T131">
        <f t="shared" si="29"/>
        <v>3.2409703670874072E-6</v>
      </c>
      <c r="U131">
        <f t="shared" si="30"/>
        <v>3.2279592785063797E-4</v>
      </c>
      <c r="W131" s="1"/>
    </row>
    <row r="132" spans="1:23" x14ac:dyDescent="0.25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3">
        <f t="shared" si="25"/>
        <v>391.20705570388935</v>
      </c>
      <c r="K132">
        <f t="shared" si="26"/>
        <v>0.92259569934145813</v>
      </c>
      <c r="L132">
        <f t="shared" si="27"/>
        <v>0</v>
      </c>
      <c r="M132" s="43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2.6685520317648563E-6</v>
      </c>
      <c r="S132" s="4">
        <f>SUM($R$41:R132)+0</f>
        <v>2.846351129847105E-4</v>
      </c>
      <c r="T132">
        <f t="shared" si="29"/>
        <v>3.2311766002537612E-6</v>
      </c>
      <c r="U132">
        <f t="shared" si="30"/>
        <v>3.2601397775310537E-4</v>
      </c>
      <c r="W132" s="1"/>
    </row>
    <row r="133" spans="1:23" x14ac:dyDescent="0.25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3">
        <f t="shared" si="25"/>
        <v>391.20705570388935</v>
      </c>
      <c r="K133">
        <f t="shared" si="26"/>
        <v>0.93273411361993563</v>
      </c>
      <c r="L133">
        <f t="shared" si="27"/>
        <v>0</v>
      </c>
      <c r="M133" s="43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2.6544542742212269E-6</v>
      </c>
      <c r="S133" s="4">
        <f>SUM($R$41:R133)+0</f>
        <v>2.872895672589317E-4</v>
      </c>
      <c r="T133">
        <f t="shared" si="29"/>
        <v>3.2213093063863636E-6</v>
      </c>
      <c r="U133">
        <f t="shared" si="30"/>
        <v>3.292215056088536E-4</v>
      </c>
      <c r="W133" s="1"/>
    </row>
    <row r="134" spans="1:23" x14ac:dyDescent="0.25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3">
        <f t="shared" si="25"/>
        <v>391.20705570388935</v>
      </c>
      <c r="K134">
        <f t="shared" si="26"/>
        <v>0.94287252789841325</v>
      </c>
      <c r="L134">
        <f t="shared" si="27"/>
        <v>0</v>
      </c>
      <c r="M134" s="43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2.6402032801825578E-6</v>
      </c>
      <c r="S134" s="4">
        <f>SUM($R$41:R134)+0</f>
        <v>2.8992977053911425E-4</v>
      </c>
      <c r="T134">
        <f t="shared" si="29"/>
        <v>3.2113699245933881E-6</v>
      </c>
      <c r="U134">
        <f t="shared" si="30"/>
        <v>3.3241841257790583E-4</v>
      </c>
      <c r="W134" s="1"/>
    </row>
    <row r="135" spans="1:23" x14ac:dyDescent="0.25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3">
        <f t="shared" si="25"/>
        <v>391.20705570388935</v>
      </c>
      <c r="K135">
        <f t="shared" si="26"/>
        <v>0.95301094217689086</v>
      </c>
      <c r="L135">
        <f t="shared" si="27"/>
        <v>0</v>
      </c>
      <c r="M135" s="43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2.6257990496488494E-6</v>
      </c>
      <c r="S135" s="4">
        <f>SUM($R$41:R135)+0</f>
        <v>2.925555695887631E-4</v>
      </c>
      <c r="T135">
        <f t="shared" si="29"/>
        <v>3.2013599300013354E-6</v>
      </c>
      <c r="U135">
        <f t="shared" si="30"/>
        <v>3.3560460039160528E-4</v>
      </c>
      <c r="W135" s="1"/>
    </row>
    <row r="136" spans="1:23" x14ac:dyDescent="0.25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3">
        <f t="shared" si="25"/>
        <v>391.20705570388935</v>
      </c>
      <c r="K136">
        <f t="shared" si="26"/>
        <v>0.96314935645536837</v>
      </c>
      <c r="L136">
        <f t="shared" si="27"/>
        <v>0</v>
      </c>
      <c r="M136" s="43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2.6112415826201018E-6</v>
      </c>
      <c r="S136" s="4">
        <f>SUM($R$41:R136)+0</f>
        <v>2.9516681117138318E-4</v>
      </c>
      <c r="T136">
        <f t="shared" si="29"/>
        <v>3.1912808346456602E-6</v>
      </c>
      <c r="U136">
        <f t="shared" si="30"/>
        <v>3.3877997136268759E-4</v>
      </c>
      <c r="W136" s="1"/>
    </row>
    <row r="137" spans="1:23" x14ac:dyDescent="0.25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3">
        <f t="shared" si="25"/>
        <v>391.20705570388935</v>
      </c>
      <c r="K137">
        <f t="shared" si="26"/>
        <v>0.97328777073384576</v>
      </c>
      <c r="L137">
        <f t="shared" si="27"/>
        <v>0</v>
      </c>
      <c r="M137" s="43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2.5965308790963144E-6</v>
      </c>
      <c r="S137" s="4">
        <f>SUM($R$41:R137)+0</f>
        <v>2.9776334205047951E-4</v>
      </c>
      <c r="T137">
        <f t="shared" si="29"/>
        <v>3.1811341883834233E-6</v>
      </c>
      <c r="U137">
        <f t="shared" si="30"/>
        <v>3.4194442839550218E-4</v>
      </c>
      <c r="W137" s="1"/>
    </row>
    <row r="138" spans="1:23" x14ac:dyDescent="0.25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3">
        <f t="shared" si="25"/>
        <v>391.20705570388935</v>
      </c>
      <c r="K138">
        <f t="shared" si="26"/>
        <v>0.98342618501232348</v>
      </c>
      <c r="L138">
        <f t="shared" si="27"/>
        <v>0</v>
      </c>
      <c r="M138" s="43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2.5816669390774872E-6</v>
      </c>
      <c r="S138" s="4">
        <f>SUM($R$41:R138)+0</f>
        <v>3.0034500898955702E-4</v>
      </c>
      <c r="T138">
        <f t="shared" si="29"/>
        <v>3.1709215798282572E-6</v>
      </c>
      <c r="U138">
        <f t="shared" si="30"/>
        <v>3.450978749963854E-4</v>
      </c>
      <c r="W138" s="1"/>
    </row>
    <row r="139" spans="1:23" x14ac:dyDescent="0.25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3">
        <f t="shared" si="25"/>
        <v>391.20705570388935</v>
      </c>
      <c r="K139">
        <f t="shared" si="26"/>
        <v>0.99356459929080099</v>
      </c>
      <c r="L139">
        <f t="shared" si="27"/>
        <v>0</v>
      </c>
      <c r="M139" s="43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2.5666497625636212E-6</v>
      </c>
      <c r="S139" s="4">
        <f>SUM($R$41:R139)+0</f>
        <v>3.0291165875212067E-4</v>
      </c>
      <c r="T139">
        <f t="shared" si="29"/>
        <v>3.1606446373079053E-6</v>
      </c>
      <c r="U139">
        <f t="shared" si="30"/>
        <v>3.4824021528418798E-4</v>
      </c>
      <c r="W139" s="1"/>
    </row>
    <row r="140" spans="1:23" x14ac:dyDescent="0.25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3">
        <f t="shared" si="25"/>
        <v>391.20705570388935</v>
      </c>
      <c r="K140">
        <f t="shared" si="26"/>
        <v>1.0037030135692786</v>
      </c>
      <c r="L140">
        <f t="shared" si="27"/>
        <v>0</v>
      </c>
      <c r="M140" s="43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2.5514793495547155E-6</v>
      </c>
      <c r="S140" s="4">
        <f>SUM($R$41:R140)+0</f>
        <v>3.054631381016754E-4</v>
      </c>
      <c r="T140">
        <f t="shared" si="29"/>
        <v>3.1503050298445783E-6</v>
      </c>
      <c r="U140">
        <f t="shared" si="30"/>
        <v>3.5137135400096104E-4</v>
      </c>
      <c r="W140" s="1"/>
    </row>
    <row r="141" spans="1:23" x14ac:dyDescent="0.25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3">
        <f t="shared" si="25"/>
        <v>391.20705570388935</v>
      </c>
      <c r="K141">
        <f t="shared" si="26"/>
        <v>1.0138414278477561</v>
      </c>
      <c r="L141">
        <f t="shared" si="27"/>
        <v>0</v>
      </c>
      <c r="M141" s="43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2.5361557000507705E-6</v>
      </c>
      <c r="S141" s="4">
        <f>SUM($R$41:R141)+0</f>
        <v>3.0799929380172616E-4</v>
      </c>
      <c r="T141">
        <f t="shared" si="29"/>
        <v>3.1399044681583481E-6</v>
      </c>
      <c r="U141">
        <f t="shared" si="30"/>
        <v>3.5449119652280179E-4</v>
      </c>
      <c r="W141" s="1"/>
    </row>
    <row r="142" spans="1:23" x14ac:dyDescent="0.25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3">
        <f t="shared" si="25"/>
        <v>391.20705570388935</v>
      </c>
      <c r="K142">
        <f t="shared" si="26"/>
        <v>1.0239798421262336</v>
      </c>
      <c r="L142">
        <f t="shared" si="27"/>
        <v>0</v>
      </c>
      <c r="M142" s="43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2.5206788140517858E-6</v>
      </c>
      <c r="S142" s="4">
        <f>SUM($R$41:R142)+0</f>
        <v>3.1051997261577794E-4</v>
      </c>
      <c r="T142">
        <f t="shared" si="29"/>
        <v>3.129444705693758E-6</v>
      </c>
      <c r="U142">
        <f t="shared" si="30"/>
        <v>3.5759964887086394E-4</v>
      </c>
      <c r="W142" s="1"/>
    </row>
    <row r="143" spans="1:23" x14ac:dyDescent="0.25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3">
        <f t="shared" si="25"/>
        <v>391.20705570388935</v>
      </c>
      <c r="K143">
        <f t="shared" si="26"/>
        <v>1.0341182564047111</v>
      </c>
      <c r="L143">
        <f t="shared" si="27"/>
        <v>0</v>
      </c>
      <c r="M143" s="43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2.5050486915577617E-6</v>
      </c>
      <c r="S143" s="4">
        <f>SUM($R$41:R143)+0</f>
        <v>3.130250213073357E-4</v>
      </c>
      <c r="T143">
        <f t="shared" si="29"/>
        <v>3.1189275396698167E-6</v>
      </c>
      <c r="U143">
        <f t="shared" si="30"/>
        <v>3.606966177225345E-4</v>
      </c>
      <c r="W143" s="1"/>
    </row>
    <row r="144" spans="1:23" x14ac:dyDescent="0.25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3">
        <f t="shared" si="25"/>
        <v>391.20705570388935</v>
      </c>
      <c r="K144">
        <f t="shared" si="26"/>
        <v>1.0442566706831888</v>
      </c>
      <c r="L144">
        <f t="shared" si="27"/>
        <v>0</v>
      </c>
      <c r="M144" s="43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2.4892653325686984E-6</v>
      </c>
      <c r="S144" s="4">
        <f>SUM($R$41:R144)+0</f>
        <v>3.1551428663990439E-4</v>
      </c>
      <c r="T144">
        <f t="shared" si="29"/>
        <v>3.1083548121534821E-6</v>
      </c>
      <c r="U144">
        <f t="shared" si="30"/>
        <v>3.6378201042278096E-4</v>
      </c>
      <c r="W144" s="1"/>
    </row>
    <row r="145" spans="1:23" x14ac:dyDescent="0.25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3">
        <f t="shared" si="25"/>
        <v>391.20705570388935</v>
      </c>
      <c r="K145">
        <f t="shared" si="26"/>
        <v>1.0543950849616663</v>
      </c>
      <c r="L145">
        <f t="shared" si="27"/>
        <v>0</v>
      </c>
      <c r="M145" s="43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2.4733287370845954E-6</v>
      </c>
      <c r="S145" s="4">
        <f>SUM($R$41:R145)+0</f>
        <v>3.1798761537698899E-4</v>
      </c>
      <c r="T145">
        <f t="shared" si="29"/>
        <v>3.0977284111567225E-6</v>
      </c>
      <c r="U145">
        <f t="shared" si="30"/>
        <v>3.6685573499567139E-4</v>
      </c>
      <c r="W145" s="1"/>
    </row>
    <row r="146" spans="1:23" x14ac:dyDescent="0.25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3">
        <f t="shared" si="25"/>
        <v>391.20705570388935</v>
      </c>
      <c r="K146">
        <f t="shared" si="26"/>
        <v>1.0645334992401438</v>
      </c>
      <c r="L146">
        <f t="shared" si="27"/>
        <v>0</v>
      </c>
      <c r="M146" s="43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2.457238905105453E-6</v>
      </c>
      <c r="S146" s="4">
        <f>SUM($R$41:R146)+0</f>
        <v>3.2044485428209447E-4</v>
      </c>
      <c r="T146">
        <f t="shared" si="29"/>
        <v>3.0870502717571934E-6</v>
      </c>
      <c r="U146">
        <f t="shared" si="30"/>
        <v>3.6991770015607211E-4</v>
      </c>
      <c r="W146" s="1"/>
    </row>
    <row r="147" spans="1:23" x14ac:dyDescent="0.25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3">
        <f t="shared" si="25"/>
        <v>391.20705570388935</v>
      </c>
      <c r="K147">
        <f t="shared" si="26"/>
        <v>1.0746719135186213</v>
      </c>
      <c r="L147">
        <f t="shared" si="27"/>
        <v>0</v>
      </c>
      <c r="M147" s="43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2.4409958366312714E-6</v>
      </c>
      <c r="S147" s="4">
        <f>SUM($R$41:R147)+0</f>
        <v>3.2288585011872576E-4</v>
      </c>
      <c r="T147">
        <f t="shared" si="29"/>
        <v>3.0763223772424999E-6</v>
      </c>
      <c r="U147">
        <f t="shared" si="30"/>
        <v>3.7296781532152409E-4</v>
      </c>
      <c r="W147" s="1"/>
    </row>
    <row r="148" spans="1:23" x14ac:dyDescent="0.25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3">
        <f t="shared" si="25"/>
        <v>391.20705570388935</v>
      </c>
      <c r="K148">
        <f t="shared" si="26"/>
        <v>1.0848103277970989</v>
      </c>
      <c r="L148">
        <f t="shared" si="27"/>
        <v>0</v>
      </c>
      <c r="M148" s="43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2.42459953166205E-6</v>
      </c>
      <c r="S148" s="4">
        <f>SUM($R$41:R148)+0</f>
        <v>3.2531044965038782E-4</v>
      </c>
      <c r="T148">
        <f t="shared" si="29"/>
        <v>3.0655467602779995E-6</v>
      </c>
      <c r="U148">
        <f t="shared" si="30"/>
        <v>3.7600599062430378E-4</v>
      </c>
      <c r="W148" s="1"/>
    </row>
    <row r="149" spans="1:23" x14ac:dyDescent="0.25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3">
        <f t="shared" si="25"/>
        <v>391.20705570388935</v>
      </c>
      <c r="K149">
        <f t="shared" si="26"/>
        <v>1.0949487420755764</v>
      </c>
      <c r="L149">
        <f t="shared" si="27"/>
        <v>0</v>
      </c>
      <c r="M149" s="43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2.4080499901977889E-6</v>
      </c>
      <c r="S149" s="4">
        <f>SUM($R$41:R149)+0</f>
        <v>3.2771849964058559E-4</v>
      </c>
      <c r="T149">
        <f t="shared" si="29"/>
        <v>3.0547255040979999E-6</v>
      </c>
      <c r="U149">
        <f t="shared" si="30"/>
        <v>3.7903213692367001E-4</v>
      </c>
      <c r="W149" s="1"/>
    </row>
    <row r="150" spans="1:23" x14ac:dyDescent="0.25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3">
        <f t="shared" si="25"/>
        <v>391.20705570388935</v>
      </c>
      <c r="K150">
        <f t="shared" si="26"/>
        <v>1.1050871563540539</v>
      </c>
      <c r="L150">
        <f t="shared" si="27"/>
        <v>0</v>
      </c>
      <c r="M150" s="43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2.3913472122384889E-6</v>
      </c>
      <c r="S150" s="4">
        <f>SUM($R$41:R150)+0</f>
        <v>3.3010984685282407E-4</v>
      </c>
      <c r="T150">
        <f t="shared" si="29"/>
        <v>3.0438607437201739E-6</v>
      </c>
      <c r="U150">
        <f t="shared" si="30"/>
        <v>3.8204616581830194E-4</v>
      </c>
      <c r="W150" s="1"/>
    </row>
    <row r="151" spans="1:23" x14ac:dyDescent="0.25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3">
        <f t="shared" si="25"/>
        <v>391.20705570388935</v>
      </c>
      <c r="K151">
        <f t="shared" si="26"/>
        <v>1.1152255706325314</v>
      </c>
      <c r="L151">
        <f t="shared" si="27"/>
        <v>0</v>
      </c>
      <c r="M151" s="43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2.3744911977841493E-6</v>
      </c>
      <c r="S151" s="4">
        <f>SUM($R$41:R151)+0</f>
        <v>3.324843380506082E-4</v>
      </c>
      <c r="T151">
        <f t="shared" si="29"/>
        <v>3.032954667182921E-6</v>
      </c>
      <c r="U151">
        <f t="shared" si="30"/>
        <v>3.8504798965892991E-4</v>
      </c>
      <c r="W151" s="1"/>
    </row>
    <row r="152" spans="1:23" x14ac:dyDescent="0.25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3">
        <f t="shared" si="25"/>
        <v>391.20705570388935</v>
      </c>
      <c r="K152">
        <f t="shared" si="26"/>
        <v>1.1253639849110091</v>
      </c>
      <c r="L152">
        <f t="shared" si="27"/>
        <v>0</v>
      </c>
      <c r="M152" s="43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2.3574819468347703E-6</v>
      </c>
      <c r="S152" s="4">
        <f>SUM($R$41:R152)+0</f>
        <v>3.34841819997443E-4</v>
      </c>
      <c r="T152">
        <f t="shared" si="29"/>
        <v>3.0220095168053418E-6</v>
      </c>
      <c r="U152">
        <f t="shared" si="30"/>
        <v>3.8803752156116485E-4</v>
      </c>
      <c r="W152" s="1"/>
    </row>
    <row r="153" spans="1:23" x14ac:dyDescent="0.25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3">
        <f t="shared" si="25"/>
        <v>391.20705570388935</v>
      </c>
      <c r="K153">
        <f t="shared" si="26"/>
        <v>1.1355023991894868</v>
      </c>
      <c r="L153">
        <f t="shared" si="27"/>
        <v>0</v>
      </c>
      <c r="M153" s="43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2.3403194593903516E-6</v>
      </c>
      <c r="S153" s="4">
        <f>SUM($R$41:R153)+0</f>
        <v>3.3718213945683334E-4</v>
      </c>
      <c r="T153">
        <f t="shared" si="29"/>
        <v>3.0110275904694087E-6</v>
      </c>
      <c r="U153">
        <f t="shared" si="30"/>
        <v>3.9101467541852771E-4</v>
      </c>
      <c r="W153" s="1"/>
    </row>
    <row r="154" spans="1:23" x14ac:dyDescent="0.25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3">
        <f t="shared" si="25"/>
        <v>391.20705570388935</v>
      </c>
      <c r="K154">
        <f t="shared" si="26"/>
        <v>1.1456408134679643</v>
      </c>
      <c r="L154">
        <f t="shared" si="27"/>
        <v>0</v>
      </c>
      <c r="M154" s="43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2.3230037354508936E-6</v>
      </c>
      <c r="S154" s="4">
        <f>SUM($R$41:R154)+0</f>
        <v>3.3950514319228424E-4</v>
      </c>
      <c r="T154">
        <f t="shared" si="29"/>
        <v>3.0000112429238063E-6</v>
      </c>
      <c r="U154">
        <f t="shared" si="30"/>
        <v>3.939793659156851E-4</v>
      </c>
      <c r="W154" s="1"/>
    </row>
    <row r="155" spans="1:23" x14ac:dyDescent="0.25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3">
        <f t="shared" si="25"/>
        <v>391.20705570388935</v>
      </c>
      <c r="K155">
        <f t="shared" si="26"/>
        <v>1.1557792277464416</v>
      </c>
      <c r="L155">
        <f t="shared" si="27"/>
        <v>0</v>
      </c>
      <c r="M155" s="43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2.3055347750163963E-6</v>
      </c>
      <c r="S155" s="4">
        <f>SUM($R$41:R155)+0</f>
        <v>3.4181067796730064E-4</v>
      </c>
      <c r="T155">
        <f t="shared" si="29"/>
        <v>2.9889628871088499E-6</v>
      </c>
      <c r="U155">
        <f t="shared" si="30"/>
        <v>3.9693150854189235E-4</v>
      </c>
      <c r="W155" s="1"/>
    </row>
    <row r="156" spans="1:23" x14ac:dyDescent="0.25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3">
        <f t="shared" si="25"/>
        <v>391.20705570388935</v>
      </c>
      <c r="K156">
        <f t="shared" si="26"/>
        <v>1.1659176420249193</v>
      </c>
      <c r="L156">
        <f t="shared" si="27"/>
        <v>0</v>
      </c>
      <c r="M156" s="43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2.2879125780868592E-6</v>
      </c>
      <c r="S156" s="4">
        <f>SUM($R$41:R156)+0</f>
        <v>3.4409859054538748E-4</v>
      </c>
      <c r="T156">
        <f t="shared" si="29"/>
        <v>2.9778849955017465E-6</v>
      </c>
      <c r="U156">
        <f t="shared" si="30"/>
        <v>3.9987101960464987E-4</v>
      </c>
      <c r="W156" s="1"/>
    </row>
    <row r="157" spans="1:23" x14ac:dyDescent="0.25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3">
        <f t="shared" si="25"/>
        <v>391.20705570388935</v>
      </c>
      <c r="K157">
        <f t="shared" si="26"/>
        <v>1.1760560563033966</v>
      </c>
      <c r="L157">
        <f t="shared" si="27"/>
        <v>0</v>
      </c>
      <c r="M157" s="43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2.2701371446622829E-6</v>
      </c>
      <c r="S157" s="4">
        <f>SUM($R$41:R157)+0</f>
        <v>3.4636872769004977E-4</v>
      </c>
      <c r="T157">
        <f t="shared" si="29"/>
        <v>2.9667801014813835E-6</v>
      </c>
      <c r="U157">
        <f t="shared" si="30"/>
        <v>4.0279781624357586E-4</v>
      </c>
      <c r="W157" s="1"/>
    </row>
    <row r="158" spans="1:23" x14ac:dyDescent="0.25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3">
        <f t="shared" si="25"/>
        <v>391.20705570388935</v>
      </c>
      <c r="K158">
        <f t="shared" si="26"/>
        <v>1.1861944705818741</v>
      </c>
      <c r="L158">
        <f t="shared" si="27"/>
        <v>0</v>
      </c>
      <c r="M158" s="43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2.2522084747426669E-6</v>
      </c>
      <c r="S158" s="4">
        <f>SUM($R$41:R158)+0</f>
        <v>3.4862093616479245E-4</v>
      </c>
      <c r="T158">
        <f t="shared" si="29"/>
        <v>2.9556508007116802E-6</v>
      </c>
      <c r="U158">
        <f t="shared" si="30"/>
        <v>4.0571181644449904E-4</v>
      </c>
      <c r="W158" s="1"/>
    </row>
    <row r="159" spans="1:23" x14ac:dyDescent="0.25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3">
        <f t="shared" si="25"/>
        <v>391.20705570388935</v>
      </c>
      <c r="K159">
        <f t="shared" si="26"/>
        <v>1.1963328848603521</v>
      </c>
      <c r="L159">
        <f t="shared" si="27"/>
        <v>0</v>
      </c>
      <c r="M159" s="43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2.234126568328012E-6</v>
      </c>
      <c r="S159" s="4">
        <f>SUM($R$41:R159)+0</f>
        <v>3.5085506273312047E-4</v>
      </c>
      <c r="T159">
        <f t="shared" si="29"/>
        <v>2.9444997525424144E-6</v>
      </c>
      <c r="U159">
        <f t="shared" si="30"/>
        <v>4.0861293905377645E-4</v>
      </c>
      <c r="W159" s="1"/>
    </row>
    <row r="160" spans="1:23" x14ac:dyDescent="0.25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3">
        <f t="shared" si="25"/>
        <v>391.20705570388935</v>
      </c>
      <c r="K160">
        <f t="shared" si="26"/>
        <v>1.2064712991388293</v>
      </c>
      <c r="L160">
        <f t="shared" si="27"/>
        <v>0</v>
      </c>
      <c r="M160" s="43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2.2158914254183173E-6</v>
      </c>
      <c r="S160" s="4">
        <f>SUM($R$41:R160)+0</f>
        <v>3.5307095415853878E-4</v>
      </c>
      <c r="T160">
        <f t="shared" si="29"/>
        <v>2.9333296814262976E-6</v>
      </c>
      <c r="U160">
        <f t="shared" si="30"/>
        <v>4.1150110379283911E-4</v>
      </c>
      <c r="W160" s="1"/>
    </row>
    <row r="161" spans="1:23" x14ac:dyDescent="0.25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3">
        <f t="shared" si="25"/>
        <v>391.20705570388935</v>
      </c>
      <c r="K161">
        <f t="shared" si="26"/>
        <v>1.2166097134173068</v>
      </c>
      <c r="L161">
        <f t="shared" si="27"/>
        <v>0</v>
      </c>
      <c r="M161" s="43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2.197503046013583E-6</v>
      </c>
      <c r="S161" s="4">
        <f>SUM($R$41:R161)+0</f>
        <v>3.5526845720455238E-4</v>
      </c>
      <c r="T161">
        <f t="shared" si="29"/>
        <v>2.9221433783509155E-6</v>
      </c>
      <c r="U161">
        <f t="shared" si="30"/>
        <v>4.1437623127297114E-4</v>
      </c>
      <c r="W161" s="1"/>
    </row>
    <row r="162" spans="1:23" x14ac:dyDescent="0.25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3">
        <f t="shared" si="25"/>
        <v>391.20705570388935</v>
      </c>
      <c r="K162">
        <f t="shared" si="26"/>
        <v>1.2267481276957843</v>
      </c>
      <c r="L162">
        <f t="shared" si="27"/>
        <v>0</v>
      </c>
      <c r="M162" s="43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2.1789614301138098E-6</v>
      </c>
      <c r="S162" s="4">
        <f>SUM($R$41:R162)+0</f>
        <v>3.5744741863466621E-4</v>
      </c>
      <c r="T162">
        <f t="shared" si="29"/>
        <v>2.9109437022839778E-6</v>
      </c>
      <c r="U162">
        <f t="shared" si="30"/>
        <v>4.1723824301032519E-4</v>
      </c>
      <c r="W162" s="1"/>
    </row>
    <row r="163" spans="1:23" x14ac:dyDescent="0.25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3">
        <f t="shared" si="25"/>
        <v>391.20705570388935</v>
      </c>
      <c r="K163">
        <f t="shared" si="26"/>
        <v>1.2368865419742621</v>
      </c>
      <c r="L163">
        <f t="shared" si="27"/>
        <v>0</v>
      </c>
      <c r="M163" s="43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2.1602665777189964E-6</v>
      </c>
      <c r="S163" s="4">
        <f>SUM($R$41:R163)+0</f>
        <v>3.5960768521238522E-4</v>
      </c>
      <c r="T163">
        <f t="shared" si="29"/>
        <v>2.8997335816301609E-6</v>
      </c>
      <c r="U163">
        <f t="shared" si="30"/>
        <v>4.2008706144117943E-4</v>
      </c>
      <c r="W163" s="1"/>
    </row>
    <row r="164" spans="1:23" x14ac:dyDescent="0.25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3">
        <f t="shared" si="25"/>
        <v>391.20705570388935</v>
      </c>
      <c r="K164">
        <f t="shared" si="26"/>
        <v>1.2470249562527396</v>
      </c>
      <c r="L164">
        <f t="shared" si="27"/>
        <v>0</v>
      </c>
      <c r="M164" s="43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2.1414184888291437E-6</v>
      </c>
      <c r="S164" s="4">
        <f>SUM($R$41:R164)+0</f>
        <v>3.6174910370121436E-4</v>
      </c>
      <c r="T164">
        <f t="shared" si="29"/>
        <v>2.8885160156976355E-6</v>
      </c>
      <c r="U164">
        <f t="shared" si="30"/>
        <v>4.2292260993743997E-4</v>
      </c>
      <c r="W164" s="1"/>
    </row>
    <row r="165" spans="1:23" x14ac:dyDescent="0.25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3">
        <f t="shared" si="25"/>
        <v>391.20705570388935</v>
      </c>
      <c r="K165">
        <f t="shared" si="26"/>
        <v>1.2571633705312171</v>
      </c>
      <c r="L165">
        <f t="shared" si="27"/>
        <v>0</v>
      </c>
      <c r="M165" s="43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2.1224171634442517E-6</v>
      </c>
      <c r="S165" s="4">
        <f>SUM($R$41:R165)+0</f>
        <v>3.6387152086465863E-4</v>
      </c>
      <c r="T165">
        <f t="shared" si="29"/>
        <v>2.8772940761721578E-6</v>
      </c>
      <c r="U165">
        <f t="shared" si="30"/>
        <v>4.2574481282239341E-4</v>
      </c>
      <c r="W165" s="1"/>
    </row>
    <row r="166" spans="1:23" x14ac:dyDescent="0.25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3">
        <f t="shared" si="25"/>
        <v>391.20705570388935</v>
      </c>
      <c r="K166">
        <f t="shared" si="26"/>
        <v>1.2673017848096946</v>
      </c>
      <c r="L166">
        <f t="shared" si="27"/>
        <v>0</v>
      </c>
      <c r="M166" s="43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2.1032626015643205E-6</v>
      </c>
      <c r="S166" s="4">
        <f>SUM($R$41:R166)+0</f>
        <v>3.6597478346622297E-4</v>
      </c>
      <c r="T166">
        <f t="shared" si="29"/>
        <v>2.8660709085964199E-6</v>
      </c>
      <c r="U166">
        <f t="shared" si="30"/>
        <v>4.2855359538671381E-4</v>
      </c>
      <c r="W166" s="1"/>
    </row>
    <row r="167" spans="1:23" x14ac:dyDescent="0.25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3">
        <f t="shared" si="25"/>
        <v>391.20705570388935</v>
      </c>
      <c r="K167">
        <f t="shared" si="26"/>
        <v>1.2774401990881723</v>
      </c>
      <c r="L167">
        <f t="shared" si="27"/>
        <v>0</v>
      </c>
      <c r="M167" s="43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2.0839548031893495E-6</v>
      </c>
      <c r="S167" s="4">
        <f>SUM($R$41:R167)+0</f>
        <v>3.6805873826941234E-4</v>
      </c>
      <c r="T167">
        <f t="shared" si="29"/>
        <v>2.854849733852094E-6</v>
      </c>
      <c r="U167">
        <f t="shared" si="30"/>
        <v>4.3134888390472856E-4</v>
      </c>
      <c r="W167" s="1"/>
    </row>
    <row r="168" spans="1:23" x14ac:dyDescent="0.25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3">
        <f t="shared" si="25"/>
        <v>391.20705570388935</v>
      </c>
      <c r="K168">
        <f t="shared" si="26"/>
        <v>1.2875786133666496</v>
      </c>
      <c r="L168">
        <f t="shared" si="27"/>
        <v>0</v>
      </c>
      <c r="M168" s="43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2.0644937683193392E-6</v>
      </c>
      <c r="S168" s="4">
        <f>SUM($R$41:R168)+0</f>
        <v>3.7012323203773167E-4</v>
      </c>
      <c r="T168">
        <f t="shared" si="29"/>
        <v>2.8436338496418071E-6</v>
      </c>
      <c r="U168">
        <f t="shared" si="30"/>
        <v>4.341306056509482E-4</v>
      </c>
      <c r="W168" s="1"/>
    </row>
    <row r="169" spans="1:23" x14ac:dyDescent="0.25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3">
        <f t="shared" si="25"/>
        <v>391.20705570388935</v>
      </c>
      <c r="K169">
        <f t="shared" si="26"/>
        <v>1.2977170276451271</v>
      </c>
      <c r="L169">
        <f t="shared" si="27"/>
        <v>0</v>
      </c>
      <c r="M169" s="43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2.0448794969542896E-6</v>
      </c>
      <c r="S169" s="4">
        <f>SUM($R$41:R169)+0</f>
        <v>3.7216811153468598E-4</v>
      </c>
      <c r="T169">
        <f t="shared" si="29"/>
        <v>2.8324266319679955E-6</v>
      </c>
      <c r="U169">
        <f t="shared" si="30"/>
        <v>4.3689868891686427E-4</v>
      </c>
      <c r="W169" s="1"/>
    </row>
    <row r="170" spans="1:23" x14ac:dyDescent="0.25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3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3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2.0251119890942003E-6</v>
      </c>
      <c r="S170" s="4">
        <f>SUM($R$41:R170)+0</f>
        <v>3.741932235237802E-4</v>
      </c>
      <c r="T170">
        <f t="shared" ref="T170:T233" si="45">SQRT(SUMSQ(O170,R170))</f>
        <v>2.8212315366053408E-6</v>
      </c>
      <c r="U170">
        <f t="shared" ref="U170:U233" si="46">SQRT(SUMSQ(S170,P170))</f>
        <v>4.3965306302802049E-4</v>
      </c>
      <c r="W170" s="1"/>
    </row>
    <row r="171" spans="1:23" x14ac:dyDescent="0.25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3">
        <f t="shared" si="41"/>
        <v>391.20705570388935</v>
      </c>
      <c r="K171">
        <f t="shared" si="42"/>
        <v>1.3179938562020825</v>
      </c>
      <c r="L171">
        <f t="shared" si="43"/>
        <v>0</v>
      </c>
      <c r="M171" s="43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2.0051912447390717E-6</v>
      </c>
      <c r="S171" s="4">
        <f>SUM($R$41:R171)+0</f>
        <v>3.7619841476851929E-4</v>
      </c>
      <c r="T171">
        <f t="shared" si="45"/>
        <v>2.8100521005632145E-6</v>
      </c>
      <c r="U171">
        <f t="shared" si="46"/>
        <v>4.4239365836136159E-4</v>
      </c>
      <c r="W171" s="1"/>
    </row>
    <row r="172" spans="1:23" x14ac:dyDescent="0.25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3">
        <f t="shared" si="41"/>
        <v>391.20705570388935</v>
      </c>
      <c r="K172">
        <f t="shared" si="42"/>
        <v>1.32813227048056</v>
      </c>
      <c r="L172">
        <f t="shared" si="43"/>
        <v>0</v>
      </c>
      <c r="M172" s="43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1.9851172638889038E-6</v>
      </c>
      <c r="S172" s="4">
        <f>SUM($R$41:R172)+0</f>
        <v>3.7818353203240818E-4</v>
      </c>
      <c r="T172">
        <f t="shared" si="45"/>
        <v>2.7988919435342488E-6</v>
      </c>
      <c r="U172">
        <f t="shared" si="46"/>
        <v>4.4512040636286536E-4</v>
      </c>
      <c r="W172" s="1"/>
    </row>
    <row r="173" spans="1:23" x14ac:dyDescent="0.25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3">
        <f t="shared" si="41"/>
        <v>391.20705570388935</v>
      </c>
      <c r="K173">
        <f t="shared" si="42"/>
        <v>1.3382706847590375</v>
      </c>
      <c r="L173">
        <f t="shared" si="43"/>
        <v>0</v>
      </c>
      <c r="M173" s="43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1.9648900465436962E-6</v>
      </c>
      <c r="S173" s="4">
        <f>SUM($R$41:R173)+0</f>
        <v>3.8014842207895189E-4</v>
      </c>
      <c r="T173">
        <f t="shared" si="45"/>
        <v>2.7877547693248536E-6</v>
      </c>
      <c r="U173">
        <f t="shared" si="46"/>
        <v>4.4783323956546194E-4</v>
      </c>
      <c r="W173" s="1"/>
    </row>
    <row r="174" spans="1:23" x14ac:dyDescent="0.25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3">
        <f t="shared" si="41"/>
        <v>391.20705570388935</v>
      </c>
      <c r="K174">
        <f t="shared" si="42"/>
        <v>1.348409099037515</v>
      </c>
      <c r="L174">
        <f t="shared" si="43"/>
        <v>0</v>
      </c>
      <c r="M174" s="43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1.9445095927034488E-6</v>
      </c>
      <c r="S174" s="4">
        <f>SUM($R$41:R174)+0</f>
        <v>3.8209293167165535E-4</v>
      </c>
      <c r="T174">
        <f t="shared" si="45"/>
        <v>2.7766443672631803E-6</v>
      </c>
      <c r="U174">
        <f t="shared" si="46"/>
        <v>4.5053209160724616E-4</v>
      </c>
      <c r="W174" s="1"/>
    </row>
    <row r="175" spans="1:23" x14ac:dyDescent="0.25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3">
        <f t="shared" si="41"/>
        <v>391.20705570388935</v>
      </c>
      <c r="K175">
        <f t="shared" si="42"/>
        <v>1.3585475133159928</v>
      </c>
      <c r="L175">
        <f t="shared" si="43"/>
        <v>0</v>
      </c>
      <c r="M175" s="43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1.9239759023681626E-6</v>
      </c>
      <c r="S175" s="4">
        <f>SUM($R$41:R175)+0</f>
        <v>3.8401690757402352E-4</v>
      </c>
      <c r="T175">
        <f t="shared" si="45"/>
        <v>2.7655646135796857E-6</v>
      </c>
      <c r="U175">
        <f t="shared" si="46"/>
        <v>4.5321689724998795E-4</v>
      </c>
      <c r="W175" s="1"/>
    </row>
    <row r="176" spans="1:23" x14ac:dyDescent="0.25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3">
        <f t="shared" si="41"/>
        <v>391.20705570388935</v>
      </c>
      <c r="K176">
        <f t="shared" si="42"/>
        <v>1.3686859275944703</v>
      </c>
      <c r="L176">
        <f t="shared" si="43"/>
        <v>0</v>
      </c>
      <c r="M176" s="43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1.9032889755378367E-6</v>
      </c>
      <c r="S176" s="4">
        <f>SUM($R$41:R176)+0</f>
        <v>3.8592019654956134E-4</v>
      </c>
      <c r="T176">
        <f t="shared" si="45"/>
        <v>2.7545194727551133E-6</v>
      </c>
      <c r="U176">
        <f t="shared" si="46"/>
        <v>4.5588759239794524E-4</v>
      </c>
      <c r="W176" s="1"/>
    </row>
    <row r="177" spans="1:23" x14ac:dyDescent="0.25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3">
        <f t="shared" si="41"/>
        <v>391.20705570388935</v>
      </c>
      <c r="K177">
        <f t="shared" si="42"/>
        <v>1.3788243418729473</v>
      </c>
      <c r="L177">
        <f t="shared" si="43"/>
        <v>0</v>
      </c>
      <c r="M177" s="43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1.8824488122124714E-6</v>
      </c>
      <c r="S177" s="4">
        <f>SUM($R$41:R177)+0</f>
        <v>3.8780264536177381E-4</v>
      </c>
      <c r="T177">
        <f t="shared" si="45"/>
        <v>2.7435129988303341E-6</v>
      </c>
      <c r="U177">
        <f t="shared" si="46"/>
        <v>4.5854411411698579E-4</v>
      </c>
      <c r="W177" s="1"/>
    </row>
    <row r="178" spans="1:23" x14ac:dyDescent="0.25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3">
        <f t="shared" si="41"/>
        <v>391.20705570388935</v>
      </c>
      <c r="K178">
        <f t="shared" si="42"/>
        <v>1.3889627561514253</v>
      </c>
      <c r="L178">
        <f t="shared" si="43"/>
        <v>0</v>
      </c>
      <c r="M178" s="43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1.8614554123920665E-6</v>
      </c>
      <c r="S178" s="4">
        <f>SUM($R$41:R178)+0</f>
        <v>3.8966410077416588E-4</v>
      </c>
      <c r="T178">
        <f t="shared" si="45"/>
        <v>2.7325493366721341E-6</v>
      </c>
      <c r="U178">
        <f t="shared" si="46"/>
        <v>4.6118640065402199E-4</v>
      </c>
      <c r="W178" s="1"/>
    </row>
    <row r="179" spans="1:23" x14ac:dyDescent="0.25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3">
        <f t="shared" si="41"/>
        <v>391.20705570388935</v>
      </c>
      <c r="K179">
        <f t="shared" si="42"/>
        <v>1.3991011704299028</v>
      </c>
      <c r="L179">
        <f t="shared" si="43"/>
        <v>0</v>
      </c>
      <c r="M179" s="43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1.8403087760766222E-6</v>
      </c>
      <c r="S179" s="4">
        <f>SUM($R$41:R179)+0</f>
        <v>3.915044095502425E-4</v>
      </c>
      <c r="T179">
        <f t="shared" si="45"/>
        <v>2.7216327231886136E-6</v>
      </c>
      <c r="U179">
        <f t="shared" si="46"/>
        <v>4.6381439145676485E-4</v>
      </c>
      <c r="W179" s="1"/>
    </row>
    <row r="180" spans="1:23" x14ac:dyDescent="0.25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3">
        <f t="shared" si="41"/>
        <v>391.20705570388935</v>
      </c>
      <c r="K180">
        <f t="shared" si="42"/>
        <v>1.4092395847083803</v>
      </c>
      <c r="L180">
        <f t="shared" si="43"/>
        <v>0</v>
      </c>
      <c r="M180" s="43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1.8190089032661387E-6</v>
      </c>
      <c r="S180" s="4">
        <f>SUM($R$41:R180)+0</f>
        <v>3.9332341845350866E-4</v>
      </c>
      <c r="T180">
        <f t="shared" si="45"/>
        <v>2.710767488487518E-6</v>
      </c>
      <c r="U180">
        <f t="shared" si="46"/>
        <v>4.6642802719380267E-4</v>
      </c>
      <c r="W180" s="1"/>
    </row>
    <row r="181" spans="1:23" x14ac:dyDescent="0.25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3">
        <f t="shared" si="41"/>
        <v>391.20705570388935</v>
      </c>
      <c r="K181">
        <f t="shared" si="42"/>
        <v>1.419377998986858</v>
      </c>
      <c r="L181">
        <f t="shared" si="43"/>
        <v>0</v>
      </c>
      <c r="M181" s="43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1.7975557939606154E-6</v>
      </c>
      <c r="S181" s="4">
        <f>SUM($R$41:R181)+0</f>
        <v>3.9512097424746926E-4</v>
      </c>
      <c r="T181">
        <f t="shared" si="45"/>
        <v>2.6999580569703612E-6</v>
      </c>
      <c r="U181">
        <f t="shared" si="46"/>
        <v>4.690272497750089E-4</v>
      </c>
      <c r="W181" s="1"/>
    </row>
    <row r="182" spans="1:23" x14ac:dyDescent="0.25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3">
        <f t="shared" si="41"/>
        <v>391.20705570388935</v>
      </c>
      <c r="K182">
        <f t="shared" si="42"/>
        <v>1.4295164132653355</v>
      </c>
      <c r="L182">
        <f t="shared" si="43"/>
        <v>0</v>
      </c>
      <c r="M182" s="43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1.7759494481600528E-6</v>
      </c>
      <c r="S182" s="4">
        <f>SUM($R$41:R182)+0</f>
        <v>3.9689692369562931E-4</v>
      </c>
      <c r="T182">
        <f t="shared" si="45"/>
        <v>2.6892089483548283E-6</v>
      </c>
      <c r="U182">
        <f t="shared" si="46"/>
        <v>4.7161200237228596E-4</v>
      </c>
      <c r="W182" s="1"/>
    </row>
    <row r="183" spans="1:23" x14ac:dyDescent="0.25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3">
        <f t="shared" si="41"/>
        <v>391.20705570388935</v>
      </c>
      <c r="K183">
        <f t="shared" si="42"/>
        <v>1.439654827543813</v>
      </c>
      <c r="L183">
        <f t="shared" si="43"/>
        <v>0</v>
      </c>
      <c r="M183" s="43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1.7541898658644508E-6</v>
      </c>
      <c r="S183" s="4">
        <f>SUM($R$41:R183)+0</f>
        <v>3.9865111356149373E-4</v>
      </c>
      <c r="T183">
        <f t="shared" si="45"/>
        <v>2.6785247786175075E-6</v>
      </c>
      <c r="U183">
        <f t="shared" si="46"/>
        <v>4.7418222944065009E-4</v>
      </c>
      <c r="W183" s="1"/>
    </row>
    <row r="184" spans="1:23" x14ac:dyDescent="0.25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3">
        <f t="shared" si="41"/>
        <v>391.20705570388935</v>
      </c>
      <c r="K184">
        <f t="shared" si="42"/>
        <v>1.4497932418222905</v>
      </c>
      <c r="L184">
        <f t="shared" si="43"/>
        <v>0</v>
      </c>
      <c r="M184" s="43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1.7322770470738092E-6</v>
      </c>
      <c r="S184" s="4">
        <f>SUM($R$41:R184)+0</f>
        <v>4.0038339060856755E-4</v>
      </c>
      <c r="T184">
        <f t="shared" si="45"/>
        <v>2.667910260848582E-6</v>
      </c>
      <c r="U184">
        <f t="shared" si="46"/>
        <v>4.7673787673966267E-4</v>
      </c>
      <c r="W184" s="1"/>
    </row>
    <row r="185" spans="1:23" x14ac:dyDescent="0.25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3">
        <f t="shared" si="41"/>
        <v>391.20705570388935</v>
      </c>
      <c r="K185">
        <f t="shared" si="42"/>
        <v>1.459931656100768</v>
      </c>
      <c r="L185">
        <f t="shared" si="43"/>
        <v>0</v>
      </c>
      <c r="M185" s="43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1.7102109917881283E-6</v>
      </c>
      <c r="S185" s="4">
        <f>SUM($R$41:R185)+0</f>
        <v>4.020936016003557E-4</v>
      </c>
      <c r="T185">
        <f t="shared" si="45"/>
        <v>2.6573702060096832E-6</v>
      </c>
      <c r="U185">
        <f t="shared" si="46"/>
        <v>4.7927889135521455E-4</v>
      </c>
      <c r="W185" s="1"/>
    </row>
    <row r="186" spans="1:23" x14ac:dyDescent="0.25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3">
        <f t="shared" si="41"/>
        <v>391.20705570388935</v>
      </c>
      <c r="K186">
        <f t="shared" si="42"/>
        <v>1.4700700703792458</v>
      </c>
      <c r="L186">
        <f t="shared" si="43"/>
        <v>0</v>
      </c>
      <c r="M186" s="43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1.6879917000074081E-6</v>
      </c>
      <c r="S186" s="4">
        <f>SUM($R$41:R186)+0</f>
        <v>4.0378159330036313E-4</v>
      </c>
      <c r="T186">
        <f t="shared" si="45"/>
        <v>2.6469095235857067E-6</v>
      </c>
      <c r="U186">
        <f t="shared" si="46"/>
        <v>4.8180522172166818E-4</v>
      </c>
      <c r="W186" s="1"/>
    </row>
    <row r="187" spans="1:23" x14ac:dyDescent="0.25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3">
        <f t="shared" si="41"/>
        <v>391.20705570388935</v>
      </c>
      <c r="K187">
        <f t="shared" si="42"/>
        <v>1.4802084846577233</v>
      </c>
      <c r="L187">
        <f t="shared" si="43"/>
        <v>0</v>
      </c>
      <c r="M187" s="43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1.665619171731648E-6</v>
      </c>
      <c r="S187" s="4">
        <f>SUM($R$41:R187)+0</f>
        <v>4.0544721247209479E-4</v>
      </c>
      <c r="T187">
        <f t="shared" si="45"/>
        <v>2.6365332221209344E-6</v>
      </c>
      <c r="U187">
        <f t="shared" si="46"/>
        <v>4.843168176443648E-4</v>
      </c>
      <c r="W187" s="1"/>
    </row>
    <row r="188" spans="1:23" x14ac:dyDescent="0.25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3">
        <f t="shared" si="41"/>
        <v>391.20705570388935</v>
      </c>
      <c r="K188">
        <f t="shared" si="42"/>
        <v>1.4903468989362005</v>
      </c>
      <c r="L188">
        <f t="shared" si="43"/>
        <v>0</v>
      </c>
      <c r="M188" s="43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1.6430934069608488E-6</v>
      </c>
      <c r="S188" s="4">
        <f>SUM($R$41:R188)+0</f>
        <v>4.0709030587905563E-4</v>
      </c>
      <c r="T188">
        <f t="shared" si="45"/>
        <v>2.6262464096294489E-6</v>
      </c>
      <c r="U188">
        <f t="shared" si="46"/>
        <v>4.8681363032250123E-4</v>
      </c>
      <c r="W188" s="1"/>
    </row>
    <row r="189" spans="1:23" x14ac:dyDescent="0.25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3">
        <f t="shared" si="41"/>
        <v>391.20705570388935</v>
      </c>
      <c r="K189">
        <f t="shared" si="42"/>
        <v>1.5004853132146783</v>
      </c>
      <c r="L189">
        <f t="shared" si="43"/>
        <v>0</v>
      </c>
      <c r="M189" s="43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1.6204144056950098E-6</v>
      </c>
      <c r="S189" s="4">
        <f>SUM($R$41:R189)+0</f>
        <v>4.0871072028475063E-4</v>
      </c>
      <c r="T189">
        <f t="shared" si="45"/>
        <v>2.6160542938693806E-6</v>
      </c>
      <c r="U189">
        <f t="shared" si="46"/>
        <v>4.89295612372383E-4</v>
      </c>
      <c r="W189" s="1"/>
    </row>
    <row r="190" spans="1:23" x14ac:dyDescent="0.25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3">
        <f t="shared" si="41"/>
        <v>391.20705570388935</v>
      </c>
      <c r="K190">
        <f t="shared" si="42"/>
        <v>1.5106237274931558</v>
      </c>
      <c r="L190">
        <f t="shared" si="43"/>
        <v>0</v>
      </c>
      <c r="M190" s="43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1.5975821679341318E-6</v>
      </c>
      <c r="S190" s="4">
        <f>SUM($R$41:R190)+0</f>
        <v>4.1030830245268477E-4</v>
      </c>
      <c r="T190">
        <f t="shared" si="45"/>
        <v>2.6059621824701807E-6</v>
      </c>
      <c r="U190">
        <f t="shared" si="46"/>
        <v>4.9176271785106047E-4</v>
      </c>
      <c r="W190" s="1"/>
    </row>
    <row r="191" spans="1:23" x14ac:dyDescent="0.25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3">
        <f t="shared" si="41"/>
        <v>391.20705570388935</v>
      </c>
      <c r="K191">
        <f t="shared" si="42"/>
        <v>1.5207621417716335</v>
      </c>
      <c r="L191">
        <f t="shared" si="43"/>
        <v>0</v>
      </c>
      <c r="M191" s="43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1.5745966936782143E-6</v>
      </c>
      <c r="S191" s="4">
        <f>SUM($R$41:R191)+0</f>
        <v>4.1188289914636297E-4</v>
      </c>
      <c r="T191">
        <f t="shared" si="45"/>
        <v>2.5959754829017466E-6</v>
      </c>
      <c r="U191">
        <f t="shared" si="46"/>
        <v>4.9421490228035219E-4</v>
      </c>
      <c r="W191" s="1"/>
    </row>
    <row r="192" spans="1:23" x14ac:dyDescent="0.25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3">
        <f t="shared" si="41"/>
        <v>391.20705570388935</v>
      </c>
      <c r="K192">
        <f t="shared" si="42"/>
        <v>1.530900556050111</v>
      </c>
      <c r="L192">
        <f t="shared" si="43"/>
        <v>0</v>
      </c>
      <c r="M192" s="43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1.5514579829272571E-6</v>
      </c>
      <c r="S192" s="4">
        <f>SUM($R$41:R192)+0</f>
        <v>4.1343435712929024E-4</v>
      </c>
      <c r="T192">
        <f t="shared" si="45"/>
        <v>2.5860997022738831E-6</v>
      </c>
      <c r="U192">
        <f t="shared" si="46"/>
        <v>4.9665212267126452E-4</v>
      </c>
      <c r="W192" s="1"/>
    </row>
    <row r="193" spans="1:23" x14ac:dyDescent="0.25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3">
        <f t="shared" si="41"/>
        <v>391.20705570388935</v>
      </c>
      <c r="K193">
        <f t="shared" si="42"/>
        <v>1.5410389703285881</v>
      </c>
      <c r="L193">
        <f t="shared" si="43"/>
        <v>0</v>
      </c>
      <c r="M193" s="43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1.5281660356812603E-6</v>
      </c>
      <c r="S193" s="4">
        <f>SUM($R$41:R193)+0</f>
        <v>4.1496252316497152E-4</v>
      </c>
      <c r="T193">
        <f t="shared" si="45"/>
        <v>2.5763404469543086E-6</v>
      </c>
      <c r="U193">
        <f t="shared" si="46"/>
        <v>4.9907433754881091E-4</v>
      </c>
      <c r="W193" s="1"/>
    </row>
    <row r="194" spans="1:23" x14ac:dyDescent="0.25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3">
        <f t="shared" si="41"/>
        <v>391.20705570388935</v>
      </c>
      <c r="K194">
        <f t="shared" si="42"/>
        <v>1.551177384607066</v>
      </c>
      <c r="L194">
        <f t="shared" si="43"/>
        <v>0</v>
      </c>
      <c r="M194" s="43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1.5047208519402245E-6</v>
      </c>
      <c r="S194" s="4">
        <f>SUM($R$41:R194)+0</f>
        <v>4.1646724401691177E-4</v>
      </c>
      <c r="T194">
        <f t="shared" si="45"/>
        <v>2.5667034219931181E-6</v>
      </c>
      <c r="U194">
        <f t="shared" si="46"/>
        <v>5.0148150697723918E-4</v>
      </c>
      <c r="W194" s="1"/>
    </row>
    <row r="195" spans="1:23" x14ac:dyDescent="0.25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3">
        <f t="shared" si="41"/>
        <v>391.20705570388935</v>
      </c>
      <c r="K195">
        <f t="shared" si="42"/>
        <v>1.5613157988855433</v>
      </c>
      <c r="L195">
        <f t="shared" si="43"/>
        <v>0</v>
      </c>
      <c r="M195" s="43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1.4811224317041489E-6</v>
      </c>
      <c r="S195" s="4">
        <f>SUM($R$41:R195)+0</f>
        <v>4.1794836644861594E-4</v>
      </c>
      <c r="T195">
        <f t="shared" si="45"/>
        <v>2.557194430341443E-6</v>
      </c>
      <c r="U195">
        <f t="shared" si="46"/>
        <v>5.0387359258567211E-4</v>
      </c>
      <c r="W195" s="1"/>
    </row>
    <row r="196" spans="1:23" x14ac:dyDescent="0.25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3">
        <f t="shared" si="41"/>
        <v>391.20705570388935</v>
      </c>
      <c r="K196">
        <f t="shared" si="42"/>
        <v>1.571454213164021</v>
      </c>
      <c r="L196">
        <f t="shared" si="43"/>
        <v>0</v>
      </c>
      <c r="M196" s="43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1.4573707749730343E-6</v>
      </c>
      <c r="S196" s="4">
        <f>SUM($R$41:R196)+0</f>
        <v>4.1940573722358895E-4</v>
      </c>
      <c r="T196">
        <f t="shared" si="45"/>
        <v>2.5478193718518492E-6</v>
      </c>
      <c r="U196">
        <f t="shared" si="46"/>
        <v>5.0625055759416797E-4</v>
      </c>
      <c r="W196" s="1"/>
    </row>
    <row r="197" spans="1:23" x14ac:dyDescent="0.25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3">
        <f t="shared" si="41"/>
        <v>391.20705570388935</v>
      </c>
      <c r="K197">
        <f t="shared" si="42"/>
        <v>1.5815926274424987</v>
      </c>
      <c r="L197">
        <f t="shared" si="43"/>
        <v>0</v>
      </c>
      <c r="M197" s="43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1.4334658817468797E-6</v>
      </c>
      <c r="S197" s="4">
        <f>SUM($R$41:R197)+0</f>
        <v>4.2083920310533583E-4</v>
      </c>
      <c r="T197">
        <f t="shared" si="45"/>
        <v>2.5385842420479246E-6</v>
      </c>
      <c r="U197">
        <f t="shared" si="46"/>
        <v>5.0861236684020803E-4</v>
      </c>
      <c r="W197" s="1"/>
    </row>
    <row r="198" spans="1:23" x14ac:dyDescent="0.25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3">
        <f t="shared" si="41"/>
        <v>391.20705570388935</v>
      </c>
      <c r="K198">
        <f t="shared" si="42"/>
        <v>1.591731041720976</v>
      </c>
      <c r="L198">
        <f t="shared" si="43"/>
        <v>0</v>
      </c>
      <c r="M198" s="43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1.4094077520256858E-6</v>
      </c>
      <c r="S198" s="4">
        <f>SUM($R$41:R198)+0</f>
        <v>4.2224861085736151E-4</v>
      </c>
      <c r="T198">
        <f t="shared" si="45"/>
        <v>2.5294951306504739E-6</v>
      </c>
      <c r="U198">
        <f t="shared" si="46"/>
        <v>5.1095898680561676E-4</v>
      </c>
      <c r="W198" s="1"/>
    </row>
    <row r="199" spans="1:23" x14ac:dyDescent="0.25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3">
        <f t="shared" si="41"/>
        <v>391.20705570388935</v>
      </c>
      <c r="K199">
        <f t="shared" si="42"/>
        <v>1.6018694559994533</v>
      </c>
      <c r="L199">
        <f t="shared" si="43"/>
        <v>0</v>
      </c>
      <c r="M199" s="43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1.3851963858094524E-6</v>
      </c>
      <c r="S199" s="4">
        <f>SUM($R$41:R199)+0</f>
        <v>4.2363380724317094E-4</v>
      </c>
      <c r="T199">
        <f t="shared" si="45"/>
        <v>2.520558219847765E-6</v>
      </c>
      <c r="U199">
        <f t="shared" si="46"/>
        <v>5.1329038564392111E-4</v>
      </c>
      <c r="W199" s="1"/>
    </row>
    <row r="200" spans="1:23" x14ac:dyDescent="0.25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3">
        <f t="shared" si="41"/>
        <v>391.20705570388935</v>
      </c>
      <c r="K200">
        <f t="shared" si="42"/>
        <v>1.612007870277931</v>
      </c>
      <c r="L200">
        <f t="shared" si="43"/>
        <v>0</v>
      </c>
      <c r="M200" s="43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1.36083178309818E-6</v>
      </c>
      <c r="S200" s="4">
        <f>SUM($R$41:R200)+0</f>
        <v>4.2499463902626912E-4</v>
      </c>
      <c r="T200">
        <f t="shared" si="45"/>
        <v>2.5117797822974047E-6</v>
      </c>
      <c r="U200">
        <f t="shared" si="46"/>
        <v>5.1560653320815704E-4</v>
      </c>
      <c r="W200" s="1"/>
    </row>
    <row r="201" spans="1:23" x14ac:dyDescent="0.25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3">
        <f t="shared" si="41"/>
        <v>391.20705570388935</v>
      </c>
      <c r="K201">
        <f t="shared" si="42"/>
        <v>1.6221462845564087</v>
      </c>
      <c r="L201">
        <f t="shared" si="43"/>
        <v>0</v>
      </c>
      <c r="M201" s="43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1.3363139438918678E-6</v>
      </c>
      <c r="S201" s="4">
        <f>SUM($R$41:R201)+0</f>
        <v>4.26330952970161E-4</v>
      </c>
      <c r="T201">
        <f t="shared" si="45"/>
        <v>2.5031661788476195E-6</v>
      </c>
      <c r="U201">
        <f t="shared" si="46"/>
        <v>5.1790740107912755E-4</v>
      </c>
      <c r="W201" s="1"/>
    </row>
    <row r="202" spans="1:23" x14ac:dyDescent="0.25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3">
        <f t="shared" si="41"/>
        <v>391.20705570388935</v>
      </c>
      <c r="K202">
        <f t="shared" si="42"/>
        <v>1.6322846988348865</v>
      </c>
      <c r="L202">
        <f t="shared" si="43"/>
        <v>0</v>
      </c>
      <c r="M202" s="43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1.3116428681905163E-6</v>
      </c>
      <c r="S202" s="4">
        <f>SUM($R$41:R202)+0</f>
        <v>4.2764259583835153E-4</v>
      </c>
      <c r="T202">
        <f t="shared" si="45"/>
        <v>2.494723855966043E-6</v>
      </c>
      <c r="U202">
        <f t="shared" si="46"/>
        <v>5.20192962594121E-4</v>
      </c>
      <c r="W202" s="1"/>
    </row>
    <row r="203" spans="1:23" x14ac:dyDescent="0.25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3">
        <f t="shared" si="41"/>
        <v>391.20705570388935</v>
      </c>
      <c r="K203">
        <f t="shared" si="42"/>
        <v>1.642423113113364</v>
      </c>
      <c r="L203">
        <f t="shared" si="43"/>
        <v>0</v>
      </c>
      <c r="M203" s="43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1.2868185559941251E-6</v>
      </c>
      <c r="S203" s="4">
        <f>SUM($R$41:R203)+0</f>
        <v>4.2892941439434565E-4</v>
      </c>
      <c r="T203">
        <f t="shared" si="45"/>
        <v>2.4864593428645148E-6</v>
      </c>
      <c r="U203">
        <f t="shared" si="46"/>
        <v>5.2246319287609522E-4</v>
      </c>
      <c r="W203" s="1"/>
    </row>
    <row r="204" spans="1:23" x14ac:dyDescent="0.25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3">
        <f t="shared" si="41"/>
        <v>391.20705570388935</v>
      </c>
      <c r="K204">
        <f t="shared" si="42"/>
        <v>1.6525615273918417</v>
      </c>
      <c r="L204">
        <f t="shared" si="43"/>
        <v>0</v>
      </c>
      <c r="M204" s="43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1.2618410073026946E-6</v>
      </c>
      <c r="S204" s="4">
        <f>SUM($R$41:R204)+0</f>
        <v>4.3019125540164836E-4</v>
      </c>
      <c r="T204">
        <f t="shared" si="45"/>
        <v>2.4783792483089501E-6</v>
      </c>
      <c r="U204">
        <f t="shared" si="46"/>
        <v>5.2471806886333428E-4</v>
      </c>
      <c r="W204" s="1"/>
    </row>
    <row r="205" spans="1:23" x14ac:dyDescent="0.25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3">
        <f t="shared" si="41"/>
        <v>391.20705570388935</v>
      </c>
      <c r="K205">
        <f t="shared" si="42"/>
        <v>1.6626999416703194</v>
      </c>
      <c r="L205">
        <f t="shared" si="43"/>
        <v>0</v>
      </c>
      <c r="M205" s="43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1.2367102221162248E-6</v>
      </c>
      <c r="S205" s="4">
        <f>SUM($R$41:R205)+0</f>
        <v>4.3142796562376456E-4</v>
      </c>
      <c r="T205">
        <f t="shared" si="45"/>
        <v>2.4704902571039801E-6</v>
      </c>
      <c r="U205">
        <f t="shared" si="46"/>
        <v>5.2695756933958469E-4</v>
      </c>
      <c r="W205" s="1"/>
    </row>
    <row r="206" spans="1:23" x14ac:dyDescent="0.25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3">
        <f t="shared" si="41"/>
        <v>391.20705570388935</v>
      </c>
      <c r="K206">
        <f t="shared" si="42"/>
        <v>1.6728383559487972</v>
      </c>
      <c r="L206">
        <f t="shared" si="43"/>
        <v>0</v>
      </c>
      <c r="M206" s="43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1.2114262004347152E-6</v>
      </c>
      <c r="S206" s="4">
        <f>SUM($R$41:R206)+0</f>
        <v>4.326393918241993E-4</v>
      </c>
      <c r="T206">
        <f t="shared" si="45"/>
        <v>2.4627991262428621E-6</v>
      </c>
      <c r="U206">
        <f t="shared" si="46"/>
        <v>5.2918167496467854E-4</v>
      </c>
      <c r="W206" s="1"/>
    </row>
    <row r="207" spans="1:23" x14ac:dyDescent="0.25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3">
        <f t="shared" si="41"/>
        <v>391.20705570388935</v>
      </c>
      <c r="K207">
        <f t="shared" si="42"/>
        <v>1.6829767702272749</v>
      </c>
      <c r="L207">
        <f t="shared" si="43"/>
        <v>0</v>
      </c>
      <c r="M207" s="43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1.185988942258166E-6</v>
      </c>
      <c r="S207" s="4">
        <f>SUM($R$41:R207)+0</f>
        <v>4.3382538076645747E-4</v>
      </c>
      <c r="T207">
        <f t="shared" si="45"/>
        <v>2.4553126807140897E-6</v>
      </c>
      <c r="U207">
        <f t="shared" si="46"/>
        <v>5.3139036830564853E-4</v>
      </c>
      <c r="W207" s="1"/>
    </row>
    <row r="208" spans="1:23" x14ac:dyDescent="0.25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3">
        <f t="shared" si="41"/>
        <v>391.20705570388935</v>
      </c>
      <c r="K208">
        <f t="shared" si="42"/>
        <v>1.6931151845057526</v>
      </c>
      <c r="L208">
        <f t="shared" si="43"/>
        <v>0</v>
      </c>
      <c r="M208" s="43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1.1603984475865779E-6</v>
      </c>
      <c r="S208" s="4">
        <f>SUM($R$41:R208)+0</f>
        <v>4.3498577921404402E-4</v>
      </c>
      <c r="T208">
        <f t="shared" si="45"/>
        <v>2.4480378089571955E-6</v>
      </c>
      <c r="U208">
        <f t="shared" si="46"/>
        <v>5.3358363386834368E-4</v>
      </c>
      <c r="W208" s="1"/>
    </row>
    <row r="209" spans="1:23" x14ac:dyDescent="0.25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3">
        <f t="shared" si="41"/>
        <v>391.20705570388935</v>
      </c>
      <c r="K209">
        <f t="shared" si="42"/>
        <v>1.7032535987842303</v>
      </c>
      <c r="L209">
        <f t="shared" si="43"/>
        <v>0</v>
      </c>
      <c r="M209" s="43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1.13465471641995E-6</v>
      </c>
      <c r="S209" s="4">
        <f>SUM($R$41:R209)+0</f>
        <v>4.3612043393046395E-4</v>
      </c>
      <c r="T209">
        <f t="shared" si="45"/>
        <v>2.4409814579614624E-6</v>
      </c>
      <c r="U209">
        <f t="shared" si="46"/>
        <v>5.3576145812955084E-4</v>
      </c>
      <c r="W209" s="1"/>
    </row>
    <row r="210" spans="1:23" x14ac:dyDescent="0.25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3">
        <f t="shared" si="41"/>
        <v>391.20705570388935</v>
      </c>
      <c r="K210">
        <f t="shared" si="42"/>
        <v>1.7133920130627081</v>
      </c>
      <c r="L210">
        <f t="shared" si="43"/>
        <v>0</v>
      </c>
      <c r="M210" s="43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1.1087577487582829E-6</v>
      </c>
      <c r="S210" s="4">
        <f>SUM($R$41:R210)+0</f>
        <v>4.3722919167922222E-4</v>
      </c>
      <c r="T210">
        <f t="shared" si="45"/>
        <v>2.4341506280026381E-6</v>
      </c>
      <c r="U210">
        <f t="shared" si="46"/>
        <v>5.3792382956963038E-4</v>
      </c>
      <c r="W210" s="1"/>
    </row>
    <row r="211" spans="1:23" x14ac:dyDescent="0.25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3">
        <f t="shared" si="41"/>
        <v>391.20705570388935</v>
      </c>
      <c r="K211">
        <f t="shared" si="42"/>
        <v>1.7235304273411858</v>
      </c>
      <c r="L211">
        <f t="shared" si="43"/>
        <v>0</v>
      </c>
      <c r="M211" s="43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1.082707544601576E-6</v>
      </c>
      <c r="S211" s="4">
        <f>SUM($R$41:R211)+0</f>
        <v>4.3831189922382381E-4</v>
      </c>
      <c r="T211">
        <f t="shared" si="45"/>
        <v>2.4275523670142606E-6</v>
      </c>
      <c r="U211">
        <f t="shared" si="46"/>
        <v>5.4007073870567066E-4</v>
      </c>
      <c r="W211" s="1"/>
    </row>
    <row r="212" spans="1:23" x14ac:dyDescent="0.25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3">
        <f t="shared" si="41"/>
        <v>391.20705570388935</v>
      </c>
      <c r="K212">
        <f t="shared" si="42"/>
        <v>1.7336688416196635</v>
      </c>
      <c r="L212">
        <f t="shared" si="43"/>
        <v>0</v>
      </c>
      <c r="M212" s="43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1.0565041039498298E-6</v>
      </c>
      <c r="S212" s="4">
        <f>SUM($R$41:R212)+0</f>
        <v>4.3936840332777362E-4</v>
      </c>
      <c r="T212">
        <f t="shared" si="45"/>
        <v>2.421193764591894E-6</v>
      </c>
      <c r="U212">
        <f t="shared" si="46"/>
        <v>5.4220217812516998E-4</v>
      </c>
      <c r="W212" s="1"/>
    </row>
    <row r="213" spans="1:23" x14ac:dyDescent="0.25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3">
        <f t="shared" si="41"/>
        <v>391.20705570388935</v>
      </c>
      <c r="K213">
        <f t="shared" si="42"/>
        <v>1.7438072558981412</v>
      </c>
      <c r="L213">
        <f t="shared" si="43"/>
        <v>0</v>
      </c>
      <c r="M213" s="43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1.030147426803044E-6</v>
      </c>
      <c r="S213" s="4">
        <f>SUM($R$41:R213)+0</f>
        <v>4.4039855075457665E-4</v>
      </c>
      <c r="T213">
        <f t="shared" si="45"/>
        <v>2.4150819456304022E-6</v>
      </c>
      <c r="U213">
        <f t="shared" si="46"/>
        <v>5.4431814252025191E-4</v>
      </c>
      <c r="W213" s="1"/>
    </row>
    <row r="214" spans="1:23" x14ac:dyDescent="0.25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3">
        <f t="shared" si="41"/>
        <v>391.20705570388935</v>
      </c>
      <c r="K214">
        <f t="shared" si="42"/>
        <v>1.7539456701766192</v>
      </c>
      <c r="L214">
        <f t="shared" si="43"/>
        <v>0</v>
      </c>
      <c r="M214" s="43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1.0036375131612188E-6</v>
      </c>
      <c r="S214" s="4">
        <f>SUM($R$41:R214)+0</f>
        <v>4.4140218826773785E-4</v>
      </c>
      <c r="T214">
        <f t="shared" si="45"/>
        <v>2.4092240635963784E-6</v>
      </c>
      <c r="U214">
        <f t="shared" si="46"/>
        <v>5.4641862872242017E-4</v>
      </c>
      <c r="W214" s="1"/>
    </row>
    <row r="215" spans="1:23" x14ac:dyDescent="0.25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3">
        <f t="shared" si="41"/>
        <v>391.20705570388935</v>
      </c>
      <c r="K215">
        <f t="shared" si="42"/>
        <v>1.7640840844550967</v>
      </c>
      <c r="L215">
        <f t="shared" si="43"/>
        <v>0</v>
      </c>
      <c r="M215" s="43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9.7697436302435473E-7</v>
      </c>
      <c r="S215" s="4">
        <f>SUM($R$41:R215)+0</f>
        <v>4.4237916263076222E-4</v>
      </c>
      <c r="T215">
        <f t="shared" si="45"/>
        <v>2.4036272934399692E-6</v>
      </c>
      <c r="U215">
        <f t="shared" si="46"/>
        <v>5.4850363573786078E-4</v>
      </c>
      <c r="W215" s="1"/>
    </row>
    <row r="216" spans="1:23" x14ac:dyDescent="0.25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3">
        <f t="shared" si="41"/>
        <v>391.20705570388935</v>
      </c>
      <c r="K216">
        <f t="shared" si="42"/>
        <v>1.7742224987335742</v>
      </c>
      <c r="L216">
        <f t="shared" si="43"/>
        <v>0</v>
      </c>
      <c r="M216" s="43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9.5015797639245053E-7</v>
      </c>
      <c r="S216" s="4">
        <f>SUM($R$41:R216)+0</f>
        <v>4.4332932060715466E-4</v>
      </c>
      <c r="T216">
        <f t="shared" si="45"/>
        <v>2.3982988241526107E-6</v>
      </c>
      <c r="U216">
        <f t="shared" si="46"/>
        <v>5.5057316478329676E-4</v>
      </c>
      <c r="W216" s="1"/>
    </row>
    <row r="217" spans="1:23" x14ac:dyDescent="0.25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3">
        <f t="shared" si="41"/>
        <v>391.20705570388935</v>
      </c>
      <c r="K217">
        <f t="shared" si="42"/>
        <v>1.7843609130120521</v>
      </c>
      <c r="L217">
        <f t="shared" si="43"/>
        <v>0</v>
      </c>
      <c r="M217" s="43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9.2318835326550703E-7</v>
      </c>
      <c r="S217" s="4">
        <f>SUM($R$41:R217)+0</f>
        <v>4.4425250896042016E-4</v>
      </c>
      <c r="T217">
        <f t="shared" si="45"/>
        <v>2.3932458509795719E-6</v>
      </c>
      <c r="U217">
        <f t="shared" si="46"/>
        <v>5.5262721932240332E-4</v>
      </c>
      <c r="W217" s="1"/>
    </row>
    <row r="218" spans="1:23" x14ac:dyDescent="0.25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3">
        <f t="shared" si="41"/>
        <v>391.20705570388935</v>
      </c>
      <c r="K218">
        <f t="shared" si="42"/>
        <v>1.7944993272905299</v>
      </c>
      <c r="L218">
        <f t="shared" si="43"/>
        <v>0</v>
      </c>
      <c r="M218" s="43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8.9606549364352424E-7</v>
      </c>
      <c r="S218" s="4">
        <f>SUM($R$41:R218)+0</f>
        <v>4.4514857445406366E-4</v>
      </c>
      <c r="T218">
        <f t="shared" si="45"/>
        <v>2.3884755672987219E-6</v>
      </c>
      <c r="U218">
        <f t="shared" si="46"/>
        <v>5.5466580510278834E-4</v>
      </c>
      <c r="W218" s="1"/>
    </row>
    <row r="219" spans="1:23" x14ac:dyDescent="0.25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3">
        <f t="shared" si="41"/>
        <v>391.20705570388935</v>
      </c>
      <c r="K219">
        <f t="shared" si="42"/>
        <v>1.8046377415690078</v>
      </c>
      <c r="L219">
        <f t="shared" si="43"/>
        <v>0</v>
      </c>
      <c r="M219" s="43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8.6878939752650173E-7</v>
      </c>
      <c r="S219" s="4">
        <f>SUM($R$41:R219)+0</f>
        <v>4.4601736385159018E-4</v>
      </c>
      <c r="T219">
        <f t="shared" si="45"/>
        <v>2.3839951561795229E-6</v>
      </c>
      <c r="U219">
        <f t="shared" si="46"/>
        <v>5.5668893019354617E-4</v>
      </c>
      <c r="W219" s="1"/>
    </row>
    <row r="220" spans="1:23" x14ac:dyDescent="0.25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3">
        <f t="shared" si="41"/>
        <v>391.20705570388935</v>
      </c>
      <c r="K220">
        <f t="shared" si="42"/>
        <v>1.8147761558474855</v>
      </c>
      <c r="L220">
        <f t="shared" si="43"/>
        <v>0</v>
      </c>
      <c r="M220" s="43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8.4136006491444034E-7</v>
      </c>
      <c r="S220" s="4">
        <f>SUM($R$41:R220)+0</f>
        <v>4.4685872391650461E-4</v>
      </c>
      <c r="T220">
        <f t="shared" si="45"/>
        <v>2.3798117816389537E-6</v>
      </c>
      <c r="U220">
        <f t="shared" si="46"/>
        <v>5.5869660502338937E-4</v>
      </c>
      <c r="W220" s="1"/>
    </row>
    <row r="221" spans="1:23" x14ac:dyDescent="0.25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3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3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8.137774958073388E-7</v>
      </c>
      <c r="S221" s="4">
        <f>SUM($R$41:R221)+0</f>
        <v>4.4767250141231193E-4</v>
      </c>
      <c r="T221">
        <f t="shared" si="45"/>
        <v>2.3344217844844366E-6</v>
      </c>
      <c r="U221">
        <f t="shared" si="46"/>
        <v>5.6066221002287536E-4</v>
      </c>
      <c r="W221" s="1"/>
    </row>
    <row r="222" spans="1:23" x14ac:dyDescent="0.25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3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3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7.8629708436359694E-7</v>
      </c>
      <c r="S222" s="4">
        <f>SUM($R$41:R222)+0</f>
        <v>4.4845879849667551E-4</v>
      </c>
      <c r="T222">
        <f t="shared" si="45"/>
        <v>2.2892671099784097E-6</v>
      </c>
      <c r="U222">
        <f t="shared" si="46"/>
        <v>5.6258578824565342E-4</v>
      </c>
      <c r="W222" s="1"/>
    </row>
    <row r="223" spans="1:23" x14ac:dyDescent="0.25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3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3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7.5891883058321476E-7</v>
      </c>
      <c r="S223" s="4">
        <f>SUM($R$41:R223)+0</f>
        <v>4.492177173272587E-4</v>
      </c>
      <c r="T223">
        <f t="shared" si="45"/>
        <v>2.2443510366165624E-6</v>
      </c>
      <c r="U223">
        <f t="shared" si="46"/>
        <v>5.6446738719993967E-4</v>
      </c>
      <c r="W223" s="1"/>
    </row>
    <row r="224" spans="1:23" x14ac:dyDescent="0.25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3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3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7.3164273446619266E-7</v>
      </c>
      <c r="S224" s="4">
        <f>SUM($R$41:R224)+0</f>
        <v>4.499493600617249E-4</v>
      </c>
      <c r="T224">
        <f t="shared" si="45"/>
        <v>2.1996770751750633E-6</v>
      </c>
      <c r="U224">
        <f t="shared" si="46"/>
        <v>5.6630705866403961E-4</v>
      </c>
      <c r="W224" s="1"/>
    </row>
    <row r="225" spans="1:23" x14ac:dyDescent="0.25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3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3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7.0446879601252982E-7</v>
      </c>
      <c r="S225" s="4">
        <f>SUM($R$41:R225)+0</f>
        <v>4.5065382885773741E-4</v>
      </c>
      <c r="T225">
        <f t="shared" si="45"/>
        <v>2.1552489889973902E-6</v>
      </c>
      <c r="U225">
        <f t="shared" si="46"/>
        <v>5.6810485851080481E-4</v>
      </c>
      <c r="W225" s="1"/>
    </row>
    <row r="226" spans="1:23" x14ac:dyDescent="0.25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3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3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6.7739701522222665E-7</v>
      </c>
      <c r="S226" s="4">
        <f>SUM($R$41:R226)+0</f>
        <v>4.5133122587295962E-4</v>
      </c>
      <c r="T226">
        <f t="shared" si="45"/>
        <v>2.1110708163663176E-6</v>
      </c>
      <c r="U226">
        <f t="shared" si="46"/>
        <v>5.6986084654052751E-4</v>
      </c>
      <c r="W226" s="1"/>
    </row>
    <row r="227" spans="1:23" x14ac:dyDescent="0.25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3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3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6.5042739209528316E-7</v>
      </c>
      <c r="S227" s="4">
        <f>SUM($R$41:R227)+0</f>
        <v>4.5198165326505491E-4</v>
      </c>
      <c r="T227">
        <f t="shared" si="45"/>
        <v>2.0671468952040964E-6</v>
      </c>
      <c r="U227">
        <f t="shared" si="46"/>
        <v>5.7157508632181531E-4</v>
      </c>
      <c r="W227" s="1"/>
    </row>
    <row r="228" spans="1:23" x14ac:dyDescent="0.25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3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3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6.2355992663169933E-7</v>
      </c>
      <c r="S228" s="4">
        <f>SUM($R$41:R228)+0</f>
        <v>4.526052131916866E-4</v>
      </c>
      <c r="T228">
        <f t="shared" si="45"/>
        <v>2.0234818903748891E-6</v>
      </c>
      <c r="U228">
        <f t="shared" si="46"/>
        <v>5.7324764504001102E-4</v>
      </c>
      <c r="W228" s="1"/>
    </row>
    <row r="229" spans="1:23" x14ac:dyDescent="0.25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3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3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5.9679461883147518E-7</v>
      </c>
      <c r="S229" s="4">
        <f>SUM($R$41:R229)+0</f>
        <v>4.5320200781051806E-4</v>
      </c>
      <c r="T229">
        <f t="shared" si="45"/>
        <v>1.9800808238986582E-6</v>
      </c>
      <c r="U229">
        <f t="shared" si="46"/>
        <v>5.7487859335275226E-4</v>
      </c>
      <c r="W229" s="1"/>
    </row>
    <row r="230" spans="1:23" x14ac:dyDescent="0.25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3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3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5.7013146869461028E-7</v>
      </c>
      <c r="S230" s="4">
        <f>SUM($R$41:R230)+0</f>
        <v>4.5377213927921269E-4</v>
      </c>
      <c r="T230">
        <f t="shared" si="45"/>
        <v>1.9369491084255297E-6</v>
      </c>
      <c r="U230">
        <f t="shared" si="46"/>
        <v>5.764680052522869E-4</v>
      </c>
      <c r="W230" s="1"/>
    </row>
    <row r="231" spans="1:23" x14ac:dyDescent="0.25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3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3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5.4357047622110548E-7</v>
      </c>
      <c r="S231" s="4">
        <f>SUM($R$41:R231)+0</f>
        <v>4.5431570975543379E-4</v>
      </c>
      <c r="T231">
        <f t="shared" si="45"/>
        <v>1.894092584364773E-6</v>
      </c>
      <c r="U231">
        <f t="shared" si="46"/>
        <v>5.7801595793418507E-4</v>
      </c>
      <c r="W231" s="1"/>
    </row>
    <row r="232" spans="1:23" x14ac:dyDescent="0.25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3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3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5.1711164141096035E-7</v>
      </c>
      <c r="S232" s="4">
        <f>SUM($R$41:R232)+0</f>
        <v>4.5483282139684476E-4</v>
      </c>
      <c r="T232">
        <f t="shared" si="45"/>
        <v>1.8515175611135086E-6</v>
      </c>
      <c r="U232">
        <f t="shared" si="46"/>
        <v>5.7952253167210973E-4</v>
      </c>
      <c r="W232" s="1"/>
    </row>
    <row r="233" spans="1:23" x14ac:dyDescent="0.25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3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3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4.9075496426417489E-7</v>
      </c>
      <c r="S233" s="4">
        <f>SUM($R$41:R233)+0</f>
        <v>4.5532357636110895E-4</v>
      </c>
      <c r="T233">
        <f t="shared" si="45"/>
        <v>1.8092308628878927E-6</v>
      </c>
      <c r="U233">
        <f t="shared" si="46"/>
        <v>5.8098780969832698E-4</v>
      </c>
      <c r="W233" s="1"/>
    </row>
    <row r="234" spans="1:23" x14ac:dyDescent="0.25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3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3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4.6450044478074868E-7</v>
      </c>
      <c r="S234" s="4">
        <f>SUM($R$41:R234)+0</f>
        <v>4.5578807680588971E-4</v>
      </c>
      <c r="T234">
        <f t="shared" ref="T234:T297" si="61">SQRT(SUMSQ(O234,R234))</f>
        <v>1.7672398797244117E-6</v>
      </c>
      <c r="U234">
        <f t="shared" ref="U234:U297" si="62">SQRT(SUMSQ(S234,P234))</f>
        <v>5.8241187808965613E-4</v>
      </c>
      <c r="W234" s="1"/>
    </row>
    <row r="235" spans="1:23" x14ac:dyDescent="0.25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3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3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4.3834808296068215E-7</v>
      </c>
      <c r="S235" s="4">
        <f>SUM($R$41:R235)+0</f>
        <v>4.562264248888504E-4</v>
      </c>
      <c r="T235">
        <f t="shared" si="61"/>
        <v>1.7255526242918727E-6</v>
      </c>
      <c r="U235">
        <f t="shared" si="62"/>
        <v>5.8379482565857775E-4</v>
      </c>
      <c r="W235" s="1"/>
    </row>
    <row r="236" spans="1:23" x14ac:dyDescent="0.25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3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3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4.1229787880397528E-7</v>
      </c>
      <c r="S236" s="4">
        <f>SUM($R$41:R236)+0</f>
        <v>4.5663872276765436E-4</v>
      </c>
      <c r="T236">
        <f t="shared" si="61"/>
        <v>1.6841777952363098E-6</v>
      </c>
      <c r="U236">
        <f t="shared" si="62"/>
        <v>5.851367438492335E-4</v>
      </c>
      <c r="W236" s="1"/>
    </row>
    <row r="237" spans="1:23" x14ac:dyDescent="0.25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3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3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3.8634983231062809E-7</v>
      </c>
      <c r="S237" s="4">
        <f>SUM($R$41:R237)+0</f>
        <v>4.57025072599965E-4</v>
      </c>
      <c r="T237">
        <f t="shared" si="61"/>
        <v>1.6431248478720079E-6</v>
      </c>
      <c r="U237">
        <f t="shared" si="62"/>
        <v>5.8643772663806632E-4</v>
      </c>
      <c r="W237" s="1"/>
    </row>
    <row r="238" spans="1:23" x14ac:dyDescent="0.25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3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3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3.6050394348064058E-7</v>
      </c>
      <c r="S238" s="4">
        <f>SUM($R$41:R238)+0</f>
        <v>4.5738557654344562E-4</v>
      </c>
      <c r="T238">
        <f t="shared" si="61"/>
        <v>1.6024040731325113E-6</v>
      </c>
      <c r="U238">
        <f t="shared" si="62"/>
        <v>5.8769787043886615E-4</v>
      </c>
      <c r="W238" s="1"/>
    </row>
    <row r="239" spans="1:23" x14ac:dyDescent="0.25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3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3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3.3476021231401316E-7</v>
      </c>
      <c r="S239" s="4">
        <f>SUM($R$41:R239)+0</f>
        <v>4.5772033675575962E-4</v>
      </c>
      <c r="T239">
        <f t="shared" si="61"/>
        <v>1.5620266858060081E-6</v>
      </c>
      <c r="U239">
        <f t="shared" si="62"/>
        <v>5.8891727401199658E-4</v>
      </c>
      <c r="W239" s="1"/>
    </row>
    <row r="240" spans="1:23" x14ac:dyDescent="0.25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3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3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3.0911863881074498E-7</v>
      </c>
      <c r="S240" s="4">
        <f>SUM($R$41:R240)+0</f>
        <v>4.5802945539457035E-4</v>
      </c>
      <c r="T240">
        <f t="shared" si="61"/>
        <v>1.5220049231994476E-6</v>
      </c>
      <c r="U240">
        <f t="shared" si="62"/>
        <v>5.9009603837759388E-4</v>
      </c>
      <c r="W240" s="1"/>
    </row>
    <row r="241" spans="1:23" x14ac:dyDescent="0.25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3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3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2.8357922297083606E-7</v>
      </c>
      <c r="S241" s="4">
        <f>SUM($R$41:R241)+0</f>
        <v>4.5831303461754116E-4</v>
      </c>
      <c r="T241">
        <f t="shared" si="61"/>
        <v>1.4823521555040106E-6</v>
      </c>
      <c r="U241">
        <f t="shared" si="62"/>
        <v>5.9123426673253813E-4</v>
      </c>
      <c r="W241" s="1"/>
    </row>
    <row r="242" spans="1:23" x14ac:dyDescent="0.25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3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3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2.5814196479428766E-7</v>
      </c>
      <c r="S242" s="4">
        <f>SUM($R$41:R242)+0</f>
        <v>4.5857117658233546E-4</v>
      </c>
      <c r="T242">
        <f t="shared" si="61"/>
        <v>1.4430830092688623E-6</v>
      </c>
      <c r="U242">
        <f t="shared" si="62"/>
        <v>5.9233206437101058E-4</v>
      </c>
      <c r="W242" s="1"/>
    </row>
    <row r="243" spans="1:23" x14ac:dyDescent="0.25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3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3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2.3280686428109809E-7</v>
      </c>
      <c r="S243" s="4">
        <f>SUM($R$41:R243)+0</f>
        <v>4.5880398344661655E-4</v>
      </c>
      <c r="T243">
        <f t="shared" si="61"/>
        <v>1.4042135055265758E-6</v>
      </c>
      <c r="U243">
        <f t="shared" si="62"/>
        <v>5.9338953860845964E-4</v>
      </c>
      <c r="W243" s="1"/>
    </row>
    <row r="244" spans="1:23" x14ac:dyDescent="0.25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3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3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2.0757392143126818E-7</v>
      </c>
      <c r="S244" s="4">
        <f>SUM($R$41:R244)+0</f>
        <v>4.5901155736804782E-4</v>
      </c>
      <c r="T244">
        <f t="shared" si="61"/>
        <v>1.3657612142459619E-6</v>
      </c>
      <c r="U244">
        <f t="shared" si="62"/>
        <v>5.9440679870880755E-4</v>
      </c>
      <c r="W244" s="1"/>
    </row>
    <row r="245" spans="1:23" x14ac:dyDescent="0.25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3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3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1.8244313624479795E-7</v>
      </c>
      <c r="S245" s="4">
        <f>SUM($R$41:R245)+0</f>
        <v>4.5919400050429263E-4</v>
      </c>
      <c r="T245">
        <f t="shared" si="61"/>
        <v>1.3277454269067725E-6</v>
      </c>
      <c r="U245">
        <f t="shared" si="62"/>
        <v>5.9538395581474159E-4</v>
      </c>
      <c r="W245" s="1"/>
    </row>
    <row r="246" spans="1:23" x14ac:dyDescent="0.25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3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3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1.574145087216874E-7</v>
      </c>
      <c r="S246" s="4">
        <f>SUM($R$41:R246)+0</f>
        <v>4.5935141501301434E-4</v>
      </c>
      <c r="T246">
        <f t="shared" si="61"/>
        <v>1.2901873490817367E-6</v>
      </c>
      <c r="U246">
        <f t="shared" si="62"/>
        <v>5.9632112288093831E-4</v>
      </c>
      <c r="W246" s="1"/>
    </row>
    <row r="247" spans="1:23" x14ac:dyDescent="0.25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3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3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1.3248803886193651E-7</v>
      </c>
      <c r="S247" s="4">
        <f>SUM($R$41:R247)+0</f>
        <v>4.5948390305187628E-4</v>
      </c>
      <c r="T247">
        <f t="shared" si="61"/>
        <v>1.253110314954217E-6</v>
      </c>
      <c r="U247">
        <f t="shared" si="62"/>
        <v>5.9721841461008113E-4</v>
      </c>
      <c r="W247" s="1"/>
    </row>
    <row r="248" spans="1:23" x14ac:dyDescent="0.25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3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3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1.0766372666554572E-7</v>
      </c>
      <c r="S248" s="4">
        <f>SUM($R$41:R248)+0</f>
        <v>4.5959156677854182E-4</v>
      </c>
      <c r="T248">
        <f t="shared" si="61"/>
        <v>1.2165400256655703E-6</v>
      </c>
      <c r="U248">
        <f t="shared" si="62"/>
        <v>5.9807594739153653E-4</v>
      </c>
      <c r="W248" s="1"/>
    </row>
    <row r="249" spans="1:23" x14ac:dyDescent="0.25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3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3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8.294157213251461E-8</v>
      </c>
      <c r="S249" s="4">
        <f>SUM($R$41:R249)+0</f>
        <v>4.5967450835067436E-4</v>
      </c>
      <c r="T249">
        <f t="shared" si="61"/>
        <v>1.1805048132347113E-6</v>
      </c>
      <c r="U249">
        <f t="shared" si="62"/>
        <v>5.9889383924256257E-4</v>
      </c>
      <c r="W249" s="1"/>
    </row>
    <row r="250" spans="1:23" x14ac:dyDescent="0.25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3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3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5.8321575262842745E-8</v>
      </c>
      <c r="S250" s="4">
        <f>SUM($R$41:R250)+0</f>
        <v>4.5973282992593719E-4</v>
      </c>
      <c r="T250">
        <f t="shared" si="61"/>
        <v>1.145035931468249E-6</v>
      </c>
      <c r="U250">
        <f t="shared" si="62"/>
        <v>5.9967220975193141E-4</v>
      </c>
      <c r="W250" s="1"/>
    </row>
    <row r="251" spans="1:23" x14ac:dyDescent="0.25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3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3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3.3803736056530977E-8</v>
      </c>
      <c r="S251" s="4">
        <f>SUM($R$41:R251)+0</f>
        <v>4.5976663366199371E-4</v>
      </c>
      <c r="T251">
        <f t="shared" si="61"/>
        <v>1.1101678747084746E-6</v>
      </c>
      <c r="U251">
        <f t="shared" si="62"/>
        <v>6.0041118002584907E-4</v>
      </c>
      <c r="W251" s="1"/>
    </row>
    <row r="252" spans="1:23" x14ac:dyDescent="0.25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3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3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9.3880545135784579E-9</v>
      </c>
      <c r="S252" s="4">
        <f>SUM($R$41:R252)+0</f>
        <v>4.5977602171650729E-4</v>
      </c>
      <c r="T252">
        <f t="shared" si="61"/>
        <v>1.0759387243500379E-6</v>
      </c>
      <c r="U252">
        <f t="shared" si="62"/>
        <v>6.0111087263606938E-4</v>
      </c>
      <c r="W252" s="1"/>
    </row>
    <row r="253" spans="1:23" x14ac:dyDescent="0.25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3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3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-1.4925469366014388E-8</v>
      </c>
      <c r="S253" s="4">
        <f>SUM($R$41:R253)+0</f>
        <v>4.5976109624714127E-4</v>
      </c>
      <c r="T253">
        <f t="shared" si="61"/>
        <v>1.0423905216669074E-6</v>
      </c>
      <c r="U253">
        <f t="shared" si="62"/>
        <v>6.0177141157009622E-4</v>
      </c>
      <c r="W253" s="1"/>
    </row>
    <row r="254" spans="1:23" x14ac:dyDescent="0.25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3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3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-3.9136835582247561E-8</v>
      </c>
      <c r="S254" s="4">
        <f>SUM($R$41:R254)+0</f>
        <v>4.59721959411559E-4</v>
      </c>
      <c r="T254">
        <f t="shared" si="61"/>
        <v>1.009569663468549E-6</v>
      </c>
      <c r="U254">
        <f t="shared" si="62"/>
        <v>6.023929221833801E-4</v>
      </c>
      <c r="W254" s="1"/>
    </row>
    <row r="255" spans="1:23" x14ac:dyDescent="0.25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3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3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-6.3246044135121485E-8</v>
      </c>
      <c r="S255" s="4">
        <f>SUM($R$41:R255)+0</f>
        <v>4.5965871336742388E-4</v>
      </c>
      <c r="T255">
        <f t="shared" si="61"/>
        <v>9.7752731425239394E-7</v>
      </c>
      <c r="U255">
        <f t="shared" si="62"/>
        <v>6.029755311534171E-4</v>
      </c>
      <c r="W255" s="1"/>
    </row>
    <row r="256" spans="1:23" x14ac:dyDescent="0.25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3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3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-8.7253095024635312E-8</v>
      </c>
      <c r="S256" s="4">
        <f>SUM($R$41:R256)+0</f>
        <v>4.5957146027239922E-4</v>
      </c>
      <c r="T256">
        <f t="shared" si="61"/>
        <v>9.4631982461130152E-7</v>
      </c>
      <c r="U256">
        <f t="shared" si="62"/>
        <v>6.0351936643566236E-4</v>
      </c>
      <c r="W256" s="1"/>
    </row>
    <row r="257" spans="1:23" x14ac:dyDescent="0.25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3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3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-1.1115798825078989E-7</v>
      </c>
      <c r="S257" s="4">
        <f>SUM($R$41:R257)+0</f>
        <v>4.5946030228414842E-4</v>
      </c>
      <c r="T257">
        <f t="shared" si="61"/>
        <v>9.160091404444527E-7</v>
      </c>
      <c r="U257">
        <f t="shared" si="62"/>
        <v>6.0402455722117772E-4</v>
      </c>
      <c r="W257" s="1"/>
    </row>
    <row r="258" spans="1:23" x14ac:dyDescent="0.25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3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3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-1.349607238135848E-7</v>
      </c>
      <c r="S258" s="4">
        <f>SUM($R$41:R258)+0</f>
        <v>4.5932534156033482E-4</v>
      </c>
      <c r="T258">
        <f t="shared" si="61"/>
        <v>8.8666318077456872E-7</v>
      </c>
      <c r="U258">
        <f t="shared" si="62"/>
        <v>6.0449123389593254E-4</v>
      </c>
      <c r="W258" s="1"/>
    </row>
    <row r="259" spans="1:23" x14ac:dyDescent="0.25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3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3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-1.5866130171302003E-7</v>
      </c>
      <c r="S259" s="4">
        <f>SUM($R$41:R259)+0</f>
        <v>4.5916668025862179E-4</v>
      </c>
      <c r="T259">
        <f t="shared" si="61"/>
        <v>8.58356153528753E-7</v>
      </c>
      <c r="U259">
        <f t="shared" si="62"/>
        <v>6.049195280016862E-4</v>
      </c>
      <c r="W259" s="1"/>
    </row>
    <row r="260" spans="1:23" x14ac:dyDescent="0.25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3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3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-1.8225972194909601E-7</v>
      </c>
      <c r="S260" s="4">
        <f>SUM($R$41:R260)+0</f>
        <v>4.5898442053667271E-4</v>
      </c>
      <c r="T260">
        <f t="shared" si="61"/>
        <v>8.3116876849178857E-7</v>
      </c>
      <c r="U260">
        <f t="shared" si="62"/>
        <v>6.0530957219838129E-4</v>
      </c>
      <c r="W260" s="1"/>
    </row>
    <row r="261" spans="1:23" x14ac:dyDescent="0.25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3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3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-2.057559845218119E-7</v>
      </c>
      <c r="S261" s="4">
        <f>SUM($R$41:R261)+0</f>
        <v>4.587786645521509E-4</v>
      </c>
      <c r="T261">
        <f t="shared" si="61"/>
        <v>8.0518829509016754E-7</v>
      </c>
      <c r="U261">
        <f t="shared" si="62"/>
        <v>6.0566150022797857E-4</v>
      </c>
      <c r="W261" s="1"/>
    </row>
    <row r="262" spans="1:23" x14ac:dyDescent="0.25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3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3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-2.2915008943116853E-7</v>
      </c>
      <c r="S262" s="4">
        <f>SUM($R$41:R262)+0</f>
        <v>4.5854951446271976E-4</v>
      </c>
      <c r="T262">
        <f t="shared" si="61"/>
        <v>7.8050840051062975E-7</v>
      </c>
      <c r="U262">
        <f t="shared" si="62"/>
        <v>6.0597544687967229E-4</v>
      </c>
      <c r="W262" s="1"/>
    </row>
    <row r="263" spans="1:23" x14ac:dyDescent="0.25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3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3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-2.5244203667716507E-7</v>
      </c>
      <c r="S263" s="4">
        <f>SUM($R$41:R263)+0</f>
        <v>4.5829707242604257E-4</v>
      </c>
      <c r="T263">
        <f t="shared" si="61"/>
        <v>7.5722869242762949E-7</v>
      </c>
      <c r="U263">
        <f t="shared" si="62"/>
        <v>6.0625154795642549E-4</v>
      </c>
      <c r="W263" s="1"/>
    </row>
    <row r="264" spans="1:23" x14ac:dyDescent="0.25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3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3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-2.7563182625980152E-7</v>
      </c>
      <c r="S264" s="4">
        <f>SUM($R$41:R264)+0</f>
        <v>4.5802144059978276E-4</v>
      </c>
      <c r="T264">
        <f t="shared" si="61"/>
        <v>7.3545388279869329E-7</v>
      </c>
      <c r="U264">
        <f t="shared" si="62"/>
        <v>6.0648994024276579E-4</v>
      </c>
      <c r="W264" s="1"/>
    </row>
    <row r="265" spans="1:23" x14ac:dyDescent="0.25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3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3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-2.9871945817907871E-7</v>
      </c>
      <c r="S265" s="4">
        <f>SUM($R$41:R265)+0</f>
        <v>4.5772272114160366E-4</v>
      </c>
      <c r="T265">
        <f t="shared" si="61"/>
        <v>7.1529248835949245E-7</v>
      </c>
      <c r="U265">
        <f t="shared" si="62"/>
        <v>6.0669076147378876E-4</v>
      </c>
      <c r="W265" s="1"/>
    </row>
    <row r="266" spans="1:23" x14ac:dyDescent="0.25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3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3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-3.2170493243499623E-7</v>
      </c>
      <c r="S266" s="4">
        <f>SUM($R$41:R266)+0</f>
        <v>4.5740101620916869E-4</v>
      </c>
      <c r="T266">
        <f t="shared" si="61"/>
        <v>6.968549941338643E-7</v>
      </c>
      <c r="U266">
        <f t="shared" si="62"/>
        <v>6.0685415030531657E-4</v>
      </c>
      <c r="W266" s="1"/>
    </row>
    <row r="267" spans="1:23" x14ac:dyDescent="0.25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3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3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-3.4458824902755408E-7</v>
      </c>
      <c r="S267" s="4">
        <f>SUM($R$41:R267)+0</f>
        <v>4.5705642796014113E-4</v>
      </c>
      <c r="T267">
        <f t="shared" si="61"/>
        <v>6.8025143332264351E-7</v>
      </c>
      <c r="U267">
        <f t="shared" si="62"/>
        <v>6.0698024628516199E-4</v>
      </c>
      <c r="W267" s="1"/>
    </row>
    <row r="268" spans="1:23" x14ac:dyDescent="0.25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3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3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-3.6736940795675268E-7</v>
      </c>
      <c r="S268" s="4">
        <f>SUM($R$41:R268)+0</f>
        <v>4.566890585521844E-4</v>
      </c>
      <c r="T268">
        <f t="shared" si="61"/>
        <v>6.6558838424878367E-7</v>
      </c>
      <c r="U268">
        <f t="shared" si="62"/>
        <v>6.0706918982545148E-4</v>
      </c>
      <c r="W268" s="1"/>
    </row>
    <row r="269" spans="1:23" x14ac:dyDescent="0.25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3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3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-3.9004840922259118E-7</v>
      </c>
      <c r="S269" s="4">
        <f>SUM($R$41:R269)+0</f>
        <v>4.5629901014296179E-4</v>
      </c>
      <c r="T269">
        <f t="shared" si="61"/>
        <v>6.5296545357208941E-7</v>
      </c>
      <c r="U269">
        <f t="shared" si="62"/>
        <v>6.0712112217596083E-4</v>
      </c>
      <c r="W269" s="1"/>
    </row>
    <row r="270" spans="1:23" x14ac:dyDescent="0.25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3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3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-4.1262525282507043E-7</v>
      </c>
      <c r="S270" s="4">
        <f>SUM($R$41:R270)+0</f>
        <v>4.5588638489013671E-4</v>
      </c>
      <c r="T270">
        <f t="shared" si="61"/>
        <v>6.4247140041875996E-7</v>
      </c>
      <c r="U270">
        <f t="shared" si="62"/>
        <v>6.0713618539842316E-4</v>
      </c>
      <c r="W270" s="1"/>
    </row>
    <row r="271" spans="1:23" x14ac:dyDescent="0.25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3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3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-4.3509993876419001E-7</v>
      </c>
      <c r="S271" s="4">
        <f>SUM($R$41:R271)+0</f>
        <v>4.554512849513725E-4</v>
      </c>
      <c r="T271">
        <f t="shared" si="61"/>
        <v>6.3418014698111115E-7</v>
      </c>
      <c r="U271">
        <f t="shared" si="62"/>
        <v>6.0711452234176648E-4</v>
      </c>
      <c r="W271" s="1"/>
    </row>
    <row r="272" spans="1:23" x14ac:dyDescent="0.25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3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3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-4.5747246703994992E-7</v>
      </c>
      <c r="S272" s="4">
        <f>SUM($R$41:R272)+0</f>
        <v>4.5499381248433258E-4</v>
      </c>
      <c r="T272">
        <f t="shared" si="61"/>
        <v>6.2814699908024641E-7</v>
      </c>
      <c r="U272">
        <f t="shared" si="62"/>
        <v>6.070562766182432E-4</v>
      </c>
      <c r="W272" s="1"/>
    </row>
    <row r="273" spans="1:23" x14ac:dyDescent="0.25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3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3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-4.7974283765235058E-7</v>
      </c>
      <c r="S273" s="4">
        <f>SUM($R$41:R273)+0</f>
        <v>4.5451406964668023E-4</v>
      </c>
      <c r="T273">
        <f t="shared" si="61"/>
        <v>6.2440544282706738E-7</v>
      </c>
      <c r="U273">
        <f t="shared" si="62"/>
        <v>6.0696159258041339E-4</v>
      </c>
      <c r="W273" s="1"/>
    </row>
    <row r="274" spans="1:23" x14ac:dyDescent="0.25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3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3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-5.0191105060139114E-7</v>
      </c>
      <c r="S274" s="4">
        <f>SUM($R$41:R274)+0</f>
        <v>4.5401215859607882E-4</v>
      </c>
      <c r="T274">
        <f t="shared" si="61"/>
        <v>6.2296487112305848E-7</v>
      </c>
      <c r="U274">
        <f t="shared" si="62"/>
        <v>6.0683061529894953E-4</v>
      </c>
      <c r="W274" s="1"/>
    </row>
    <row r="275" spans="1:23" x14ac:dyDescent="0.25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3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3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-5.2397710588707245E-7</v>
      </c>
      <c r="S275" s="4">
        <f>SUM($R$41:R275)+0</f>
        <v>4.5348818149019174E-4</v>
      </c>
      <c r="T275">
        <f t="shared" si="61"/>
        <v>6.2380951717050516E-7</v>
      </c>
      <c r="U275">
        <f t="shared" si="62"/>
        <v>6.0666349054122473E-4</v>
      </c>
      <c r="W275" s="1"/>
    </row>
    <row r="276" spans="1:23" x14ac:dyDescent="0.25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3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3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-5.4594100350939409E-7</v>
      </c>
      <c r="S276" s="4">
        <f>SUM($R$41:R276)+0</f>
        <v>4.5294224048668234E-4</v>
      </c>
      <c r="T276">
        <f t="shared" si="61"/>
        <v>6.268987389577795E-7</v>
      </c>
      <c r="U276">
        <f t="shared" si="62"/>
        <v>6.0646036475065618E-4</v>
      </c>
      <c r="W276" s="1"/>
    </row>
    <row r="277" spans="1:23" x14ac:dyDescent="0.25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3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3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-5.6780274346835563E-7</v>
      </c>
      <c r="S277" s="4">
        <f>SUM($R$41:R277)+0</f>
        <v>4.5237443774321398E-4</v>
      </c>
      <c r="T277">
        <f t="shared" si="61"/>
        <v>6.321686335434233E-7</v>
      </c>
      <c r="U277">
        <f t="shared" si="62"/>
        <v>6.0622138502677229E-4</v>
      </c>
      <c r="W277" s="1"/>
    </row>
    <row r="278" spans="1:23" x14ac:dyDescent="0.25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3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3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-5.8956232576395708E-7</v>
      </c>
      <c r="S278" s="4">
        <f>SUM($R$41:R278)+0</f>
        <v>4.5178487541745001E-4</v>
      </c>
      <c r="T278">
        <f t="shared" si="61"/>
        <v>6.3953479811693215E-7</v>
      </c>
      <c r="U278">
        <f t="shared" si="62"/>
        <v>6.0594669910597255E-4</v>
      </c>
      <c r="W278" s="1"/>
    </row>
    <row r="279" spans="1:23" x14ac:dyDescent="0.25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3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3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-6.1121975039619927E-7</v>
      </c>
      <c r="S279" s="4">
        <f>SUM($R$41:R279)+0</f>
        <v>4.5117365566705382E-4</v>
      </c>
      <c r="T279">
        <f t="shared" si="61"/>
        <v>6.4889593064693539E-7</v>
      </c>
      <c r="U279">
        <f t="shared" si="62"/>
        <v>6.0563645534295442E-4</v>
      </c>
      <c r="W279" s="1"/>
    </row>
    <row r="280" spans="1:23" x14ac:dyDescent="0.25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3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3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-6.3277501736508222E-7</v>
      </c>
      <c r="S280" s="4">
        <f>SUM($R$41:R280)+0</f>
        <v>4.5054088064968873E-4</v>
      </c>
      <c r="T280">
        <f t="shared" si="61"/>
        <v>6.6013789890137824E-7</v>
      </c>
      <c r="U280">
        <f t="shared" si="62"/>
        <v>6.052908026927806E-4</v>
      </c>
      <c r="W280" s="1"/>
    </row>
    <row r="281" spans="1:23" x14ac:dyDescent="0.25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3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3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-6.5422812667060507E-7</v>
      </c>
      <c r="S281" s="4">
        <f>SUM($R$41:R281)+0</f>
        <v>4.4988665252301813E-4</v>
      </c>
      <c r="T281">
        <f t="shared" si="61"/>
        <v>6.7313790747425442E-7</v>
      </c>
      <c r="U281">
        <f t="shared" si="62"/>
        <v>6.0490989069355964E-4</v>
      </c>
      <c r="W281" s="1"/>
    </row>
    <row r="282" spans="1:23" x14ac:dyDescent="0.25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3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3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-6.7557907831276867E-7</v>
      </c>
      <c r="S282" s="4">
        <f>SUM($R$41:R282)+0</f>
        <v>4.4921107344470537E-4</v>
      </c>
      <c r="T282">
        <f t="shared" si="61"/>
        <v>6.8776844654301196E-7</v>
      </c>
      <c r="U282">
        <f t="shared" si="62"/>
        <v>6.0449386944971676E-4</v>
      </c>
      <c r="W282" s="1"/>
    </row>
    <row r="283" spans="1:23" x14ac:dyDescent="0.25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3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3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-6.9682787229157218E-7</v>
      </c>
      <c r="S283" s="4">
        <f>SUM($R$41:R283)+0</f>
        <v>4.4851424557241381E-4</v>
      </c>
      <c r="T283">
        <f t="shared" si="61"/>
        <v>7.0390079210334825E-7</v>
      </c>
      <c r="U283">
        <f t="shared" si="62"/>
        <v>6.0404288961583212E-4</v>
      </c>
      <c r="W283" s="1"/>
    </row>
    <row r="284" spans="1:23" x14ac:dyDescent="0.25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3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3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-7.1797450860701643E-7</v>
      </c>
      <c r="S284" s="4">
        <f>SUM($R$41:R284)+0</f>
        <v>4.477962710638068E-4</v>
      </c>
      <c r="T284">
        <f t="shared" si="61"/>
        <v>7.2140792259680081E-7</v>
      </c>
      <c r="U284">
        <f t="shared" si="62"/>
        <v>6.0355710238102359E-4</v>
      </c>
      <c r="W284" s="1"/>
    </row>
    <row r="285" spans="1:23" x14ac:dyDescent="0.25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3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3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-7.3901898725910144E-7</v>
      </c>
      <c r="S285" s="4">
        <f>SUM($R$41:R285)+0</f>
        <v>4.4705725207654768E-4</v>
      </c>
      <c r="T285">
        <f t="shared" si="61"/>
        <v>7.401668031353874E-7</v>
      </c>
      <c r="U285">
        <f t="shared" si="62"/>
        <v>6.0303665945385333E-4</v>
      </c>
      <c r="W285" s="1"/>
    </row>
    <row r="286" spans="1:23" x14ac:dyDescent="0.25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3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3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-7.5996130824782635E-7</v>
      </c>
      <c r="S286" s="4">
        <f>SUM($R$41:R286)+0</f>
        <v>4.4629729076829986E-4</v>
      </c>
      <c r="T286">
        <f t="shared" si="61"/>
        <v>7.6006005544237744E-7</v>
      </c>
      <c r="U286">
        <f t="shared" si="62"/>
        <v>6.0248171304773683E-4</v>
      </c>
      <c r="W286" s="1"/>
    </row>
    <row r="287" spans="1:23" x14ac:dyDescent="0.25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3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3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-7.8080147157319201E-7</v>
      </c>
      <c r="S287" s="4">
        <f>SUM($R$41:R287)+0</f>
        <v>4.4551648929672669E-4</v>
      </c>
      <c r="T287">
        <f t="shared" si="61"/>
        <v>7.8097707588293378E-7</v>
      </c>
      <c r="U287">
        <f t="shared" si="62"/>
        <v>6.0189241586683752E-4</v>
      </c>
      <c r="W287" s="1"/>
    </row>
    <row r="288" spans="1:23" x14ac:dyDescent="0.25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3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3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-8.0153947723519757E-7</v>
      </c>
      <c r="S288" s="4">
        <f>SUM($R$41:R288)+0</f>
        <v>4.4471494981949148E-4</v>
      </c>
      <c r="T288">
        <f t="shared" si="61"/>
        <v>8.0281468740659083E-7</v>
      </c>
      <c r="U288">
        <f t="shared" si="62"/>
        <v>6.012689210924256E-4</v>
      </c>
      <c r="W288" s="1"/>
    </row>
    <row r="289" spans="1:23" x14ac:dyDescent="0.25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3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3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-8.2217532523384388E-7</v>
      </c>
      <c r="S289" s="4">
        <f>SUM($R$41:R289)+0</f>
        <v>4.4389277449425761E-4</v>
      </c>
      <c r="T289">
        <f t="shared" si="61"/>
        <v>8.2547741840099536E-7</v>
      </c>
      <c r="U289">
        <f t="shared" si="62"/>
        <v>6.0061138236968531E-4</v>
      </c>
      <c r="W289" s="1"/>
    </row>
    <row r="290" spans="1:23" x14ac:dyDescent="0.25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3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3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-8.4270901556913095E-7</v>
      </c>
      <c r="S290" s="4">
        <f>SUM($R$41:R290)+0</f>
        <v>4.4305006547868851E-4</v>
      </c>
      <c r="T290">
        <f t="shared" si="61"/>
        <v>8.4887749758567695E-7</v>
      </c>
      <c r="U290">
        <f t="shared" si="62"/>
        <v>5.9991995379495261E-4</v>
      </c>
      <c r="W290" s="1"/>
    </row>
    <row r="291" spans="1:23" x14ac:dyDescent="0.25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3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3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-8.6314054824105707E-7</v>
      </c>
      <c r="S291" s="4">
        <f>SUM($R$41:R291)+0</f>
        <v>4.4218692493044746E-4</v>
      </c>
      <c r="T291">
        <f t="shared" si="61"/>
        <v>8.7293464383084692E-7</v>
      </c>
      <c r="U291">
        <f t="shared" si="62"/>
        <v>5.9919478990336792E-4</v>
      </c>
      <c r="W291" s="1"/>
    </row>
    <row r="292" spans="1:23" x14ac:dyDescent="0.25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3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3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-8.8346992324962394E-7</v>
      </c>
      <c r="S292" s="4">
        <f>SUM($R$41:R292)+0</f>
        <v>4.4130345500719781E-4</v>
      </c>
      <c r="T292">
        <f t="shared" si="61"/>
        <v>8.9757571675201988E-7</v>
      </c>
      <c r="U292">
        <f t="shared" si="62"/>
        <v>5.9843604565692772E-4</v>
      </c>
      <c r="W292" s="1"/>
    </row>
    <row r="293" spans="1:23" x14ac:dyDescent="0.25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3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3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-9.0369714059483156E-7</v>
      </c>
      <c r="S293" s="4">
        <f>SUM($R$41:R293)+0</f>
        <v>4.4039975786660298E-4</v>
      </c>
      <c r="T293">
        <f t="shared" si="61"/>
        <v>9.2273428052322836E-7</v>
      </c>
      <c r="U293">
        <f t="shared" si="62"/>
        <v>5.9764387643292008E-4</v>
      </c>
      <c r="W293" s="1"/>
    </row>
    <row r="294" spans="1:23" x14ac:dyDescent="0.25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3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3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-9.2382220027667909E-7</v>
      </c>
      <c r="S294" s="4">
        <f>SUM($R$41:R294)+0</f>
        <v>4.3947593566632631E-4</v>
      </c>
      <c r="T294">
        <f t="shared" si="61"/>
        <v>9.483501209937291E-7</v>
      </c>
      <c r="U294">
        <f t="shared" si="62"/>
        <v>5.9681843801273051E-4</v>
      </c>
      <c r="W294" s="1"/>
    </row>
    <row r="295" spans="1:23" x14ac:dyDescent="0.25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3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3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-9.4384510229516736E-7</v>
      </c>
      <c r="S295" s="4">
        <f>SUM($R$41:R295)+0</f>
        <v>4.3853209056403115E-4</v>
      </c>
      <c r="T295">
        <f t="shared" si="61"/>
        <v>9.7436874557469974E-7</v>
      </c>
      <c r="U295">
        <f t="shared" si="62"/>
        <v>5.9595988657100397E-4</v>
      </c>
      <c r="W295" s="1"/>
    </row>
    <row r="296" spans="1:23" x14ac:dyDescent="0.25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3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3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-9.6376584665029554E-7</v>
      </c>
      <c r="S296" s="4">
        <f>SUM($R$41:R296)+0</f>
        <v>4.3756832471738086E-4</v>
      </c>
      <c r="T296">
        <f t="shared" si="61"/>
        <v>1.0007408866877752E-6</v>
      </c>
      <c r="U296">
        <f t="shared" si="62"/>
        <v>5.9506837866514972E-4</v>
      </c>
      <c r="W296" s="1"/>
    </row>
    <row r="297" spans="1:23" x14ac:dyDescent="0.25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3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3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-9.8358443334206447E-7</v>
      </c>
      <c r="S297" s="4">
        <f>SUM($R$41:R297)+0</f>
        <v>4.3658474028403877E-4</v>
      </c>
      <c r="T297">
        <f t="shared" si="61"/>
        <v>1.0274220227552772E-6</v>
      </c>
      <c r="U297">
        <f t="shared" si="62"/>
        <v>5.9414407122517757E-4</v>
      </c>
      <c r="W297" s="1"/>
    </row>
    <row r="298" spans="1:23" x14ac:dyDescent="0.25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3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3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-1.0033008623704742E-6</v>
      </c>
      <c r="S298" s="4">
        <f>SUM($R$41:R298)+0</f>
        <v>4.3558143942166831E-4</v>
      </c>
      <c r="T298">
        <f t="shared" ref="T298:T361" si="77">SQRT(SUMSQ(O298,R298))</f>
        <v>1.0543719255382019E-6</v>
      </c>
      <c r="U298">
        <f t="shared" ref="U298:U361" si="78">SQRT(SUMSQ(S298,P298))</f>
        <v>5.9318712154385171E-4</v>
      </c>
      <c r="W298" s="1"/>
    </row>
    <row r="299" spans="1:23" x14ac:dyDescent="0.25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3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3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-1.0229151337355237E-6</v>
      </c>
      <c r="S299" s="4">
        <f>SUM($R$41:R299)+0</f>
        <v>4.3455852428793277E-4</v>
      </c>
      <c r="T299">
        <f t="shared" si="77"/>
        <v>1.0815542388162138E-6</v>
      </c>
      <c r="U299">
        <f t="shared" si="78"/>
        <v>5.9219768726715251E-4</v>
      </c>
      <c r="W299" s="1"/>
    </row>
    <row r="300" spans="1:23" x14ac:dyDescent="0.25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3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3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-1.0424272474372141E-6</v>
      </c>
      <c r="S300" s="4">
        <f>SUM($R$41:R300)+0</f>
        <v>4.3351609704049554E-4</v>
      </c>
      <c r="T300">
        <f t="shared" si="77"/>
        <v>1.1089360906789635E-6</v>
      </c>
      <c r="U300">
        <f t="shared" si="78"/>
        <v>5.9117592638503378E-4</v>
      </c>
      <c r="W300" s="1"/>
    </row>
    <row r="301" spans="1:23" x14ac:dyDescent="0.25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3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3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-1.0618372034755443E-6</v>
      </c>
      <c r="S301" s="4">
        <f>SUM($R$41:R301)+0</f>
        <v>4.3245425983701999E-4</v>
      </c>
      <c r="T301">
        <f t="shared" si="77"/>
        <v>1.136487739813224E-6</v>
      </c>
      <c r="U301">
        <f t="shared" si="78"/>
        <v>5.9012199722246572E-4</v>
      </c>
      <c r="W301" s="1"/>
    </row>
    <row r="302" spans="1:23" x14ac:dyDescent="0.25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3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3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-1.0811450018505153E-6</v>
      </c>
      <c r="S302" s="4">
        <f>SUM($R$41:R302)+0</f>
        <v>4.3137311483516945E-4</v>
      </c>
      <c r="T302">
        <f t="shared" si="77"/>
        <v>1.164182254917804E-6</v>
      </c>
      <c r="U302">
        <f t="shared" si="78"/>
        <v>5.8903605843075289E-4</v>
      </c>
      <c r="W302" s="1"/>
    </row>
    <row r="303" spans="1:23" x14ac:dyDescent="0.25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3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3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-1.100350642562127E-6</v>
      </c>
      <c r="S303" s="4">
        <f>SUM($R$41:R303)+0</f>
        <v>4.3027276419260735E-4</v>
      </c>
      <c r="T303">
        <f t="shared" si="77"/>
        <v>1.1919952255901712E-6</v>
      </c>
      <c r="U303">
        <f t="shared" si="78"/>
        <v>5.8791826897911805E-4</v>
      </c>
      <c r="W303" s="1"/>
    </row>
    <row r="304" spans="1:23" x14ac:dyDescent="0.25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3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3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-1.1194541256103787E-6</v>
      </c>
      <c r="S304" s="4">
        <f>SUM($R$41:R304)+0</f>
        <v>4.2915331006699697E-4</v>
      </c>
      <c r="T304">
        <f t="shared" si="77"/>
        <v>1.2199045025743201E-6</v>
      </c>
      <c r="U304">
        <f t="shared" si="78"/>
        <v>5.867687881465414E-4</v>
      </c>
      <c r="W304" s="1"/>
    </row>
    <row r="305" spans="1:23" x14ac:dyDescent="0.25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3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3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-1.1384554509952702E-6</v>
      </c>
      <c r="S305" s="4">
        <f>SUM($R$41:R305)+0</f>
        <v>4.2801485461600172E-4</v>
      </c>
      <c r="T305">
        <f t="shared" si="77"/>
        <v>1.2478899650387404E-6</v>
      </c>
      <c r="U305">
        <f t="shared" si="78"/>
        <v>5.8558777551384741E-4</v>
      </c>
      <c r="W305" s="1"/>
    </row>
    <row r="306" spans="1:23" x14ac:dyDescent="0.25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3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3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-1.1573546187168025E-6</v>
      </c>
      <c r="S306" s="4">
        <f>SUM($R$41:R306)+0</f>
        <v>4.2685749999728489E-4</v>
      </c>
      <c r="T306">
        <f t="shared" si="77"/>
        <v>1.275933312492011E-6</v>
      </c>
      <c r="U306">
        <f t="shared" si="78"/>
        <v>5.8437539095602964E-4</v>
      </c>
      <c r="W306" s="1"/>
    </row>
    <row r="307" spans="1:23" x14ac:dyDescent="0.25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3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3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-1.1761516287749747E-6</v>
      </c>
      <c r="S307" s="4">
        <f>SUM($R$41:R307)+0</f>
        <v>4.2568134836850989E-4</v>
      </c>
      <c r="T307">
        <f t="shared" si="77"/>
        <v>1.3040178789870835E-6</v>
      </c>
      <c r="U307">
        <f t="shared" si="78"/>
        <v>5.8313179463480671E-4</v>
      </c>
      <c r="W307" s="1"/>
    </row>
    <row r="308" spans="1:23" x14ac:dyDescent="0.25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3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3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-1.1948464811697877E-6</v>
      </c>
      <c r="S308" s="4">
        <f>SUM($R$41:R308)+0</f>
        <v>4.2448650188734013E-4</v>
      </c>
      <c r="T308">
        <f t="shared" si="77"/>
        <v>1.3321284673745452E-6</v>
      </c>
      <c r="U308">
        <f t="shared" si="78"/>
        <v>5.8185714699139884E-4</v>
      </c>
      <c r="W308" s="1"/>
    </row>
    <row r="309" spans="1:23" x14ac:dyDescent="0.25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3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3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-1.2134391759012405E-6</v>
      </c>
      <c r="S309" s="4">
        <f>SUM($R$41:R309)+0</f>
        <v>4.232730627114389E-4</v>
      </c>
      <c r="T309">
        <f t="shared" si="77"/>
        <v>1.3602512015124512E-6</v>
      </c>
      <c r="U309">
        <f t="shared" si="78"/>
        <v>5.8055160873951995E-4</v>
      </c>
      <c r="W309" s="1"/>
    </row>
    <row r="310" spans="1:23" x14ac:dyDescent="0.25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3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3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-1.2319297129693341E-6</v>
      </c>
      <c r="S310" s="4">
        <f>SUM($R$41:R310)+0</f>
        <v>4.2204113299846956E-4</v>
      </c>
      <c r="T310">
        <f t="shared" si="77"/>
        <v>1.3883733945065794E-6</v>
      </c>
      <c r="U310">
        <f t="shared" si="78"/>
        <v>5.7921534085857726E-4</v>
      </c>
      <c r="W310" s="1"/>
    </row>
    <row r="311" spans="1:23" x14ac:dyDescent="0.25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3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3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-1.2503180923740685E-6</v>
      </c>
      <c r="S311" s="4">
        <f>SUM($R$41:R311)+0</f>
        <v>4.207908149060955E-4</v>
      </c>
      <c r="T311">
        <f t="shared" si="77"/>
        <v>1.4164834312272977E-6</v>
      </c>
      <c r="U311">
        <f t="shared" si="78"/>
        <v>5.7784850458706901E-4</v>
      </c>
      <c r="W311" s="1"/>
    </row>
    <row r="312" spans="1:23" x14ac:dyDescent="0.25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3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3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-1.2686043141154428E-6</v>
      </c>
      <c r="S312" s="4">
        <f>SUM($R$41:R312)+0</f>
        <v>4.1952221059198008E-4</v>
      </c>
      <c r="T312">
        <f t="shared" si="77"/>
        <v>1.4445706635192476E-6</v>
      </c>
      <c r="U312">
        <f t="shared" si="78"/>
        <v>5.7645126141617849E-4</v>
      </c>
      <c r="W312" s="1"/>
    </row>
    <row r="313" spans="1:23" x14ac:dyDescent="0.25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3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3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-1.2867883781934578E-6</v>
      </c>
      <c r="S313" s="4">
        <f>SUM($R$41:R313)+0</f>
        <v>4.1823542221378665E-4</v>
      </c>
      <c r="T313">
        <f t="shared" si="77"/>
        <v>1.4726253166824746E-6</v>
      </c>
      <c r="U313">
        <f t="shared" si="78"/>
        <v>5.750237730835512E-4</v>
      </c>
      <c r="W313" s="1"/>
    </row>
    <row r="314" spans="1:23" x14ac:dyDescent="0.25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3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3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-1.3048702846081127E-6</v>
      </c>
      <c r="S314" s="4">
        <f>SUM($R$41:R314)+0</f>
        <v>4.1693055192917856E-4</v>
      </c>
      <c r="T314">
        <f t="shared" si="77"/>
        <v>1.5006384059554228E-6</v>
      </c>
      <c r="U314">
        <f t="shared" si="78"/>
        <v>5.7356620156725547E-4</v>
      </c>
      <c r="W314" s="1"/>
    </row>
    <row r="315" spans="1:23" x14ac:dyDescent="0.25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3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3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-1.3228500333594083E-6</v>
      </c>
      <c r="S315" s="4">
        <f>SUM($R$41:R315)+0</f>
        <v>4.1560770189581916E-4</v>
      </c>
      <c r="T315">
        <f t="shared" si="77"/>
        <v>1.5286016618698965E-6</v>
      </c>
      <c r="U315">
        <f t="shared" si="78"/>
        <v>5.7207870907991594E-4</v>
      </c>
      <c r="W315" s="1"/>
    </row>
    <row r="316" spans="1:23" x14ac:dyDescent="0.25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3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3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-1.3407276244473448E-6</v>
      </c>
      <c r="S316" s="4">
        <f>SUM($R$41:R316)+0</f>
        <v>4.142669742713718E-4</v>
      </c>
      <c r="T316">
        <f t="shared" si="77"/>
        <v>1.556507463475059E-6</v>
      </c>
      <c r="U316">
        <f t="shared" si="78"/>
        <v>5.705614580630155E-4</v>
      </c>
      <c r="W316" s="1"/>
    </row>
    <row r="317" spans="1:23" x14ac:dyDescent="0.25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3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3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-1.3585030578719211E-6</v>
      </c>
      <c r="S317" s="4">
        <f>SUM($R$41:R317)+0</f>
        <v>4.1290847121349989E-4</v>
      </c>
      <c r="T317">
        <f t="shared" si="77"/>
        <v>1.5843487785420502E-6</v>
      </c>
      <c r="U317">
        <f t="shared" si="78"/>
        <v>5.690146111813609E-4</v>
      </c>
      <c r="W317" s="1"/>
    </row>
    <row r="318" spans="1:23" x14ac:dyDescent="0.25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3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3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-1.3761763336331381E-6</v>
      </c>
      <c r="S318" s="4">
        <f>SUM($R$41:R318)+0</f>
        <v>4.1153229487986677E-4</v>
      </c>
      <c r="T318">
        <f t="shared" si="77"/>
        <v>1.6121191099633153E-6</v>
      </c>
      <c r="U318">
        <f t="shared" si="78"/>
        <v>5.6743833131770555E-4</v>
      </c>
      <c r="W318" s="1"/>
    </row>
    <row r="319" spans="1:23" x14ac:dyDescent="0.25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3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3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-1.3937474517309951E-6</v>
      </c>
      <c r="S319" s="4">
        <f>SUM($R$41:R319)+0</f>
        <v>4.1013854742813575E-4</v>
      </c>
      <c r="T319">
        <f t="shared" si="77"/>
        <v>1.6398124476520749E-6</v>
      </c>
      <c r="U319">
        <f t="shared" si="78"/>
        <v>5.658327815675244E-4</v>
      </c>
      <c r="W319" s="1"/>
    </row>
    <row r="320" spans="1:23" x14ac:dyDescent="0.25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3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3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-1.411216412165492E-6</v>
      </c>
      <c r="S320" s="4">
        <f>SUM($R$41:R320)+0</f>
        <v>4.0872733101597028E-4</v>
      </c>
      <c r="T320">
        <f t="shared" si="77"/>
        <v>1.66742322532847E-6</v>
      </c>
      <c r="U320">
        <f t="shared" si="78"/>
        <v>5.6419812523393685E-4</v>
      </c>
      <c r="W320" s="1"/>
    </row>
    <row r="321" spans="1:23" x14ac:dyDescent="0.25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3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3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-1.4285832149366296E-6</v>
      </c>
      <c r="S321" s="4">
        <f>SUM($R$41:R321)+0</f>
        <v>4.0729874780103366E-4</v>
      </c>
      <c r="T321">
        <f t="shared" si="77"/>
        <v>1.6949462816506449E-6</v>
      </c>
      <c r="U321">
        <f t="shared" si="78"/>
        <v>5.6253452582277145E-4</v>
      </c>
      <c r="W321" s="1"/>
    </row>
    <row r="322" spans="1:23" x14ac:dyDescent="0.25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3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3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-1.445847860044408E-6</v>
      </c>
      <c r="S322" s="4">
        <f>SUM($R$41:R322)+0</f>
        <v>4.0585289994098925E-4</v>
      </c>
      <c r="T322">
        <f t="shared" si="77"/>
        <v>1.7223768252124074E-6</v>
      </c>
      <c r="U322">
        <f t="shared" si="78"/>
        <v>5.6084214703776964E-4</v>
      </c>
      <c r="W322" s="1"/>
    </row>
    <row r="323" spans="1:23" x14ac:dyDescent="0.25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3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3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-1.4630103474888263E-6</v>
      </c>
      <c r="S323" s="4">
        <f>SUM($R$41:R323)+0</f>
        <v>4.0438988959350043E-4</v>
      </c>
      <c r="T323">
        <f t="shared" si="77"/>
        <v>1.7497104029849708E-6</v>
      </c>
      <c r="U323">
        <f t="shared" si="78"/>
        <v>5.5912115277592146E-4</v>
      </c>
      <c r="W323" s="1"/>
    </row>
    <row r="324" spans="1:23" x14ac:dyDescent="0.25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3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3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-1.4800706772698845E-6</v>
      </c>
      <c r="S324" s="4">
        <f>SUM($R$41:R324)+0</f>
        <v>4.0290981891623052E-4</v>
      </c>
      <c r="T324">
        <f t="shared" si="77"/>
        <v>1.7769428718294819E-6</v>
      </c>
      <c r="U324">
        <f t="shared" si="78"/>
        <v>5.5737170712293191E-4</v>
      </c>
      <c r="W324" s="1"/>
    </row>
    <row r="325" spans="1:23" x14ac:dyDescent="0.25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3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3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-1.4970288493875834E-6</v>
      </c>
      <c r="S325" s="4">
        <f>SUM($R$41:R325)+0</f>
        <v>4.0141279006684292E-4</v>
      </c>
      <c r="T325">
        <f t="shared" si="77"/>
        <v>1.8040703727503313E-6</v>
      </c>
      <c r="U325">
        <f t="shared" si="78"/>
        <v>5.5559397434881176E-4</v>
      </c>
      <c r="W325" s="1"/>
    </row>
    <row r="326" spans="1:23" x14ac:dyDescent="0.25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3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3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-1.5138848638419231E-6</v>
      </c>
      <c r="S326" s="4">
        <f>SUM($R$41:R326)+0</f>
        <v>3.9989890520300097E-4</v>
      </c>
      <c r="T326">
        <f t="shared" si="77"/>
        <v>1.8310893075973416E-6</v>
      </c>
      <c r="U326">
        <f t="shared" si="78"/>
        <v>5.5378811890358895E-4</v>
      </c>
      <c r="W326" s="1"/>
    </row>
    <row r="327" spans="1:23" x14ac:dyDescent="0.25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3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3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-1.5306387206329035E-6</v>
      </c>
      <c r="S327" s="4">
        <f>SUM($R$41:R327)+0</f>
        <v>3.9836826648236809E-4</v>
      </c>
      <c r="T327">
        <f t="shared" si="77"/>
        <v>1.8579963179584207E-6</v>
      </c>
      <c r="U327">
        <f t="shared" si="78"/>
        <v>5.5195430541313847E-4</v>
      </c>
      <c r="W327" s="1"/>
    </row>
    <row r="328" spans="1:23" x14ac:dyDescent="0.25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3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3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-1.5472904197605238E-6</v>
      </c>
      <c r="S328" s="4">
        <f>SUM($R$41:R328)+0</f>
        <v>3.9682097606260757E-4</v>
      </c>
      <c r="T328">
        <f t="shared" si="77"/>
        <v>1.8847882660137515E-6</v>
      </c>
      <c r="U328">
        <f t="shared" si="78"/>
        <v>5.5009269867512412E-4</v>
      </c>
      <c r="W328" s="1"/>
    </row>
    <row r="329" spans="1:23" x14ac:dyDescent="0.25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3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3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-1.5638399612247841E-6</v>
      </c>
      <c r="S329" s="4">
        <f>SUM($R$41:R329)+0</f>
        <v>3.9525713610138281E-4</v>
      </c>
      <c r="T329">
        <f t="shared" si="77"/>
        <v>1.9114622171485E-6</v>
      </c>
      <c r="U329">
        <f t="shared" si="78"/>
        <v>5.4820346365505189E-4</v>
      </c>
      <c r="W329" s="1"/>
    </row>
    <row r="330" spans="1:23" x14ac:dyDescent="0.25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3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3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-1.5802873450256851E-6</v>
      </c>
      <c r="S330" s="4">
        <f>SUM($R$41:R330)+0</f>
        <v>3.9367684875635711E-4</v>
      </c>
      <c r="T330">
        <f t="shared" si="77"/>
        <v>1.93801542414386E-6</v>
      </c>
      <c r="U330">
        <f t="shared" si="78"/>
        <v>5.4628676548242885E-4</v>
      </c>
      <c r="W330" s="1"/>
    </row>
    <row r="331" spans="1:23" x14ac:dyDescent="0.25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3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3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-1.5966325711632268E-6</v>
      </c>
      <c r="S331" s="4">
        <f>SUM($R$41:R331)+0</f>
        <v>3.9208021618519388E-4</v>
      </c>
      <c r="T331">
        <f t="shared" si="77"/>
        <v>1.9644453127863446E-6</v>
      </c>
      <c r="U331">
        <f t="shared" si="78"/>
        <v>5.4434276944702537E-4</v>
      </c>
      <c r="W331" s="1"/>
    </row>
    <row r="332" spans="1:23" x14ac:dyDescent="0.25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3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3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-1.6128756396374093E-6</v>
      </c>
      <c r="S332" s="4">
        <f>SUM($R$41:R332)+0</f>
        <v>3.9046734054555646E-4</v>
      </c>
      <c r="T332">
        <f t="shared" si="77"/>
        <v>1.9907494687529519E-6</v>
      </c>
      <c r="U332">
        <f t="shared" si="78"/>
        <v>5.4237164099523773E-4</v>
      </c>
      <c r="W332" s="1"/>
    </row>
    <row r="333" spans="1:23" x14ac:dyDescent="0.25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3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3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-1.6290165504482317E-6</v>
      </c>
      <c r="S333" s="4">
        <f>SUM($R$41:R333)+0</f>
        <v>3.8883832399510821E-4</v>
      </c>
      <c r="T333">
        <f t="shared" si="77"/>
        <v>2.016925625645452E-6</v>
      </c>
      <c r="U333">
        <f t="shared" si="78"/>
        <v>5.403735457265472E-4</v>
      </c>
      <c r="W333" s="1"/>
    </row>
    <row r="334" spans="1:23" x14ac:dyDescent="0.25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3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3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-1.6450553035956932E-6</v>
      </c>
      <c r="S334" s="4">
        <f>SUM($R$41:R334)+0</f>
        <v>3.8719326869151254E-4</v>
      </c>
      <c r="T334">
        <f t="shared" si="77"/>
        <v>2.0429716540608204E-6</v>
      </c>
      <c r="U334">
        <f t="shared" si="78"/>
        <v>5.3834864939007352E-4</v>
      </c>
      <c r="W334" s="1"/>
    </row>
    <row r="335" spans="1:23" x14ac:dyDescent="0.25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3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3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-1.6609918990797962E-6</v>
      </c>
      <c r="S335" s="4">
        <f>SUM($R$41:R335)+0</f>
        <v>3.8553227679243273E-4</v>
      </c>
      <c r="T335">
        <f t="shared" si="77"/>
        <v>2.068885551597035E-6</v>
      </c>
      <c r="U335">
        <f t="shared" si="78"/>
        <v>5.3629711788121925E-4</v>
      </c>
      <c r="W335" s="1"/>
    </row>
    <row r="336" spans="1:23" x14ac:dyDescent="0.25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3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3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-1.6768263369005392E-6</v>
      </c>
      <c r="S336" s="4">
        <f>SUM($R$41:R336)+0</f>
        <v>3.838554504555322E-4</v>
      </c>
      <c r="T336">
        <f t="shared" si="77"/>
        <v>2.0946654337041981E-6</v>
      </c>
      <c r="U336">
        <f t="shared" si="78"/>
        <v>5.3421911723840209E-4</v>
      </c>
      <c r="W336" s="1"/>
    </row>
    <row r="337" spans="1:23" x14ac:dyDescent="0.25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3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3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-1.692558617057922E-6</v>
      </c>
      <c r="S337" s="4">
        <f>SUM($R$41:R337)+0</f>
        <v>3.8216289183847429E-4</v>
      </c>
      <c r="T337">
        <f t="shared" si="77"/>
        <v>2.1203095253004985E-6</v>
      </c>
      <c r="U337">
        <f t="shared" si="78"/>
        <v>5.3211481363987356E-4</v>
      </c>
      <c r="W337" s="1"/>
    </row>
    <row r="338" spans="1:23" x14ac:dyDescent="0.25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3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3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-1.7081887395519465E-6</v>
      </c>
      <c r="S338" s="4">
        <f>SUM($R$41:R338)+0</f>
        <v>3.8045470309892236E-4</v>
      </c>
      <c r="T338">
        <f t="shared" si="77"/>
        <v>2.1458161530809491E-6</v>
      </c>
      <c r="U338">
        <f t="shared" si="78"/>
        <v>5.2998437340062005E-4</v>
      </c>
      <c r="W338" s="1"/>
    </row>
    <row r="339" spans="1:23" x14ac:dyDescent="0.25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3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3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-1.72371670438261E-6</v>
      </c>
      <c r="S339" s="4">
        <f>SUM($R$41:R339)+0</f>
        <v>3.7873098639453975E-4</v>
      </c>
      <c r="T339">
        <f t="shared" si="77"/>
        <v>2.171183738454319E-6</v>
      </c>
      <c r="U339">
        <f t="shared" si="78"/>
        <v>5.2782796296934524E-4</v>
      </c>
      <c r="W339" s="1"/>
    </row>
    <row r="340" spans="1:23" x14ac:dyDescent="0.25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3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3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-1.7391425115499151E-6</v>
      </c>
      <c r="S340" s="4">
        <f>SUM($R$41:R340)+0</f>
        <v>3.7699184388298982E-4</v>
      </c>
      <c r="T340">
        <f t="shared" si="77"/>
        <v>2.1964107910503444E-6</v>
      </c>
      <c r="U340">
        <f t="shared" si="78"/>
        <v>5.2564574892552981E-4</v>
      </c>
      <c r="W340" s="1"/>
    </row>
    <row r="341" spans="1:23" x14ac:dyDescent="0.25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3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3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-1.7544661610538601E-6</v>
      </c>
      <c r="S341" s="4">
        <f>SUM($R$41:R341)+0</f>
        <v>3.7523737772193598E-4</v>
      </c>
      <c r="T341">
        <f t="shared" si="77"/>
        <v>2.2214959027451616E-6</v>
      </c>
      <c r="U341">
        <f t="shared" si="78"/>
        <v>5.2343789797656742E-4</v>
      </c>
      <c r="W341" s="1"/>
    </row>
    <row r="342" spans="1:23" x14ac:dyDescent="0.25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3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3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-1.7696876528944451E-6</v>
      </c>
      <c r="S342" s="4">
        <f>SUM($R$41:R342)+0</f>
        <v>3.7346769006904151E-4</v>
      </c>
      <c r="T342">
        <f t="shared" si="77"/>
        <v>2.2464377421582085E-6</v>
      </c>
      <c r="U342">
        <f t="shared" si="78"/>
        <v>5.2120457695497462E-4</v>
      </c>
      <c r="W342" s="1"/>
    </row>
    <row r="343" spans="1:23" x14ac:dyDescent="0.25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3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3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-1.7848069870716716E-6</v>
      </c>
      <c r="S343" s="4">
        <f>SUM($R$41:R343)+0</f>
        <v>3.7168288308196982E-4</v>
      </c>
      <c r="T343">
        <f t="shared" si="77"/>
        <v>2.2712350495784637E-6</v>
      </c>
      <c r="U343">
        <f t="shared" si="78"/>
        <v>5.1894595281567167E-4</v>
      </c>
      <c r="W343" s="1"/>
    </row>
    <row r="344" spans="1:23" x14ac:dyDescent="0.25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3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3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-1.7998241635855371E-6</v>
      </c>
      <c r="S344" s="4">
        <f>SUM($R$41:R344)+0</f>
        <v>3.6988305891838427E-4</v>
      </c>
      <c r="T344">
        <f t="shared" si="77"/>
        <v>2.2958866322820934E-6</v>
      </c>
      <c r="U344">
        <f t="shared" si="78"/>
        <v>5.1666219263333309E-4</v>
      </c>
      <c r="W344" s="1"/>
    </row>
    <row r="345" spans="1:23" x14ac:dyDescent="0.25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3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3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-1.8147391824360443E-6</v>
      </c>
      <c r="S345" s="4">
        <f>SUM($R$41:R345)+0</f>
        <v>3.6806831973594821E-4</v>
      </c>
      <c r="T345">
        <f t="shared" si="77"/>
        <v>2.3203913602072819E-6</v>
      </c>
      <c r="U345">
        <f t="shared" si="78"/>
        <v>5.1435346359980563E-4</v>
      </c>
      <c r="W345" s="1"/>
    </row>
    <row r="346" spans="1:23" x14ac:dyDescent="0.25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3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3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-1.8295520436231914E-6</v>
      </c>
      <c r="S346" s="4">
        <f>SUM($R$41:R346)+0</f>
        <v>3.6623876769232503E-4</v>
      </c>
      <c r="T346">
        <f t="shared" si="77"/>
        <v>2.3447481619553357E-6</v>
      </c>
      <c r="U346">
        <f t="shared" si="78"/>
        <v>5.1201993302159093E-4</v>
      </c>
      <c r="W346" s="1"/>
    </row>
    <row r="347" spans="1:23" x14ac:dyDescent="0.25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3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3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-1.8442627471469784E-6</v>
      </c>
      <c r="S347" s="4">
        <f>SUM($R$41:R347)+0</f>
        <v>3.6439450494517804E-4</v>
      </c>
      <c r="T347">
        <f t="shared" si="77"/>
        <v>2.3689560210901338E-6</v>
      </c>
      <c r="U347">
        <f t="shared" si="78"/>
        <v>5.096617683173929E-4</v>
      </c>
      <c r="W347" s="1"/>
    </row>
    <row r="348" spans="1:23" x14ac:dyDescent="0.25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3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3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-1.8588712930074061E-6</v>
      </c>
      <c r="S348" s="4">
        <f>SUM($R$41:R348)+0</f>
        <v>3.6253563365217065E-4</v>
      </c>
      <c r="T348">
        <f t="shared" si="77"/>
        <v>2.3930139727106374E-6</v>
      </c>
      <c r="U348">
        <f t="shared" si="78"/>
        <v>5.0727913701572615E-4</v>
      </c>
      <c r="W348" s="1"/>
    </row>
    <row r="349" spans="1:23" x14ac:dyDescent="0.25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3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3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-1.8733776812044737E-6</v>
      </c>
      <c r="S349" s="4">
        <f>SUM($R$41:R349)+0</f>
        <v>3.6066225597096619E-4</v>
      </c>
      <c r="T349">
        <f t="shared" si="77"/>
        <v>2.4169211002735755E-6</v>
      </c>
      <c r="U349">
        <f t="shared" si="78"/>
        <v>5.0487220675258409E-4</v>
      </c>
      <c r="W349" s="1"/>
    </row>
    <row r="350" spans="1:23" x14ac:dyDescent="0.25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3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3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-1.8877819117381813E-6</v>
      </c>
      <c r="S350" s="4">
        <f>SUM($R$41:R350)+0</f>
        <v>3.5877447405922803E-4</v>
      </c>
      <c r="T350">
        <f t="shared" si="77"/>
        <v>2.4406765326455354E-6</v>
      </c>
      <c r="U350">
        <f t="shared" si="78"/>
        <v>5.0244114526916612E-4</v>
      </c>
      <c r="W350" s="1"/>
    </row>
    <row r="351" spans="1:23" x14ac:dyDescent="0.25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3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3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-1.9020839846085304E-6</v>
      </c>
      <c r="S351" s="4">
        <f>SUM($R$41:R351)+0</f>
        <v>3.5687239007461952E-4</v>
      </c>
      <c r="T351">
        <f t="shared" si="77"/>
        <v>2.4642794413656249E-6</v>
      </c>
      <c r="U351">
        <f t="shared" si="78"/>
        <v>4.9998612040966066E-4</v>
      </c>
      <c r="W351" s="1"/>
    </row>
    <row r="352" spans="1:23" x14ac:dyDescent="0.25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3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3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-1.9162838998155186E-6</v>
      </c>
      <c r="S352" s="4">
        <f>SUM($R$41:R352)+0</f>
        <v>3.54956106174804E-4</v>
      </c>
      <c r="T352">
        <f t="shared" si="77"/>
        <v>2.4877290381015749E-6</v>
      </c>
      <c r="U352">
        <f t="shared" si="78"/>
        <v>4.975073001190841E-4</v>
      </c>
      <c r="W352" s="1"/>
    </row>
    <row r="353" spans="1:23" x14ac:dyDescent="0.25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3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3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-1.9303816573591484E-6</v>
      </c>
      <c r="S353" s="4">
        <f>SUM($R$41:R353)+0</f>
        <v>3.5302572451744487E-4</v>
      </c>
      <c r="T353">
        <f t="shared" si="77"/>
        <v>2.5110245722837412E-6</v>
      </c>
      <c r="U353">
        <f t="shared" si="78"/>
        <v>4.9500485244117261E-4</v>
      </c>
      <c r="W353" s="1"/>
    </row>
    <row r="354" spans="1:23" x14ac:dyDescent="0.25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3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3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-1.944377257239418E-6</v>
      </c>
      <c r="S354" s="4">
        <f>SUM($R$41:R354)+0</f>
        <v>3.5108134726020545E-4</v>
      </c>
      <c r="T354">
        <f t="shared" si="77"/>
        <v>2.5341653289027997E-6</v>
      </c>
      <c r="U354">
        <f t="shared" si="78"/>
        <v>4.9247894551632612E-4</v>
      </c>
      <c r="W354" s="1"/>
    </row>
    <row r="355" spans="1:23" x14ac:dyDescent="0.25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3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3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-1.9582706994563276E-6</v>
      </c>
      <c r="S355" s="4">
        <f>SUM($R$41:R355)+0</f>
        <v>3.4912307656074913E-4</v>
      </c>
      <c r="T355">
        <f t="shared" si="77"/>
        <v>2.557150626458261E-6</v>
      </c>
      <c r="U355">
        <f t="shared" si="78"/>
        <v>4.8992974757960386E-4</v>
      </c>
      <c r="W355" s="1"/>
    </row>
    <row r="356" spans="1:23" x14ac:dyDescent="0.25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3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3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-1.9720619840098788E-6</v>
      </c>
      <c r="S356" s="4">
        <f>SUM($R$41:R356)+0</f>
        <v>3.4715101457673925E-4</v>
      </c>
      <c r="T356">
        <f t="shared" si="77"/>
        <v>2.5799798150460058E-6</v>
      </c>
      <c r="U356">
        <f t="shared" si="78"/>
        <v>4.873574269587675E-4</v>
      </c>
      <c r="W356" s="1"/>
    </row>
    <row r="357" spans="1:23" x14ac:dyDescent="0.25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3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3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-1.9857511109000691E-6</v>
      </c>
      <c r="S357" s="4">
        <f>SUM($R$41:R357)+0</f>
        <v>3.4516526346583919E-4</v>
      </c>
      <c r="T357">
        <f t="shared" si="77"/>
        <v>2.6026522745740998E-6</v>
      </c>
      <c r="U357">
        <f t="shared" si="78"/>
        <v>4.8476215207237424E-4</v>
      </c>
      <c r="W357" s="1"/>
    </row>
    <row r="358" spans="1:23" x14ac:dyDescent="0.25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3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3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-1.9993380801269009E-6</v>
      </c>
      <c r="S358" s="4">
        <f>SUM($R$41:R358)+0</f>
        <v>3.4316592538571227E-4</v>
      </c>
      <c r="T358">
        <f t="shared" si="77"/>
        <v>2.6251674130970832E-6</v>
      </c>
      <c r="U358">
        <f t="shared" si="78"/>
        <v>4.8214409142791493E-4</v>
      </c>
      <c r="W358" s="1"/>
    </row>
    <row r="359" spans="1:23" x14ac:dyDescent="0.25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3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3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-2.0128228916903727E-6</v>
      </c>
      <c r="S359" s="4">
        <f>SUM($R$41:R359)+0</f>
        <v>3.4115310249402191E-4</v>
      </c>
      <c r="T359">
        <f t="shared" si="77"/>
        <v>2.6475246652597266E-6</v>
      </c>
      <c r="U359">
        <f t="shared" si="78"/>
        <v>4.7950341361999898E-4</v>
      </c>
      <c r="W359" s="1"/>
    </row>
    <row r="360" spans="1:23" x14ac:dyDescent="0.25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3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3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-2.0262055455904843E-6</v>
      </c>
      <c r="S360" s="4">
        <f>SUM($R$41:R360)+0</f>
        <v>3.3912689694843141E-4</v>
      </c>
      <c r="T360">
        <f t="shared" si="77"/>
        <v>2.6697234908420722E-6</v>
      </c>
      <c r="U360">
        <f t="shared" si="78"/>
        <v>4.768402873285825E-4</v>
      </c>
      <c r="W360" s="1"/>
    </row>
    <row r="361" spans="1:23" x14ac:dyDescent="0.25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3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3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-2.0394860418272376E-6</v>
      </c>
      <c r="S361" s="4">
        <f>SUM($R$41:R361)+0</f>
        <v>3.3708741090660417E-4</v>
      </c>
      <c r="T361">
        <f t="shared" si="77"/>
        <v>2.6917633733982027E-6</v>
      </c>
      <c r="U361">
        <f t="shared" si="78"/>
        <v>4.7415488131724039E-4</v>
      </c>
      <c r="W361" s="1"/>
    </row>
    <row r="362" spans="1:23" x14ac:dyDescent="0.25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3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3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-2.0526643804006299E-6</v>
      </c>
      <c r="S362" s="4">
        <f>SUM($R$41:R362)+0</f>
        <v>3.3503474652620354E-4</v>
      </c>
      <c r="T362">
        <f t="shared" ref="T362:T425" si="93">SQRT(SUMSQ(O362,R362))</f>
        <v>2.7136438189818514E-6</v>
      </c>
      <c r="U362">
        <f t="shared" ref="U362:U425" si="94">SQRT(SUMSQ(S362,P362))</f>
        <v>4.7144736443148022E-4</v>
      </c>
      <c r="W362" s="1"/>
    </row>
    <row r="363" spans="1:23" x14ac:dyDescent="0.25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3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3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-2.0657405613106629E-6</v>
      </c>
      <c r="S363" s="4">
        <f>SUM($R$41:R363)+0</f>
        <v>3.3296900596489288E-4</v>
      </c>
      <c r="T363">
        <f t="shared" si="93"/>
        <v>2.7353643549525213E-6</v>
      </c>
      <c r="U363">
        <f t="shared" si="94"/>
        <v>4.6871790559709672E-4</v>
      </c>
      <c r="W363" s="1"/>
    </row>
    <row r="364" spans="1:23" x14ac:dyDescent="0.25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3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3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-2.0787145845573359E-6</v>
      </c>
      <c r="S364" s="4">
        <f>SUM($R$41:R364)+0</f>
        <v>3.3089029138033552E-4</v>
      </c>
      <c r="T364">
        <f t="shared" si="93"/>
        <v>2.7569245288562913E-6</v>
      </c>
      <c r="U364">
        <f t="shared" si="94"/>
        <v>4.6596667381856714E-4</v>
      </c>
      <c r="W364" s="1"/>
    </row>
    <row r="365" spans="1:23" x14ac:dyDescent="0.25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3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3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-2.0915864501406496E-6</v>
      </c>
      <c r="S365" s="4">
        <f>SUM($R$41:R365)+0</f>
        <v>3.2879870493019488E-4</v>
      </c>
      <c r="T365">
        <f t="shared" si="93"/>
        <v>2.7783239073759701E-6</v>
      </c>
      <c r="U365">
        <f t="shared" si="94"/>
        <v>4.6319383817748443E-4</v>
      </c>
      <c r="W365" s="1"/>
    </row>
    <row r="366" spans="1:23" x14ac:dyDescent="0.25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3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3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-2.1043561580606032E-6</v>
      </c>
      <c r="S366" s="4">
        <f>SUM($R$41:R366)+0</f>
        <v>3.2669434877213426E-4</v>
      </c>
      <c r="T366">
        <f t="shared" si="93"/>
        <v>2.7995620753456805E-6</v>
      </c>
      <c r="U366">
        <f t="shared" si="94"/>
        <v>4.603995678310296E-4</v>
      </c>
      <c r="W366" s="1"/>
    </row>
    <row r="367" spans="1:23" x14ac:dyDescent="0.25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3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3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-2.1170237083171976E-6</v>
      </c>
      <c r="S367" s="4">
        <f>SUM($R$41:R367)+0</f>
        <v>3.2457732506381706E-4</v>
      </c>
      <c r="T367">
        <f t="shared" si="93"/>
        <v>2.8206386348253547E-6</v>
      </c>
      <c r="U367">
        <f t="shared" si="94"/>
        <v>4.5758403201048056E-4</v>
      </c>
      <c r="W367" s="1"/>
    </row>
    <row r="368" spans="1:23" x14ac:dyDescent="0.25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3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3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-2.1295891009104327E-6</v>
      </c>
      <c r="S368" s="4">
        <f>SUM($R$41:R368)+0</f>
        <v>3.2244773596290662E-4</v>
      </c>
      <c r="T368">
        <f t="shared" si="93"/>
        <v>2.8415532042309589E-6</v>
      </c>
      <c r="U368">
        <f t="shared" si="94"/>
        <v>4.5474740001975736E-4</v>
      </c>
      <c r="W368" s="1"/>
    </row>
    <row r="369" spans="1:23" x14ac:dyDescent="0.25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3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3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-2.1420523358403077E-6</v>
      </c>
      <c r="S369" s="4">
        <f>SUM($R$41:R369)+0</f>
        <v>3.2030568362706631E-4</v>
      </c>
      <c r="T369">
        <f t="shared" si="93"/>
        <v>2.8623054175166166E-6</v>
      </c>
      <c r="U369">
        <f t="shared" si="94"/>
        <v>4.5188984123400289E-4</v>
      </c>
      <c r="W369" s="1"/>
    </row>
    <row r="370" spans="1:23" x14ac:dyDescent="0.25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3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3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-2.1544134131068235E-6</v>
      </c>
      <c r="S370" s="4">
        <f>SUM($R$41:R370)+0</f>
        <v>3.1815127021395947E-4</v>
      </c>
      <c r="T370">
        <f t="shared" si="93"/>
        <v>2.8828949234050824E-6</v>
      </c>
      <c r="U370">
        <f t="shared" si="94"/>
        <v>4.490115250981983E-4</v>
      </c>
      <c r="W370" s="1"/>
    </row>
    <row r="371" spans="1:23" x14ac:dyDescent="0.25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3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3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-2.1666723327099792E-6</v>
      </c>
      <c r="S371" s="4">
        <f>SUM($R$41:R371)+0</f>
        <v>3.159845978812495E-4</v>
      </c>
      <c r="T371">
        <f t="shared" si="93"/>
        <v>2.9033213846632868E-6</v>
      </c>
      <c r="U371">
        <f t="shared" si="94"/>
        <v>4.4611262112581227E-4</v>
      </c>
      <c r="W371" s="1"/>
    </row>
    <row r="372" spans="1:23" x14ac:dyDescent="0.25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3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3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-2.1788290946497756E-6</v>
      </c>
      <c r="S372" s="4">
        <f>SUM($R$41:R372)+0</f>
        <v>3.1380576878659971E-4</v>
      </c>
      <c r="T372">
        <f t="shared" si="93"/>
        <v>2.9235844774199362E-6</v>
      </c>
      <c r="U372">
        <f t="shared" si="94"/>
        <v>4.4319329889748314E-4</v>
      </c>
      <c r="W372" s="1"/>
    </row>
    <row r="373" spans="1:23" x14ac:dyDescent="0.25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3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3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-2.1908836989262127E-6</v>
      </c>
      <c r="S373" s="4">
        <f>SUM($R$41:R373)+0</f>
        <v>3.116148850876735E-4</v>
      </c>
      <c r="T373">
        <f t="shared" si="93"/>
        <v>2.9436838905223615E-6</v>
      </c>
      <c r="U373">
        <f t="shared" si="94"/>
        <v>4.4025372805973402E-4</v>
      </c>
      <c r="W373" s="1"/>
    </row>
    <row r="374" spans="1:23" x14ac:dyDescent="0.25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3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3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-2.2028361455392898E-6</v>
      </c>
      <c r="S374" s="4">
        <f>SUM($R$41:R374)+0</f>
        <v>3.0941204894213421E-4</v>
      </c>
      <c r="T374">
        <f t="shared" si="93"/>
        <v>2.9636193249300368E-6</v>
      </c>
      <c r="U374">
        <f t="shared" si="94"/>
        <v>4.37294078323719E-4</v>
      </c>
      <c r="W374" s="1"/>
    </row>
    <row r="375" spans="1:23" x14ac:dyDescent="0.25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3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3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-2.2146864344890077E-6</v>
      </c>
      <c r="S375" s="4">
        <f>SUM($R$41:R375)+0</f>
        <v>3.0719736250764521E-4</v>
      </c>
      <c r="T375">
        <f t="shared" si="93"/>
        <v>2.9833904931423691E-6</v>
      </c>
      <c r="U375">
        <f t="shared" si="94"/>
        <v>4.3431451946400132E-4</v>
      </c>
      <c r="W375" s="1"/>
    </row>
    <row r="376" spans="1:23" x14ac:dyDescent="0.25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3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3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-2.2264345657753654E-6</v>
      </c>
      <c r="S376" s="4">
        <f>SUM($R$41:R376)+0</f>
        <v>3.0497092794186983E-4</v>
      </c>
      <c r="T376">
        <f t="shared" si="93"/>
        <v>3.0029971186585319E-6</v>
      </c>
      <c r="U376">
        <f t="shared" si="94"/>
        <v>4.3131522131736129E-4</v>
      </c>
      <c r="W376" s="1"/>
    </row>
    <row r="377" spans="1:23" x14ac:dyDescent="0.25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3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3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-2.2380805393983639E-6</v>
      </c>
      <c r="S377" s="4">
        <f>SUM($R$41:R377)+0</f>
        <v>3.0273284740247149E-4</v>
      </c>
      <c r="T377">
        <f t="shared" si="93"/>
        <v>3.0224389354673013E-6</v>
      </c>
      <c r="U377">
        <f t="shared" si="94"/>
        <v>4.2829635378163473E-4</v>
      </c>
      <c r="W377" s="1"/>
    </row>
    <row r="378" spans="1:23" x14ac:dyDescent="0.25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3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3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-2.2496243553580014E-6</v>
      </c>
      <c r="S378" s="4">
        <f>SUM($R$41:R378)+0</f>
        <v>3.0048322304711348E-4</v>
      </c>
      <c r="T378">
        <f t="shared" si="93"/>
        <v>3.0417156875649649E-6</v>
      </c>
      <c r="U378">
        <f t="shared" si="94"/>
        <v>4.2525808681458078E-4</v>
      </c>
      <c r="W378" s="1"/>
    </row>
    <row r="379" spans="1:23" x14ac:dyDescent="0.25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3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3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-2.2610660136542805E-6</v>
      </c>
      <c r="S379" s="4">
        <f>SUM($R$41:R379)+0</f>
        <v>2.9822215703345921E-4</v>
      </c>
      <c r="T379">
        <f t="shared" si="93"/>
        <v>3.0608271284995497E-6</v>
      </c>
      <c r="U379">
        <f t="shared" si="94"/>
        <v>4.2220059043277853E-4</v>
      </c>
      <c r="W379" s="1"/>
    </row>
    <row r="380" spans="1:23" x14ac:dyDescent="0.25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3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3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-2.2724055142871996E-6</v>
      </c>
      <c r="S380" s="4">
        <f>SUM($R$41:R380)+0</f>
        <v>2.9594975151917203E-4</v>
      </c>
      <c r="T380">
        <f t="shared" si="93"/>
        <v>3.0797730209397048E-6</v>
      </c>
      <c r="U380">
        <f t="shared" si="94"/>
        <v>4.1912403471055224E-4</v>
      </c>
      <c r="W380" s="1"/>
    </row>
    <row r="381" spans="1:23" x14ac:dyDescent="0.25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3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3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-2.2836428572567585E-6</v>
      </c>
      <c r="S381" s="4">
        <f>SUM($R$41:R381)+0</f>
        <v>2.9366610866191528E-4</v>
      </c>
      <c r="T381">
        <f t="shared" si="93"/>
        <v>3.0985531362667244E-6</v>
      </c>
      <c r="U381">
        <f t="shared" si="94"/>
        <v>4.1602858977892463E-4</v>
      </c>
      <c r="W381" s="1"/>
    </row>
    <row r="382" spans="1:23" x14ac:dyDescent="0.25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3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3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-2.2947780425629591E-6</v>
      </c>
      <c r="S382" s="4">
        <f>SUM($R$41:R382)+0</f>
        <v>2.9137133061935233E-4</v>
      </c>
      <c r="T382">
        <f t="shared" si="93"/>
        <v>3.1171672541882781E-6</v>
      </c>
      <c r="U382">
        <f t="shared" si="94"/>
        <v>4.1291442582459798E-4</v>
      </c>
      <c r="W382" s="1"/>
    </row>
    <row r="383" spans="1:23" x14ac:dyDescent="0.25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3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3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-2.3058110702057987E-6</v>
      </c>
      <c r="S383" s="4">
        <f>SUM($R$41:R383)+0</f>
        <v>2.8906551954914651E-4</v>
      </c>
      <c r="T383">
        <f t="shared" si="93"/>
        <v>3.1356151623725186E-6</v>
      </c>
      <c r="U383">
        <f t="shared" si="94"/>
        <v>4.0978171308896257E-4</v>
      </c>
      <c r="W383" s="1"/>
    </row>
    <row r="384" spans="1:23" x14ac:dyDescent="0.25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3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3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-2.3167419401852799E-6</v>
      </c>
      <c r="S384" s="4">
        <f>SUM($R$41:R384)+0</f>
        <v>2.8674877760896124E-4</v>
      </c>
      <c r="T384">
        <f t="shared" si="93"/>
        <v>3.1538966561013548E-6</v>
      </c>
      <c r="U384">
        <f t="shared" si="94"/>
        <v>4.066306218671319E-4</v>
      </c>
      <c r="W384" s="1"/>
    </row>
    <row r="385" spans="1:23" x14ac:dyDescent="0.25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3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3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-2.327570652501401E-6</v>
      </c>
      <c r="S385" s="4">
        <f>SUM($R$41:R385)+0</f>
        <v>2.8442120695645987E-4</v>
      </c>
      <c r="T385">
        <f t="shared" si="93"/>
        <v>3.1720115379417093E-6</v>
      </c>
      <c r="U385">
        <f t="shared" si="94"/>
        <v>4.0346132250700507E-4</v>
      </c>
      <c r="W385" s="1"/>
    </row>
    <row r="386" spans="1:23" x14ac:dyDescent="0.25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3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3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-2.338297207154162E-6</v>
      </c>
      <c r="S386" s="4">
        <f>SUM($R$41:R386)+0</f>
        <v>2.8208290974930569E-4</v>
      </c>
      <c r="T386">
        <f t="shared" si="93"/>
        <v>3.1899596174337134E-6</v>
      </c>
      <c r="U386">
        <f t="shared" si="94"/>
        <v>4.002739854083551E-4</v>
      </c>
      <c r="W386" s="1"/>
    </row>
    <row r="387" spans="1:23" x14ac:dyDescent="0.25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3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3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-2.3489216041435646E-6</v>
      </c>
      <c r="S387" s="4">
        <f>SUM($R$41:R387)+0</f>
        <v>2.797339881451621E-4</v>
      </c>
      <c r="T387">
        <f t="shared" si="93"/>
        <v>3.2077407107948336E-6</v>
      </c>
      <c r="U387">
        <f t="shared" si="94"/>
        <v>3.9706878102194442E-4</v>
      </c>
      <c r="W387" s="1"/>
    </row>
    <row r="388" spans="1:23" x14ac:dyDescent="0.25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3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3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-2.3594438434696062E-6</v>
      </c>
      <c r="S388" s="4">
        <f>SUM($R$41:R388)+0</f>
        <v>2.7737454430169252E-4</v>
      </c>
      <c r="T388">
        <f t="shared" si="93"/>
        <v>3.2253546406389824E-6</v>
      </c>
      <c r="U388">
        <f t="shared" si="94"/>
        <v>3.9384587984866564E-4</v>
      </c>
      <c r="W388" s="1"/>
    </row>
    <row r="389" spans="1:23" x14ac:dyDescent="0.25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3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3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-2.3698639251322895E-6</v>
      </c>
      <c r="S389" s="4">
        <f>SUM($R$41:R389)+0</f>
        <v>2.7500468037656024E-4</v>
      </c>
      <c r="T389">
        <f t="shared" si="93"/>
        <v>3.2428012357097717E-6</v>
      </c>
      <c r="U389">
        <f t="shared" si="94"/>
        <v>3.9060545243870914E-4</v>
      </c>
      <c r="W389" s="1"/>
    </row>
    <row r="390" spans="1:23" x14ac:dyDescent="0.25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3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3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-2.3801818491316126E-6</v>
      </c>
      <c r="S390" s="4">
        <f>SUM($R$41:R390)+0</f>
        <v>2.726244985274286E-4</v>
      </c>
      <c r="T390">
        <f t="shared" si="93"/>
        <v>3.2600803306270538E-6</v>
      </c>
      <c r="U390">
        <f t="shared" si="94"/>
        <v>3.8734766939075606E-4</v>
      </c>
      <c r="W390" s="1"/>
    </row>
    <row r="391" spans="1:23" x14ac:dyDescent="0.25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3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3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-2.3903976154675757E-6</v>
      </c>
      <c r="S391" s="4">
        <f>SUM($R$41:R391)+0</f>
        <v>2.7023410091196103E-4</v>
      </c>
      <c r="T391">
        <f t="shared" si="93"/>
        <v>3.2771917656460302E-6</v>
      </c>
      <c r="U391">
        <f t="shared" si="94"/>
        <v>3.8407270135119783E-4</v>
      </c>
      <c r="W391" s="1"/>
    </row>
    <row r="392" spans="1:23" x14ac:dyDescent="0.25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3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3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-2.4005112241401786E-6</v>
      </c>
      <c r="S392" s="4">
        <f>SUM($R$41:R392)+0</f>
        <v>2.6783358968782085E-4</v>
      </c>
      <c r="T392">
        <f t="shared" si="93"/>
        <v>3.2941353864281851E-6</v>
      </c>
      <c r="U392">
        <f t="shared" si="94"/>
        <v>3.8078071901338133E-4</v>
      </c>
      <c r="W392" s="1"/>
    </row>
    <row r="393" spans="1:23" x14ac:dyDescent="0.25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3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3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-2.4105226751494224E-6</v>
      </c>
      <c r="S393" s="4">
        <f>SUM($R$41:R393)+0</f>
        <v>2.6542306701267144E-4</v>
      </c>
      <c r="T393">
        <f t="shared" si="93"/>
        <v>3.3109110438233925E-6</v>
      </c>
      <c r="U393">
        <f t="shared" si="94"/>
        <v>3.7747189311688046E-4</v>
      </c>
      <c r="W393" s="1"/>
    </row>
    <row r="394" spans="1:23" x14ac:dyDescent="0.25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3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3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-2.4204319684953068E-6</v>
      </c>
      <c r="S394" s="4">
        <f>SUM($R$41:R394)+0</f>
        <v>2.6300263504417613E-4</v>
      </c>
      <c r="T394">
        <f t="shared" si="93"/>
        <v>3.3275185936625715E-6</v>
      </c>
      <c r="U394">
        <f t="shared" si="94"/>
        <v>3.7414639444679397E-4</v>
      </c>
      <c r="W394" s="1"/>
    </row>
    <row r="395" spans="1:23" x14ac:dyDescent="0.25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3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3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-2.4302391041778312E-6</v>
      </c>
      <c r="S395" s="4">
        <f>SUM($R$41:R395)+0</f>
        <v>2.6057239593999827E-4</v>
      </c>
      <c r="T395">
        <f t="shared" si="93"/>
        <v>3.3439578965602948E-6</v>
      </c>
      <c r="U395">
        <f t="shared" si="94"/>
        <v>3.7080439383306942E-4</v>
      </c>
      <c r="W395" s="1"/>
    </row>
    <row r="396" spans="1:23" x14ac:dyDescent="0.25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3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3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-2.4399440821969963E-6</v>
      </c>
      <c r="S396" s="4">
        <f>SUM($R$41:R396)+0</f>
        <v>2.5813245185780129E-4</v>
      </c>
      <c r="T396">
        <f t="shared" si="93"/>
        <v>3.3602288177268185E-6</v>
      </c>
      <c r="U396">
        <f t="shared" si="94"/>
        <v>3.6744606214985487E-4</v>
      </c>
      <c r="W396" s="1"/>
    </row>
    <row r="397" spans="1:23" x14ac:dyDescent="0.25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3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3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-2.4495469025528013E-6</v>
      </c>
      <c r="S397" s="4">
        <f>SUM($R$41:R397)+0</f>
        <v>2.5568290495524851E-4</v>
      </c>
      <c r="T397">
        <f t="shared" si="93"/>
        <v>3.3763312267890042E-6</v>
      </c>
      <c r="U397">
        <f t="shared" si="94"/>
        <v>3.640715703148767E-4</v>
      </c>
      <c r="W397" s="1"/>
    </row>
    <row r="398" spans="1:23" x14ac:dyDescent="0.25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3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3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-2.4590475652452471E-6</v>
      </c>
      <c r="S398" s="4">
        <f>SUM($R$41:R398)+0</f>
        <v>2.5322385739000324E-4</v>
      </c>
      <c r="T398">
        <f t="shared" si="93"/>
        <v>3.3922649976196644E-6</v>
      </c>
      <c r="U398">
        <f t="shared" si="94"/>
        <v>3.6068108928884591E-4</v>
      </c>
      <c r="W398" s="1"/>
    </row>
    <row r="399" spans="1:23" x14ac:dyDescent="0.25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3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3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-2.4684460702743336E-6</v>
      </c>
      <c r="S399" s="4">
        <f>SUM($R$41:R399)+0</f>
        <v>2.5075541131972889E-4</v>
      </c>
      <c r="T399">
        <f t="shared" si="93"/>
        <v>3.4080300081748647E-6</v>
      </c>
      <c r="U399">
        <f t="shared" si="94"/>
        <v>3.5727479007489188E-4</v>
      </c>
      <c r="W399" s="1"/>
    </row>
    <row r="400" spans="1:23" x14ac:dyDescent="0.25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3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3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-2.4777424176400601E-6</v>
      </c>
      <c r="S400" s="4">
        <f>SUM($R$41:R400)+0</f>
        <v>2.4827766890208881E-4</v>
      </c>
      <c r="T400">
        <f t="shared" si="93"/>
        <v>3.4236261403387713E-6</v>
      </c>
      <c r="U400">
        <f t="shared" si="94"/>
        <v>3.5385284371802528E-4</v>
      </c>
      <c r="W400" s="1"/>
    </row>
    <row r="401" spans="1:23" x14ac:dyDescent="0.25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3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3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-2.4869366073424272E-6</v>
      </c>
      <c r="S401" s="4">
        <f>SUM($R$41:R401)+0</f>
        <v>2.457907322947464E-4</v>
      </c>
      <c r="T401">
        <f t="shared" si="93"/>
        <v>3.4390532797756351E-6</v>
      </c>
      <c r="U401">
        <f t="shared" si="94"/>
        <v>3.5041542130463075E-4</v>
      </c>
      <c r="W401" s="1"/>
    </row>
    <row r="402" spans="1:23" x14ac:dyDescent="0.25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3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3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-2.4960286393814343E-6</v>
      </c>
      <c r="S402" s="4">
        <f>SUM($R$41:R402)+0</f>
        <v>2.4329470365536495E-4</v>
      </c>
      <c r="T402">
        <f t="shared" si="93"/>
        <v>3.4543113157885392E-6</v>
      </c>
      <c r="U402">
        <f t="shared" si="94"/>
        <v>3.4696269396198887E-4</v>
      </c>
      <c r="W402" s="1"/>
    </row>
    <row r="403" spans="1:23" x14ac:dyDescent="0.25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3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3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-2.5050185137570822E-6</v>
      </c>
      <c r="S403" s="4">
        <f>SUM($R$41:R403)+0</f>
        <v>2.4078968514160788E-4</v>
      </c>
      <c r="T403">
        <f t="shared" si="93"/>
        <v>3.4694001411845615E-6</v>
      </c>
      <c r="U403">
        <f t="shared" si="94"/>
        <v>3.4349483285783079E-4</v>
      </c>
      <c r="W403" s="1"/>
    </row>
    <row r="404" spans="1:23" x14ac:dyDescent="0.25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3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3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-2.5139062304693707E-6</v>
      </c>
      <c r="S404" s="4">
        <f>SUM($R$41:R404)+0</f>
        <v>2.382757789111385E-4</v>
      </c>
      <c r="T404">
        <f t="shared" si="93"/>
        <v>3.4843196521460107E-6</v>
      </c>
      <c r="U404">
        <f t="shared" si="94"/>
        <v>3.4001200919992353E-4</v>
      </c>
      <c r="W404" s="1"/>
    </row>
    <row r="405" spans="1:23" x14ac:dyDescent="0.25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3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3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-2.5226917895182984E-6</v>
      </c>
      <c r="S405" s="4">
        <f>SUM($R$41:R405)+0</f>
        <v>2.357530871216202E-4</v>
      </c>
      <c r="T405">
        <f t="shared" si="93"/>
        <v>3.4990697481074369E-6</v>
      </c>
      <c r="U405">
        <f t="shared" si="94"/>
        <v>3.3651439423569069E-4</v>
      </c>
      <c r="W405" s="1"/>
    </row>
    <row r="406" spans="1:23" x14ac:dyDescent="0.25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3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3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-2.5313751909038668E-6</v>
      </c>
      <c r="S406" s="4">
        <f>SUM($R$41:R406)+0</f>
        <v>2.3322171193071632E-4</v>
      </c>
      <c r="T406">
        <f t="shared" si="93"/>
        <v>3.5136503316381079E-6</v>
      </c>
      <c r="U406">
        <f t="shared" si="94"/>
        <v>3.3300215925186608E-4</v>
      </c>
      <c r="W406" s="1"/>
    </row>
    <row r="407" spans="1:23" x14ac:dyDescent="0.25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3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3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-2.5399564346260759E-6</v>
      </c>
      <c r="S407" s="4">
        <f>SUM($R$41:R407)+0</f>
        <v>2.3068175549609024E-4</v>
      </c>
      <c r="T407">
        <f t="shared" si="93"/>
        <v>3.5280613083296809E-6</v>
      </c>
      <c r="U407">
        <f t="shared" si="94"/>
        <v>3.2947547557418558E-4</v>
      </c>
      <c r="W407" s="1"/>
    </row>
    <row r="408" spans="1:23" x14ac:dyDescent="0.25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3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3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-2.5484355206849249E-6</v>
      </c>
      <c r="S408" s="4">
        <f>SUM($R$41:R408)+0</f>
        <v>2.2813331997540532E-4</v>
      </c>
      <c r="T408">
        <f t="shared" si="93"/>
        <v>3.5423025866888121E-6</v>
      </c>
      <c r="U408">
        <f t="shared" si="94"/>
        <v>3.259345145671157E-4</v>
      </c>
      <c r="W408" s="1"/>
    </row>
    <row r="409" spans="1:23" x14ac:dyDescent="0.25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3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3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-2.5568124490804147E-6</v>
      </c>
      <c r="S409" s="4">
        <f>SUM($R$41:R409)+0</f>
        <v>2.255765075263249E-4</v>
      </c>
      <c r="T409">
        <f t="shared" si="93"/>
        <v>3.5563740780344498E-6</v>
      </c>
      <c r="U409">
        <f t="shared" si="94"/>
        <v>3.2237944763362317E-4</v>
      </c>
      <c r="W409" s="1"/>
    </row>
    <row r="410" spans="1:23" x14ac:dyDescent="0.25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3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3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-2.5650872198125444E-6</v>
      </c>
      <c r="S410" s="4">
        <f>SUM($R$41:R410)+0</f>
        <v>2.2301142030651237E-4</v>
      </c>
      <c r="T410">
        <f t="shared" si="93"/>
        <v>3.5702756963995851E-6</v>
      </c>
      <c r="U410">
        <f t="shared" si="94"/>
        <v>3.1881044621498645E-4</v>
      </c>
      <c r="W410" s="1"/>
    </row>
    <row r="411" spans="1:23" x14ac:dyDescent="0.25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3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3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-2.5732598328813149E-6</v>
      </c>
      <c r="S411" s="4">
        <f>SUM($R$41:R411)+0</f>
        <v>2.2043816047363107E-4</v>
      </c>
      <c r="T411">
        <f t="shared" si="93"/>
        <v>3.5840073584372351E-6</v>
      </c>
      <c r="U411">
        <f t="shared" si="94"/>
        <v>3.1522768179065167E-4</v>
      </c>
      <c r="W411" s="1"/>
    </row>
    <row r="412" spans="1:23" x14ac:dyDescent="0.25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3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3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-2.5813302882867261E-6</v>
      </c>
      <c r="S412" s="4">
        <f>SUM($R$41:R412)+0</f>
        <v>2.1785683018534435E-4</v>
      </c>
      <c r="T412">
        <f t="shared" si="93"/>
        <v>3.5975689833304601E-6</v>
      </c>
      <c r="U412">
        <f t="shared" si="94"/>
        <v>3.1163132587813636E-4</v>
      </c>
      <c r="W412" s="1"/>
    </row>
    <row r="413" spans="1:23" x14ac:dyDescent="0.25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3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3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-2.5892985860287772E-6</v>
      </c>
      <c r="S413" s="4">
        <f>SUM($R$41:R413)+0</f>
        <v>2.1526753159931556E-4</v>
      </c>
      <c r="T413">
        <f t="shared" si="93"/>
        <v>3.6109604927062057E-6</v>
      </c>
      <c r="U413">
        <f t="shared" si="94"/>
        <v>3.0802155003298325E-4</v>
      </c>
      <c r="W413" s="1"/>
    </row>
    <row r="414" spans="1:23" x14ac:dyDescent="0.25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3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3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-2.597164726107469E-6</v>
      </c>
      <c r="S414" s="4">
        <f>SUM($R$41:R414)+0</f>
        <v>2.1267036687320809E-4</v>
      </c>
      <c r="T414">
        <f t="shared" si="93"/>
        <v>3.6241818105528053E-6</v>
      </c>
      <c r="U414">
        <f t="shared" si="94"/>
        <v>3.0439852584876763E-4</v>
      </c>
      <c r="W414" s="1"/>
    </row>
    <row r="415" spans="1:23" x14ac:dyDescent="0.25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3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3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-2.6049287085228008E-6</v>
      </c>
      <c r="S415" s="4">
        <f>SUM($R$41:R415)+0</f>
        <v>2.1006543816468528E-4</v>
      </c>
      <c r="T415">
        <f t="shared" si="93"/>
        <v>3.6372328631409467E-6</v>
      </c>
      <c r="U415">
        <f t="shared" si="94"/>
        <v>3.0076242495716277E-4</v>
      </c>
      <c r="W415" s="1"/>
    </row>
    <row r="416" spans="1:23" x14ac:dyDescent="0.25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3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3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-2.6125905332747733E-6</v>
      </c>
      <c r="S416" s="4">
        <f>SUM($R$41:R416)+0</f>
        <v>2.0745284763141051E-4</v>
      </c>
      <c r="T416">
        <f t="shared" si="93"/>
        <v>3.6501135789479543E-6</v>
      </c>
      <c r="U416">
        <f t="shared" si="94"/>
        <v>2.971134190280661E-4</v>
      </c>
      <c r="W416" s="1"/>
    </row>
    <row r="417" spans="1:23" x14ac:dyDescent="0.25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3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3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-2.6201502003633866E-6</v>
      </c>
      <c r="S417" s="4">
        <f>SUM($R$41:R417)+0</f>
        <v>2.0483269743104714E-4</v>
      </c>
      <c r="T417">
        <f t="shared" si="93"/>
        <v>3.6628238885852207E-6</v>
      </c>
      <c r="U417">
        <f t="shared" si="94"/>
        <v>2.934516797697925E-4</v>
      </c>
      <c r="W417" s="1"/>
    </row>
    <row r="418" spans="1:23" x14ac:dyDescent="0.25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3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3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-2.6276077097886397E-6</v>
      </c>
      <c r="S418" s="4">
        <f>SUM($R$41:R418)+0</f>
        <v>2.0220508972125851E-4</v>
      </c>
      <c r="T418">
        <f t="shared" si="93"/>
        <v>3.6753637247286475E-6</v>
      </c>
      <c r="U418">
        <f t="shared" si="94"/>
        <v>2.8977737892933833E-4</v>
      </c>
      <c r="W418" s="1"/>
    </row>
    <row r="419" spans="1:23" x14ac:dyDescent="0.25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3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3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-2.6349630615505336E-6</v>
      </c>
      <c r="S419" s="4">
        <f>SUM($R$41:R419)+0</f>
        <v>1.9957012665970797E-4</v>
      </c>
      <c r="T419">
        <f t="shared" si="93"/>
        <v>3.6877330220519523E-6</v>
      </c>
      <c r="U419">
        <f t="shared" si="94"/>
        <v>2.8609068829272373E-4</v>
      </c>
      <c r="W419" s="1"/>
    </row>
    <row r="420" spans="1:23" x14ac:dyDescent="0.25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3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3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-2.6422162556490666E-6</v>
      </c>
      <c r="S420" s="4">
        <f>SUM($R$41:R420)+0</f>
        <v>1.969279104040589E-4</v>
      </c>
      <c r="T420">
        <f t="shared" si="93"/>
        <v>3.6999317171627084E-6</v>
      </c>
      <c r="U420">
        <f t="shared" si="94"/>
        <v>2.8239177968541758E-4</v>
      </c>
      <c r="W420" s="1"/>
    </row>
    <row r="421" spans="1:23" x14ac:dyDescent="0.25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3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3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-2.6493672920842403E-6</v>
      </c>
      <c r="S421" s="4">
        <f>SUM($R$41:R421)+0</f>
        <v>1.9427854311197465E-4</v>
      </c>
      <c r="T421">
        <f t="shared" si="93"/>
        <v>3.711959748540993E-6</v>
      </c>
      <c r="U421">
        <f t="shared" si="94"/>
        <v>2.7868082497285452E-4</v>
      </c>
      <c r="W421" s="1"/>
    </row>
    <row r="422" spans="1:23" x14ac:dyDescent="0.25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3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3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-2.6564161708560548E-6</v>
      </c>
      <c r="S422" s="4">
        <f>SUM($R$41:R422)+0</f>
        <v>1.916221269411186E-4</v>
      </c>
      <c r="T422">
        <f t="shared" si="93"/>
        <v>3.7238170564805322E-6</v>
      </c>
      <c r="U422">
        <f t="shared" si="94"/>
        <v>2.7495799606105107E-4</v>
      </c>
      <c r="W422" s="1"/>
    </row>
    <row r="423" spans="1:23" x14ac:dyDescent="0.25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3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3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-2.66336289196451E-6</v>
      </c>
      <c r="S423" s="4">
        <f>SUM($R$41:R423)+0</f>
        <v>1.8895876404915408E-4</v>
      </c>
      <c r="T423">
        <f t="shared" si="93"/>
        <v>3.7355035830322119E-6</v>
      </c>
      <c r="U423">
        <f t="shared" si="94"/>
        <v>2.7122346489732974E-4</v>
      </c>
      <c r="W423" s="1"/>
    </row>
    <row r="424" spans="1:23" x14ac:dyDescent="0.25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3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3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-2.6702074554096051E-6</v>
      </c>
      <c r="S424" s="4">
        <f>SUM($R$41:R424)+0</f>
        <v>1.8628855659374449E-4</v>
      </c>
      <c r="T424">
        <f t="shared" si="93"/>
        <v>3.7470192719498721E-6</v>
      </c>
      <c r="U424">
        <f t="shared" si="94"/>
        <v>2.6747740347116236E-4</v>
      </c>
      <c r="W424" s="1"/>
    </row>
    <row r="425" spans="1:23" x14ac:dyDescent="0.25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3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3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-2.6769498611913402E-6</v>
      </c>
      <c r="S425" s="4">
        <f>SUM($R$41:R425)+0</f>
        <v>1.8361160673255314E-4</v>
      </c>
      <c r="T425">
        <f t="shared" si="93"/>
        <v>3.7583640686382715E-6</v>
      </c>
      <c r="U425">
        <f t="shared" si="94"/>
        <v>2.637199838151436E-4</v>
      </c>
      <c r="W425" s="1"/>
    </row>
    <row r="426" spans="1:23" x14ac:dyDescent="0.25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3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3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-2.6835901093097159E-6</v>
      </c>
      <c r="S426" s="4">
        <f>SUM($R$41:R426)+0</f>
        <v>1.8092801662324343E-4</v>
      </c>
      <c r="T426">
        <f t="shared" ref="T426:T489" si="109">SQRT(SUMSQ(O426,R426))</f>
        <v>3.7695379201031157E-6</v>
      </c>
      <c r="U426">
        <f t="shared" ref="U426:U489" si="110">SQRT(SUMSQ(S426,P426))</f>
        <v>2.5995137800610788E-4</v>
      </c>
      <c r="W426" s="1"/>
    </row>
    <row r="427" spans="1:23" x14ac:dyDescent="0.25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3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3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-2.6901281997647325E-6</v>
      </c>
      <c r="S427" s="4">
        <f>SUM($R$41:R427)+0</f>
        <v>1.782378884234787E-4</v>
      </c>
      <c r="T427">
        <f t="shared" si="109"/>
        <v>3.7805407749030857E-6</v>
      </c>
      <c r="U427">
        <f t="shared" si="110"/>
        <v>2.5617175816640403E-4</v>
      </c>
      <c r="W427" s="1"/>
    </row>
    <row r="428" spans="1:23" x14ac:dyDescent="0.25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3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3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-2.6965641325563897E-6</v>
      </c>
      <c r="S428" s="4">
        <f>SUM($R$41:R428)+0</f>
        <v>1.755413242909223E-4</v>
      </c>
      <c r="T428">
        <f t="shared" si="109"/>
        <v>3.791372583103748E-6</v>
      </c>
      <c r="U428">
        <f t="shared" si="110"/>
        <v>2.5238129646534498E-4</v>
      </c>
      <c r="W428" s="1"/>
    </row>
    <row r="429" spans="1:23" x14ac:dyDescent="0.25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3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3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-2.7028979076846869E-6</v>
      </c>
      <c r="S429" s="4">
        <f>SUM($R$41:R429)+0</f>
        <v>1.7283842638323761E-4</v>
      </c>
      <c r="T429">
        <f t="shared" si="109"/>
        <v>3.8020332962332973E-6</v>
      </c>
      <c r="U429">
        <f t="shared" si="110"/>
        <v>2.4858016512085084E-4</v>
      </c>
      <c r="W429" s="1"/>
    </row>
    <row r="430" spans="1:23" x14ac:dyDescent="0.25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3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3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-2.709129525149624E-6</v>
      </c>
      <c r="S430" s="4">
        <f>SUM($R$41:R430)+0</f>
        <v>1.7012929685808798E-4</v>
      </c>
      <c r="T430">
        <f t="shared" si="109"/>
        <v>3.8125228672400237E-6</v>
      </c>
      <c r="U430">
        <f t="shared" si="110"/>
        <v>2.4476853640130599E-4</v>
      </c>
      <c r="W430" s="1"/>
    </row>
    <row r="431" spans="1:23" x14ac:dyDescent="0.25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3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3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-2.7152589849512018E-6</v>
      </c>
      <c r="S431" s="4">
        <f>SUM($R$41:R431)+0</f>
        <v>1.6741403787313679E-4</v>
      </c>
      <c r="T431">
        <f t="shared" si="109"/>
        <v>3.8228412504514512E-6</v>
      </c>
      <c r="U431">
        <f t="shared" si="110"/>
        <v>2.4094658262765599E-4</v>
      </c>
      <c r="W431" s="1"/>
    </row>
    <row r="432" spans="1:23" x14ac:dyDescent="0.25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3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3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-2.7212862870894204E-6</v>
      </c>
      <c r="S432" s="4">
        <f>SUM($R$41:R432)+0</f>
        <v>1.6469275158604736E-4</v>
      </c>
      <c r="T432">
        <f t="shared" si="109"/>
        <v>3.8329884015350751E-6</v>
      </c>
      <c r="U432">
        <f t="shared" si="110"/>
        <v>2.3711447617577006E-4</v>
      </c>
      <c r="W432" s="1"/>
    </row>
    <row r="433" spans="1:23" x14ac:dyDescent="0.25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3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3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-2.7272114315642798E-6</v>
      </c>
      <c r="S433" s="4">
        <f>SUM($R$41:R433)+0</f>
        <v>1.6196554015448307E-4</v>
      </c>
      <c r="T433">
        <f t="shared" si="109"/>
        <v>3.842964277460615E-6</v>
      </c>
      <c r="U433">
        <f t="shared" si="110"/>
        <v>2.3327238947910123E-4</v>
      </c>
      <c r="W433" s="1"/>
    </row>
    <row r="434" spans="1:23" x14ac:dyDescent="0.25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3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3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-2.7330344183757782E-6</v>
      </c>
      <c r="S434" s="4">
        <f>SUM($R$41:R434)+0</f>
        <v>1.592325057361073E-4</v>
      </c>
      <c r="T434">
        <f t="shared" si="109"/>
        <v>3.8527688364637419E-6</v>
      </c>
      <c r="U434">
        <f t="shared" si="110"/>
        <v>2.294204950316798E-4</v>
      </c>
      <c r="W434" s="1"/>
    </row>
    <row r="435" spans="1:23" x14ac:dyDescent="0.25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3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3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-2.7387552475239173E-6</v>
      </c>
      <c r="S435" s="4">
        <f>SUM($R$41:R435)+0</f>
        <v>1.5649375048858337E-4</v>
      </c>
      <c r="T435">
        <f t="shared" si="109"/>
        <v>3.862402038011211E-6</v>
      </c>
      <c r="U435">
        <f t="shared" si="110"/>
        <v>2.25558965391481E-4</v>
      </c>
      <c r="W435" s="1"/>
    </row>
    <row r="436" spans="1:23" x14ac:dyDescent="0.25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3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3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-2.7443739190086964E-6</v>
      </c>
      <c r="S436" s="4">
        <f>SUM($R$41:R436)+0</f>
        <v>1.5374937656957468E-4</v>
      </c>
      <c r="T436">
        <f t="shared" si="109"/>
        <v>3.8718638427673331E-6</v>
      </c>
      <c r="U436">
        <f t="shared" si="110"/>
        <v>2.2168797318421324E-4</v>
      </c>
      <c r="W436" s="1"/>
    </row>
    <row r="437" spans="1:23" x14ac:dyDescent="0.25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3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3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-2.7498904328301162E-6</v>
      </c>
      <c r="S437" s="4">
        <f>SUM($R$41:R437)+0</f>
        <v>1.5099948613674457E-4</v>
      </c>
      <c r="T437">
        <f t="shared" si="109"/>
        <v>3.8811542125617452E-6</v>
      </c>
      <c r="U437">
        <f t="shared" si="110"/>
        <v>2.1780769110758163E-4</v>
      </c>
      <c r="W437" s="1"/>
    </row>
    <row r="438" spans="1:23" x14ac:dyDescent="0.25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3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3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-2.7553047889881767E-6</v>
      </c>
      <c r="S438" s="4">
        <f>SUM($R$41:R438)+0</f>
        <v>1.482441813477564E-4</v>
      </c>
      <c r="T438">
        <f t="shared" si="109"/>
        <v>3.8902731103584244E-6</v>
      </c>
      <c r="U438">
        <f t="shared" si="110"/>
        <v>2.1391829193608786E-4</v>
      </c>
      <c r="W438" s="1"/>
    </row>
    <row r="439" spans="1:23" x14ac:dyDescent="0.25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3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3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-2.7606169874828772E-6</v>
      </c>
      <c r="S439" s="4">
        <f>SUM($R$41:R439)+0</f>
        <v>1.4548356436027354E-4</v>
      </c>
      <c r="T439">
        <f t="shared" si="109"/>
        <v>3.8992205002258818E-6</v>
      </c>
      <c r="U439">
        <f t="shared" si="110"/>
        <v>2.1001994852643861E-4</v>
      </c>
      <c r="W439" s="1"/>
    </row>
    <row r="440" spans="1:23" x14ac:dyDescent="0.25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3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3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-2.7658270283142184E-6</v>
      </c>
      <c r="S440" s="4">
        <f>SUM($R$41:R440)+0</f>
        <v>1.4271773733195932E-4</v>
      </c>
      <c r="T440">
        <f t="shared" si="109"/>
        <v>3.9079963473085124E-6</v>
      </c>
      <c r="U440">
        <f t="shared" si="110"/>
        <v>2.0611283382364532E-4</v>
      </c>
      <c r="W440" s="1"/>
    </row>
    <row r="441" spans="1:23" x14ac:dyDescent="0.25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3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3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-2.7709349114821995E-6</v>
      </c>
      <c r="S441" s="4">
        <f>SUM($R$41:R441)+0</f>
        <v>1.3994680242047713E-4</v>
      </c>
      <c r="T441">
        <f t="shared" si="109"/>
        <v>3.9166006177990417E-6</v>
      </c>
      <c r="U441">
        <f t="shared" si="110"/>
        <v>2.0219712086791145E-4</v>
      </c>
      <c r="W441" s="1"/>
    </row>
    <row r="442" spans="1:23" x14ac:dyDescent="0.25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3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3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-2.7759406369868213E-6</v>
      </c>
      <c r="S442" s="4">
        <f>SUM($R$41:R442)+0</f>
        <v>1.3717086178349032E-4</v>
      </c>
      <c r="T442">
        <f t="shared" si="109"/>
        <v>3.9250332789120304E-6</v>
      </c>
      <c r="U442">
        <f t="shared" si="110"/>
        <v>1.9827298280241919E-4</v>
      </c>
      <c r="W442" s="1"/>
    </row>
    <row r="443" spans="1:23" x14ac:dyDescent="0.25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3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3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-2.7808442048280839E-6</v>
      </c>
      <c r="S443" s="4">
        <f>SUM($R$41:R443)+0</f>
        <v>1.3439001757866223E-4</v>
      </c>
      <c r="T443">
        <f t="shared" si="109"/>
        <v>3.9332942988583903E-6</v>
      </c>
      <c r="U443">
        <f t="shared" si="110"/>
        <v>1.9434059288214685E-4</v>
      </c>
      <c r="W443" s="1"/>
    </row>
    <row r="444" spans="1:23" x14ac:dyDescent="0.25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3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3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-2.7856456150059864E-6</v>
      </c>
      <c r="S444" s="4">
        <f>SUM($R$41:R444)+0</f>
        <v>1.3160437196365626E-4</v>
      </c>
      <c r="T444">
        <f t="shared" si="109"/>
        <v>3.9413836468208887E-6</v>
      </c>
      <c r="U444">
        <f t="shared" si="110"/>
        <v>1.9040012448386949E-4</v>
      </c>
      <c r="W444" s="1"/>
    </row>
    <row r="445" spans="1:23" x14ac:dyDescent="0.25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3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3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-2.7903448675205297E-6</v>
      </c>
      <c r="S445" s="4">
        <f>SUM($R$41:R445)+0</f>
        <v>1.2881402709613574E-4</v>
      </c>
      <c r="T445">
        <f t="shared" si="109"/>
        <v>3.9493012929305865E-6</v>
      </c>
      <c r="U445">
        <f t="shared" si="110"/>
        <v>1.8645175111752326E-4</v>
      </c>
      <c r="W445" s="1"/>
    </row>
    <row r="446" spans="1:23" x14ac:dyDescent="0.25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3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3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-2.7949419623717129E-6</v>
      </c>
      <c r="S446" s="4">
        <f>SUM($R$41:R446)+0</f>
        <v>1.2601908513376403E-4</v>
      </c>
      <c r="T446">
        <f t="shared" si="109"/>
        <v>3.9570472082441849E-6</v>
      </c>
      <c r="U446">
        <f t="shared" si="110"/>
        <v>1.8249564643914532E-4</v>
      </c>
      <c r="W446" s="1"/>
    </row>
    <row r="447" spans="1:23" x14ac:dyDescent="0.25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3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3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-2.7994368995595359E-6</v>
      </c>
      <c r="S447" s="4">
        <f>SUM($R$41:R447)+0</f>
        <v>1.232196482342045E-4</v>
      </c>
      <c r="T447">
        <f t="shared" si="109"/>
        <v>3.9646213647222465E-6</v>
      </c>
      <c r="U447">
        <f t="shared" si="110"/>
        <v>1.785319842656401E-4</v>
      </c>
      <c r="W447" s="1"/>
    </row>
    <row r="448" spans="1:23" x14ac:dyDescent="0.25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3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3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-2.8038296790840006E-6</v>
      </c>
      <c r="S448" s="4">
        <f>SUM($R$41:R448)+0</f>
        <v>1.204158185551205E-4</v>
      </c>
      <c r="T448">
        <f t="shared" si="109"/>
        <v>3.9720237352082647E-6</v>
      </c>
      <c r="U448">
        <f t="shared" si="110"/>
        <v>1.745609385916697E-4</v>
      </c>
      <c r="W448" s="1"/>
    </row>
    <row r="449" spans="1:23" x14ac:dyDescent="0.25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3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3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-2.8081203009451043E-6</v>
      </c>
      <c r="S449" s="4">
        <f>SUM($R$41:R449)+0</f>
        <v>1.176076982541754E-4</v>
      </c>
      <c r="T449">
        <f t="shared" si="109"/>
        <v>3.9792542934085294E-6</v>
      </c>
      <c r="U449">
        <f t="shared" si="110"/>
        <v>1.7058268360902327E-4</v>
      </c>
      <c r="W449" s="1"/>
    </row>
    <row r="450" spans="1:23" x14ac:dyDescent="0.25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3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3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-2.8123087651428497E-6</v>
      </c>
      <c r="S450" s="4">
        <f>SUM($R$41:R450)+0</f>
        <v>1.1479538948903255E-4</v>
      </c>
      <c r="T450">
        <f t="shared" si="109"/>
        <v>3.9863130138727903E-6</v>
      </c>
      <c r="U450">
        <f t="shared" si="110"/>
        <v>1.6659739372888897E-4</v>
      </c>
      <c r="W450" s="1"/>
    </row>
    <row r="451" spans="1:23" x14ac:dyDescent="0.25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3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3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-2.8163950716772349E-6</v>
      </c>
      <c r="S451" s="4">
        <f>SUM($R$41:R451)+0</f>
        <v>1.1197899441735532E-4</v>
      </c>
      <c r="T451">
        <f t="shared" si="109"/>
        <v>3.9931998719756653E-6</v>
      </c>
      <c r="U451">
        <f t="shared" si="110"/>
        <v>1.6260524360753854E-4</v>
      </c>
      <c r="W451" s="1"/>
    </row>
    <row r="452" spans="1:23" x14ac:dyDescent="0.25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3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3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-2.8203792205482609E-6</v>
      </c>
      <c r="S452" s="4">
        <f>SUM($R$41:R452)+0</f>
        <v>1.0915861519680706E-4</v>
      </c>
      <c r="T452">
        <f t="shared" si="109"/>
        <v>3.9999148438987843E-6</v>
      </c>
      <c r="U452">
        <f t="shared" si="110"/>
        <v>1.5860640817603856E-4</v>
      </c>
      <c r="W452" s="1"/>
    </row>
    <row r="453" spans="1:23" x14ac:dyDescent="0.25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3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3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-2.8242612117559259E-6</v>
      </c>
      <c r="S453" s="4">
        <f>SUM($R$41:R453)+0</f>
        <v>1.0633435398505113E-4</v>
      </c>
      <c r="T453">
        <f t="shared" si="109"/>
        <v>4.0064579066136365E-6</v>
      </c>
      <c r="U453">
        <f t="shared" si="110"/>
        <v>1.5460106267473273E-4</v>
      </c>
      <c r="W453" s="1"/>
    </row>
    <row r="454" spans="1:23" x14ac:dyDescent="0.25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3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3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-2.8280410453002334E-6</v>
      </c>
      <c r="S454" s="4">
        <f>SUM($R$41:R454)+0</f>
        <v>1.0350631293975089E-4</v>
      </c>
      <c r="T454">
        <f t="shared" si="109"/>
        <v>4.0128290378650961E-6</v>
      </c>
      <c r="U454">
        <f t="shared" si="110"/>
        <v>1.5058938269340099E-4</v>
      </c>
      <c r="W454" s="1"/>
    </row>
    <row r="455" spans="1:23" x14ac:dyDescent="0.25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3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3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-2.8317187211811799E-6</v>
      </c>
      <c r="S455" s="4">
        <f>SUM($R$41:R455)+0</f>
        <v>1.0067459421856971E-4</v>
      </c>
      <c r="T455">
        <f t="shared" si="109"/>
        <v>4.0190282161556057E-6</v>
      </c>
      <c r="U455">
        <f t="shared" si="110"/>
        <v>1.4657154421820402E-4</v>
      </c>
      <c r="W455" s="1"/>
    </row>
    <row r="456" spans="1:23" x14ac:dyDescent="0.25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3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3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-2.8352942393987655E-6</v>
      </c>
      <c r="S456" s="4">
        <f>SUM($R$41:R456)+0</f>
        <v>9.7839299979170948E-5</v>
      </c>
      <c r="T456">
        <f t="shared" si="109"/>
        <v>4.0250554207299987E-6</v>
      </c>
      <c r="U456">
        <f t="shared" si="110"/>
        <v>1.4254772368677568E-4</v>
      </c>
      <c r="W456" s="1"/>
    </row>
    <row r="457" spans="1:23" x14ac:dyDescent="0.25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3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3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-2.8387675999529935E-6</v>
      </c>
      <c r="S457" s="4">
        <f>SUM($R$41:R457)+0</f>
        <v>9.5000532379217959E-5</v>
      </c>
      <c r="T457">
        <f t="shared" si="109"/>
        <v>4.0309106315609373E-6</v>
      </c>
      <c r="U457">
        <f t="shared" si="110"/>
        <v>1.385180980531486E-4</v>
      </c>
      <c r="W457" s="1"/>
    </row>
    <row r="458" spans="1:23" x14ac:dyDescent="0.25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3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3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-2.8421388028438606E-6</v>
      </c>
      <c r="S458" s="4">
        <f>SUM($R$41:R458)+0</f>
        <v>9.2158393576374095E-5</v>
      </c>
      <c r="T458">
        <f t="shared" si="109"/>
        <v>4.0365938293349405E-6</v>
      </c>
      <c r="U458">
        <f t="shared" si="110"/>
        <v>1.3448284486460843E-4</v>
      </c>
      <c r="W458" s="1"/>
    </row>
    <row r="459" spans="1:23" x14ac:dyDescent="0.25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3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3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-2.8454078480713684E-6</v>
      </c>
      <c r="S459" s="4">
        <f>SUM($R$41:R459)+0</f>
        <v>8.9312985728302722E-5</v>
      </c>
      <c r="T459">
        <f t="shared" si="109"/>
        <v>4.0421049954390039E-6</v>
      </c>
      <c r="U459">
        <f t="shared" si="110"/>
        <v>1.3044214235309842E-4</v>
      </c>
      <c r="W459" s="1"/>
    </row>
    <row r="460" spans="1:23" x14ac:dyDescent="0.25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3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3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-2.8485747356355162E-6</v>
      </c>
      <c r="S460" s="4">
        <f>SUM($R$41:R460)+0</f>
        <v>8.6464410992667204E-5</v>
      </c>
      <c r="T460">
        <f t="shared" si="109"/>
        <v>4.0474441119477638E-6</v>
      </c>
      <c r="U460">
        <f t="shared" si="110"/>
        <v>1.2639616954447777E-4</v>
      </c>
      <c r="W460" s="1"/>
    </row>
    <row r="461" spans="1:23" x14ac:dyDescent="0.25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3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3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-2.8516394655363055E-6</v>
      </c>
      <c r="S461" s="4">
        <f>SUM($R$41:R461)+0</f>
        <v>8.3612771527130905E-5</v>
      </c>
      <c r="T461">
        <f t="shared" si="109"/>
        <v>4.0526111616112157E-6</v>
      </c>
      <c r="U461">
        <f t="shared" si="110"/>
        <v>1.2234510638981994E-4</v>
      </c>
      <c r="W461" s="1"/>
    </row>
    <row r="462" spans="1:23" x14ac:dyDescent="0.25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3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3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-2.8546020377737339E-6</v>
      </c>
      <c r="S462" s="4">
        <f>SUM($R$41:R462)+0</f>
        <v>8.0758169489357175E-5</v>
      </c>
      <c r="T462">
        <f t="shared" si="109"/>
        <v>4.0576061278429534E-6</v>
      </c>
      <c r="U462">
        <f t="shared" si="110"/>
        <v>1.1828913392410148E-4</v>
      </c>
      <c r="W462" s="1"/>
    </row>
    <row r="463" spans="1:23" x14ac:dyDescent="0.25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3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3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-2.8574624523478039E-6</v>
      </c>
      <c r="S463" s="4">
        <f>SUM($R$41:R463)+0</f>
        <v>7.7900707037009367E-5</v>
      </c>
      <c r="T463">
        <f t="shared" si="109"/>
        <v>4.0624289947089287E-6</v>
      </c>
      <c r="U463">
        <f t="shared" si="110"/>
        <v>1.1422843445916667E-4</v>
      </c>
      <c r="W463" s="1"/>
    </row>
    <row r="464" spans="1:23" x14ac:dyDescent="0.25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3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3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-2.8602207092585138E-6</v>
      </c>
      <c r="S464" s="4">
        <f>SUM($R$41:R464)+0</f>
        <v>7.5040486327750857E-5</v>
      </c>
      <c r="T464">
        <f t="shared" si="109"/>
        <v>4.0670797469166967E-6</v>
      </c>
      <c r="U464">
        <f t="shared" si="110"/>
        <v>1.1016319181990665E-4</v>
      </c>
      <c r="W464" s="1"/>
    </row>
    <row r="465" spans="1:23" x14ac:dyDescent="0.25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3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3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-2.8628768085058645E-6</v>
      </c>
      <c r="S465" s="4">
        <f>SUM($R$41:R465)+0</f>
        <v>7.2177609519244996E-5</v>
      </c>
      <c r="T465">
        <f t="shared" si="109"/>
        <v>4.071558369805155E-6</v>
      </c>
      <c r="U465">
        <f t="shared" si="110"/>
        <v>1.0609359163535779E-4</v>
      </c>
      <c r="W465" s="1"/>
    </row>
    <row r="466" spans="1:23" x14ac:dyDescent="0.25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3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3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-2.8654307500898542E-6</v>
      </c>
      <c r="S466" s="4">
        <f>SUM($R$41:R466)+0</f>
        <v>6.9312178769155136E-5</v>
      </c>
      <c r="T466">
        <f t="shared" si="109"/>
        <v>4.0758648493347509E-6</v>
      </c>
      <c r="U466">
        <f t="shared" si="110"/>
        <v>1.020198217001926E-4</v>
      </c>
      <c r="W466" s="1"/>
    </row>
    <row r="467" spans="1:23" x14ac:dyDescent="0.25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3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3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-2.8678825340104863E-6</v>
      </c>
      <c r="S467" s="4">
        <f>SUM($R$41:R467)+0</f>
        <v>6.6444296235144653E-5</v>
      </c>
      <c r="T467">
        <f t="shared" si="109"/>
        <v>4.0799991720781454E-6</v>
      </c>
      <c r="U467">
        <f t="shared" si="110"/>
        <v>9.7942072427266785E-5</v>
      </c>
      <c r="W467" s="1"/>
    </row>
    <row r="468" spans="1:23" x14ac:dyDescent="0.25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3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3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-2.8702321602677575E-6</v>
      </c>
      <c r="S468" s="4">
        <f>SUM($R$41:R468)+0</f>
        <v>6.3574064074876899E-5</v>
      </c>
      <c r="T468">
        <f t="shared" si="109"/>
        <v>4.083961325211325E-6</v>
      </c>
      <c r="U468">
        <f t="shared" si="110"/>
        <v>9.3860537419119446E-5</v>
      </c>
      <c r="W468" s="1"/>
    </row>
    <row r="469" spans="1:23" x14ac:dyDescent="0.25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3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3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-2.8724796288616695E-6</v>
      </c>
      <c r="S469" s="4">
        <f>SUM($R$41:R469)+0</f>
        <v>6.0701584446015232E-5</v>
      </c>
      <c r="T469">
        <f t="shared" si="109"/>
        <v>4.0877512965051514E-6</v>
      </c>
      <c r="U469">
        <f t="shared" si="110"/>
        <v>8.9775414196536566E-5</v>
      </c>
      <c r="W469" s="1"/>
    </row>
    <row r="470" spans="1:23" x14ac:dyDescent="0.25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3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3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-2.8746249397922214E-6</v>
      </c>
      <c r="S470" s="4">
        <f>SUM($R$41:R470)+0</f>
        <v>5.7826959506223008E-5</v>
      </c>
      <c r="T470">
        <f t="shared" si="109"/>
        <v>4.091369074317333E-6</v>
      </c>
      <c r="U470">
        <f t="shared" si="110"/>
        <v>8.5686905136904832E-5</v>
      </c>
      <c r="W470" s="1"/>
    </row>
    <row r="471" spans="1:23" x14ac:dyDescent="0.25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3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3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-2.8766680930594131E-6</v>
      </c>
      <c r="S471" s="4">
        <f>SUM($R$41:R471)+0</f>
        <v>5.4950291413163593E-5</v>
      </c>
      <c r="T471">
        <f t="shared" si="109"/>
        <v>4.0948146475848157E-6</v>
      </c>
      <c r="U471">
        <f t="shared" si="110"/>
        <v>8.1595218696324932E-5</v>
      </c>
      <c r="W471" s="1"/>
    </row>
    <row r="472" spans="1:23" x14ac:dyDescent="0.25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3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3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-2.8786090886632465E-6</v>
      </c>
      <c r="S472" s="4">
        <f>SUM($R$41:R472)+0</f>
        <v>5.2071682324500344E-5</v>
      </c>
      <c r="T472">
        <f t="shared" si="109"/>
        <v>4.0980880058165747E-6</v>
      </c>
      <c r="U472">
        <f t="shared" si="110"/>
        <v>7.7500571020826855E-5</v>
      </c>
      <c r="W472" s="1"/>
    </row>
    <row r="473" spans="1:23" x14ac:dyDescent="0.25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3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3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-2.8804479266037189E-6</v>
      </c>
      <c r="S473" s="4">
        <f>SUM($R$41:R473)+0</f>
        <v>4.9191234397896624E-5</v>
      </c>
      <c r="T473">
        <f t="shared" si="109"/>
        <v>4.1011891390868076E-6</v>
      </c>
      <c r="U473">
        <f t="shared" si="110"/>
        <v>7.3403188099204793E-5</v>
      </c>
      <c r="W473" s="1"/>
    </row>
    <row r="474" spans="1:23" x14ac:dyDescent="0.25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3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3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-2.8821846068808321E-6</v>
      </c>
      <c r="S474" s="4">
        <f>SUM($R$41:R474)+0</f>
        <v>4.6309049791015793E-5</v>
      </c>
      <c r="T474">
        <f t="shared" si="109"/>
        <v>4.1041180380285169E-6</v>
      </c>
      <c r="U474">
        <f t="shared" si="110"/>
        <v>6.9303308682327458E-5</v>
      </c>
      <c r="W474" s="1"/>
    </row>
    <row r="475" spans="1:23" x14ac:dyDescent="0.25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3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3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-2.883819129494586E-6</v>
      </c>
      <c r="S475" s="4">
        <f>SUM($R$41:R475)+0</f>
        <v>4.3425230661521206E-5</v>
      </c>
      <c r="T475">
        <f t="shared" si="109"/>
        <v>4.1068746938274682E-6</v>
      </c>
      <c r="U475">
        <f t="shared" si="110"/>
        <v>6.5201188307122365E-5</v>
      </c>
      <c r="W475" s="1"/>
    </row>
    <row r="476" spans="1:23" x14ac:dyDescent="0.25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3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3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-2.8853514944449807E-6</v>
      </c>
      <c r="S476" s="4">
        <f>SUM($R$41:R476)+0</f>
        <v>4.0539879167076223E-5</v>
      </c>
      <c r="T476">
        <f t="shared" si="109"/>
        <v>4.109459098216532E-6</v>
      </c>
      <c r="U476">
        <f t="shared" si="110"/>
        <v>6.1097104945326614E-5</v>
      </c>
      <c r="W476" s="1"/>
    </row>
    <row r="477" spans="1:23" x14ac:dyDescent="0.25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3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3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-2.8867817017320144E-6</v>
      </c>
      <c r="S477" s="4">
        <f>SUM($R$41:R477)+0</f>
        <v>3.7653097465344206E-5</v>
      </c>
      <c r="T477">
        <f t="shared" si="109"/>
        <v>4.1118712434703781E-6</v>
      </c>
      <c r="U477">
        <f t="shared" si="110"/>
        <v>5.699136709688304E-5</v>
      </c>
      <c r="W477" s="1"/>
    </row>
    <row r="478" spans="1:23" x14ac:dyDescent="0.25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3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3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-2.8881097513556897E-6</v>
      </c>
      <c r="S478" s="4">
        <f>SUM($R$41:R478)+0</f>
        <v>3.4764987713988514E-5</v>
      </c>
      <c r="T478">
        <f t="shared" si="109"/>
        <v>4.1141111224005488E-6</v>
      </c>
      <c r="U478">
        <f t="shared" si="110"/>
        <v>5.288432565694966E-5</v>
      </c>
      <c r="W478" s="1"/>
    </row>
    <row r="479" spans="1:23" x14ac:dyDescent="0.25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3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3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-2.8893356433160049E-6</v>
      </c>
      <c r="S479" s="4">
        <f>SUM($R$41:R479)+0</f>
        <v>3.1875652070672512E-5</v>
      </c>
      <c r="T479">
        <f t="shared" si="109"/>
        <v>4.1161787283508703E-6</v>
      </c>
      <c r="U479">
        <f t="shared" si="110"/>
        <v>4.8776391779706857E-5</v>
      </c>
      <c r="W479" s="1"/>
    </row>
    <row r="480" spans="1:23" x14ac:dyDescent="0.25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3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3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-2.8904593776129609E-6</v>
      </c>
      <c r="S480" s="4">
        <f>SUM($R$41:R480)+0</f>
        <v>2.8985192693059552E-5</v>
      </c>
      <c r="T480">
        <f t="shared" si="109"/>
        <v>4.1180740551932243E-6</v>
      </c>
      <c r="U480">
        <f t="shared" si="110"/>
        <v>4.4668064594458092E-5</v>
      </c>
      <c r="W480" s="1"/>
    </row>
    <row r="481" spans="1:23" x14ac:dyDescent="0.25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3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3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-2.8914809542465568E-6</v>
      </c>
      <c r="S481" s="4">
        <f>SUM($R$41:R481)+0</f>
        <v>2.6093711738812996E-5</v>
      </c>
      <c r="T481">
        <f t="shared" si="109"/>
        <v>4.1197970973236571E-6</v>
      </c>
      <c r="U481">
        <f t="shared" si="110"/>
        <v>4.0559975744019968E-5</v>
      </c>
      <c r="W481" s="1"/>
    </row>
    <row r="482" spans="1:23" x14ac:dyDescent="0.25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3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3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-2.8924003732167943E-6</v>
      </c>
      <c r="S482" s="4">
        <f>SUM($R$41:R482)+0</f>
        <v>2.3201311365596202E-5</v>
      </c>
      <c r="T482">
        <f t="shared" si="109"/>
        <v>4.1213478496588392E-6</v>
      </c>
      <c r="U482">
        <f t="shared" si="110"/>
        <v>3.6452963972011354E-5</v>
      </c>
      <c r="W482" s="1"/>
    </row>
    <row r="483" spans="1:23" x14ac:dyDescent="0.25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3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3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-2.8932176345236708E-6</v>
      </c>
      <c r="S483" s="4">
        <f>SUM($R$41:R483)+0</f>
        <v>2.0308093731072531E-5</v>
      </c>
      <c r="T483">
        <f t="shared" si="109"/>
        <v>4.1227263076328414E-6</v>
      </c>
      <c r="U483">
        <f t="shared" si="110"/>
        <v>3.2348206341246162E-5</v>
      </c>
      <c r="W483" s="1"/>
    </row>
    <row r="484" spans="1:23" x14ac:dyDescent="0.25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3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3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-2.8939327381671873E-6</v>
      </c>
      <c r="S484" s="4">
        <f>SUM($R$41:R484)+0</f>
        <v>1.7414160992905344E-5</v>
      </c>
      <c r="T484">
        <f t="shared" si="109"/>
        <v>4.1239324671942651E-6</v>
      </c>
      <c r="U484">
        <f t="shared" si="110"/>
        <v>2.8247463326736379E-5</v>
      </c>
      <c r="W484" s="1"/>
    </row>
    <row r="485" spans="1:23" x14ac:dyDescent="0.25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3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3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-2.8945456841473445E-6</v>
      </c>
      <c r="S485" s="4">
        <f>SUM($R$41:R485)+0</f>
        <v>1.4519615308757999E-5</v>
      </c>
      <c r="T485">
        <f t="shared" si="109"/>
        <v>4.1249663248036849E-6</v>
      </c>
      <c r="U485">
        <f t="shared" si="110"/>
        <v>2.4153571966594412E-5</v>
      </c>
      <c r="W485" s="1"/>
    </row>
    <row r="486" spans="1:23" x14ac:dyDescent="0.25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3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3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-2.8950564724641415E-6</v>
      </c>
      <c r="S486" s="4">
        <f>SUM($R$41:R486)+0</f>
        <v>1.1624558836293858E-5</v>
      </c>
      <c r="T486">
        <f t="shared" si="109"/>
        <v>4.1258278774314224E-6</v>
      </c>
      <c r="U486">
        <f t="shared" si="110"/>
        <v>2.00715370964536E-5</v>
      </c>
      <c r="W486" s="1"/>
    </row>
    <row r="487" spans="1:23" x14ac:dyDescent="0.25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3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3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-2.8954651031175802E-6</v>
      </c>
      <c r="S487" s="4">
        <f>SUM($R$41:R487)+0</f>
        <v>8.7290937331762777E-6</v>
      </c>
      <c r="T487">
        <f t="shared" si="109"/>
        <v>4.1265171225556454E-6</v>
      </c>
      <c r="U487">
        <f t="shared" si="110"/>
        <v>1.6011270252342009E-5</v>
      </c>
      <c r="W487" s="1"/>
    </row>
    <row r="488" spans="1:23" x14ac:dyDescent="0.25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3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3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-2.895771576107658E-6</v>
      </c>
      <c r="S488" s="4">
        <f>SUM($R$41:R488)+0</f>
        <v>5.8333221570686202E-6</v>
      </c>
      <c r="T488">
        <f t="shared" si="109"/>
        <v>4.1270340581607822E-6</v>
      </c>
      <c r="U488">
        <f t="shared" si="110"/>
        <v>1.1995781657057856E-5</v>
      </c>
      <c r="W488" s="1"/>
    </row>
    <row r="489" spans="1:23" x14ac:dyDescent="0.25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3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3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-2.8959758914343773E-6</v>
      </c>
      <c r="S489" s="4">
        <f>SUM($R$41:R489)+0</f>
        <v>2.9373462656342428E-6</v>
      </c>
      <c r="T489">
        <f t="shared" si="109"/>
        <v>4.1273786827362572E-6</v>
      </c>
      <c r="U489">
        <f t="shared" si="110"/>
        <v>8.092968526320606E-6</v>
      </c>
      <c r="W489" s="1"/>
    </row>
    <row r="490" spans="1:23" x14ac:dyDescent="0.25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3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3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-2.8960780490977366E-6</v>
      </c>
      <c r="S490" s="4">
        <f>SUM($R$41:R490)+0</f>
        <v>4.126821653650626E-8</v>
      </c>
      <c r="T490">
        <f t="shared" ref="T490:T491" si="118">SQRT(SUMSQ(O490,R490))</f>
        <v>4.1275509952755469E-6</v>
      </c>
      <c r="U490">
        <f t="shared" ref="U490:U491" si="119">SQRT(SUMSQ(S490,P490))</f>
        <v>4.6002938267081095E-6</v>
      </c>
      <c r="W490" s="1"/>
    </row>
    <row r="491" spans="1:23" ht="15.75" thickBot="1" x14ac:dyDescent="0.3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3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3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-2.8960780490977366E-6</v>
      </c>
      <c r="S491" s="4">
        <f>SUM($R$41:R491)+0</f>
        <v>-2.8548098325612303E-6</v>
      </c>
      <c r="T491">
        <f t="shared" si="118"/>
        <v>4.1275509952755469E-6</v>
      </c>
      <c r="U491">
        <f t="shared" si="119"/>
        <v>3.3019117876287807E-6</v>
      </c>
      <c r="W491" s="1"/>
    </row>
    <row r="492" spans="1:23" ht="30.75" customHeight="1" thickBot="1" x14ac:dyDescent="0.3">
      <c r="A492" s="8"/>
      <c r="B492">
        <f t="shared" si="111"/>
        <v>45.100000000000371</v>
      </c>
      <c r="C492" s="74">
        <f>C491+G9</f>
        <v>0</v>
      </c>
      <c r="D492" s="75">
        <f>D491+B14</f>
        <v>0</v>
      </c>
      <c r="E492" s="76">
        <f>E491+B15</f>
        <v>0</v>
      </c>
      <c r="F492" s="133" t="s">
        <v>281</v>
      </c>
      <c r="G492" s="45">
        <f>ABS(G491)</f>
        <v>1.3096723705530167E-10</v>
      </c>
      <c r="H492" s="46">
        <f>ABS(H491)</f>
        <v>9.0949470177292824E-11</v>
      </c>
      <c r="I492" s="2">
        <f t="shared" si="113"/>
        <v>1.5944975166938913E-10</v>
      </c>
      <c r="J492" s="43">
        <f t="shared" si="114"/>
        <v>0</v>
      </c>
      <c r="K492">
        <f t="shared" si="115"/>
        <v>4.1322558360201053E-14</v>
      </c>
      <c r="N492" s="129"/>
      <c r="O492" s="5"/>
      <c r="P492" s="5"/>
      <c r="Q492" s="5"/>
      <c r="R492" s="5"/>
      <c r="S492" s="5"/>
      <c r="T492" s="5"/>
      <c r="W492" s="1"/>
    </row>
    <row r="493" spans="1:23" x14ac:dyDescent="0.25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103" t="s">
        <v>122</v>
      </c>
      <c r="K493" s="127" t="s">
        <v>133</v>
      </c>
      <c r="L493" s="127" t="s">
        <v>134</v>
      </c>
      <c r="M493" s="103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8"/>
      <c r="W493" s="1"/>
    </row>
    <row r="494" spans="1:23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32"/>
      <c r="K494" s="132"/>
      <c r="L494" s="132"/>
      <c r="M494" s="132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25">
      <c r="J495" s="126"/>
      <c r="K495" s="126"/>
      <c r="L495" s="126"/>
      <c r="M495" s="126"/>
      <c r="O495" s="130"/>
      <c r="P495" s="131"/>
      <c r="Q495" s="131"/>
      <c r="R495" s="131"/>
      <c r="S495" s="131"/>
      <c r="T495" s="131"/>
    </row>
    <row r="496" spans="1:23" x14ac:dyDescent="0.25">
      <c r="J496" s="126"/>
      <c r="K496" s="126"/>
      <c r="L496" s="126"/>
      <c r="M496" s="126"/>
      <c r="O496" s="131"/>
      <c r="P496" s="131"/>
      <c r="Q496" s="131"/>
      <c r="R496" s="131"/>
      <c r="S496" s="131"/>
      <c r="T496" s="131"/>
    </row>
    <row r="497" spans="10:20" x14ac:dyDescent="0.25">
      <c r="J497" s="126"/>
      <c r="K497" s="126"/>
      <c r="L497" s="126"/>
      <c r="M497" s="126"/>
      <c r="O497" s="131"/>
      <c r="P497" s="131"/>
      <c r="Q497" s="131"/>
      <c r="R497" s="131"/>
      <c r="S497" s="131"/>
      <c r="T497" s="131"/>
    </row>
    <row r="498" spans="10:20" x14ac:dyDescent="0.25">
      <c r="J498" s="126"/>
      <c r="K498" s="126"/>
      <c r="L498" s="126"/>
      <c r="M498" s="126"/>
      <c r="O498" s="131"/>
      <c r="P498" s="131"/>
      <c r="Q498" s="131"/>
      <c r="R498" s="131"/>
      <c r="S498" s="131"/>
      <c r="T498" s="131"/>
    </row>
    <row r="499" spans="10:20" x14ac:dyDescent="0.25">
      <c r="J499" s="126"/>
      <c r="K499" s="126"/>
      <c r="L499" s="126"/>
      <c r="M499" s="126"/>
      <c r="O499" s="131"/>
      <c r="P499" s="131"/>
      <c r="Q499" s="131"/>
      <c r="R499" s="131"/>
      <c r="S499" s="131"/>
      <c r="T499" s="131"/>
    </row>
    <row r="500" spans="10:20" x14ac:dyDescent="0.25">
      <c r="J500" s="126"/>
      <c r="K500" s="126"/>
      <c r="L500" s="126"/>
      <c r="M500" s="126"/>
    </row>
    <row r="501" spans="10:20" x14ac:dyDescent="0.25">
      <c r="J501" s="126"/>
      <c r="K501" s="126"/>
      <c r="L501" s="126"/>
      <c r="M501" s="126"/>
    </row>
    <row r="502" spans="10:20" x14ac:dyDescent="0.25">
      <c r="J502" s="126"/>
      <c r="K502" s="126"/>
      <c r="L502" s="126"/>
      <c r="M502" s="126"/>
    </row>
    <row r="503" spans="10:20" x14ac:dyDescent="0.25">
      <c r="J503" s="126"/>
      <c r="K503" s="126"/>
      <c r="L503" s="126"/>
      <c r="M503" s="126"/>
    </row>
    <row r="504" spans="10:20" x14ac:dyDescent="0.25">
      <c r="J504" s="126"/>
      <c r="K504" s="126"/>
      <c r="L504" s="126"/>
      <c r="M504" s="126"/>
    </row>
    <row r="505" spans="10:20" x14ac:dyDescent="0.25">
      <c r="J505" s="126"/>
      <c r="K505" s="126"/>
      <c r="L505" s="126"/>
      <c r="M505" s="126"/>
    </row>
    <row r="506" spans="10:20" x14ac:dyDescent="0.25">
      <c r="J506" s="126"/>
      <c r="K506" s="126"/>
      <c r="L506" s="126"/>
      <c r="M506" s="126"/>
    </row>
    <row r="507" spans="10:20" x14ac:dyDescent="0.25">
      <c r="J507" s="126"/>
      <c r="K507" s="126"/>
      <c r="L507" s="126"/>
      <c r="M507" s="126"/>
    </row>
    <row r="508" spans="10:20" x14ac:dyDescent="0.25">
      <c r="J508" s="126"/>
      <c r="K508" s="126"/>
      <c r="L508" s="126"/>
      <c r="M508" s="126"/>
    </row>
    <row r="509" spans="10:20" x14ac:dyDescent="0.25">
      <c r="J509" s="126"/>
      <c r="K509" s="126"/>
      <c r="L509" s="126"/>
      <c r="M509" s="126"/>
    </row>
    <row r="510" spans="10:20" x14ac:dyDescent="0.25">
      <c r="J510" s="126"/>
      <c r="K510" s="126"/>
      <c r="L510" s="126"/>
      <c r="M510" s="126"/>
    </row>
    <row r="511" spans="10:20" x14ac:dyDescent="0.25">
      <c r="J511" s="126"/>
      <c r="K511" s="126"/>
      <c r="L511" s="126"/>
      <c r="M511" s="126"/>
    </row>
    <row r="512" spans="10:20" x14ac:dyDescent="0.25">
      <c r="J512" s="126"/>
      <c r="K512" s="126"/>
      <c r="L512" s="126"/>
      <c r="M512" s="126"/>
    </row>
    <row r="513" spans="10:13" x14ac:dyDescent="0.25">
      <c r="J513" s="126"/>
      <c r="K513" s="126"/>
      <c r="L513" s="126"/>
      <c r="M513" s="126"/>
    </row>
    <row r="514" spans="10:13" x14ac:dyDescent="0.25">
      <c r="J514" s="126"/>
      <c r="K514" s="126"/>
      <c r="L514" s="126"/>
      <c r="M514" s="126"/>
    </row>
    <row r="515" spans="10:13" x14ac:dyDescent="0.25">
      <c r="J515" s="126"/>
      <c r="K515" s="126"/>
      <c r="L515" s="126"/>
      <c r="M515" s="126"/>
    </row>
    <row r="516" spans="10:13" x14ac:dyDescent="0.25">
      <c r="J516" s="126"/>
      <c r="K516" s="126"/>
      <c r="L516" s="126"/>
      <c r="M516" s="126"/>
    </row>
    <row r="517" spans="10:13" x14ac:dyDescent="0.25">
      <c r="J517" s="126"/>
      <c r="K517" s="126"/>
      <c r="L517" s="126"/>
      <c r="M517" s="126"/>
    </row>
    <row r="518" spans="10:13" x14ac:dyDescent="0.25">
      <c r="J518" s="126"/>
      <c r="K518" s="126"/>
      <c r="L518" s="126"/>
      <c r="M518" s="126"/>
    </row>
    <row r="519" spans="10:13" x14ac:dyDescent="0.25">
      <c r="J519" s="126"/>
      <c r="K519" s="126"/>
      <c r="L519" s="126"/>
      <c r="M519" s="126"/>
    </row>
    <row r="520" spans="10:13" x14ac:dyDescent="0.25">
      <c r="J520" s="126"/>
      <c r="K520" s="126"/>
      <c r="L520" s="126"/>
      <c r="M520" s="126"/>
    </row>
    <row r="521" spans="10:13" x14ac:dyDescent="0.25">
      <c r="J521" s="126"/>
      <c r="K521" s="126"/>
      <c r="L521" s="126"/>
      <c r="M521" s="126"/>
    </row>
    <row r="522" spans="10:13" x14ac:dyDescent="0.25">
      <c r="J522" s="126"/>
      <c r="K522" s="126"/>
      <c r="L522" s="126"/>
      <c r="M522" s="126"/>
    </row>
    <row r="523" spans="10:13" x14ac:dyDescent="0.25">
      <c r="J523" s="126"/>
      <c r="K523" s="126"/>
      <c r="L523" s="126"/>
      <c r="M523" s="126"/>
    </row>
    <row r="524" spans="10:13" x14ac:dyDescent="0.25">
      <c r="J524" s="126"/>
      <c r="K524" s="126"/>
      <c r="L524" s="126"/>
      <c r="M524" s="126"/>
    </row>
    <row r="525" spans="10:13" x14ac:dyDescent="0.25">
      <c r="J525" s="126"/>
      <c r="K525" s="126"/>
      <c r="L525" s="126"/>
      <c r="M525" s="126"/>
    </row>
    <row r="526" spans="10:13" x14ac:dyDescent="0.25">
      <c r="J526" s="126"/>
      <c r="K526" s="126"/>
      <c r="L526" s="126"/>
      <c r="M526" s="126"/>
    </row>
    <row r="527" spans="10:13" x14ac:dyDescent="0.25">
      <c r="J527" s="126"/>
      <c r="K527" s="126"/>
      <c r="L527" s="126"/>
      <c r="M527" s="126"/>
    </row>
    <row r="528" spans="10:13" x14ac:dyDescent="0.25">
      <c r="J528" s="126"/>
      <c r="K528" s="126"/>
      <c r="L528" s="126"/>
      <c r="M528" s="126"/>
    </row>
    <row r="529" spans="10:13" x14ac:dyDescent="0.25">
      <c r="J529" s="126"/>
      <c r="K529" s="126"/>
      <c r="L529" s="126"/>
      <c r="M529" s="126"/>
    </row>
    <row r="530" spans="10:13" x14ac:dyDescent="0.25">
      <c r="J530" s="126"/>
      <c r="K530" s="126"/>
      <c r="L530" s="126"/>
      <c r="M530" s="126"/>
    </row>
    <row r="531" spans="10:13" x14ac:dyDescent="0.25">
      <c r="J531" s="126"/>
      <c r="K531" s="126"/>
      <c r="L531" s="126"/>
      <c r="M531" s="126"/>
    </row>
    <row r="532" spans="10:13" x14ac:dyDescent="0.25">
      <c r="J532" s="126"/>
      <c r="K532" s="126"/>
      <c r="L532" s="126"/>
      <c r="M532" s="126"/>
    </row>
    <row r="533" spans="10:13" x14ac:dyDescent="0.25">
      <c r="J533" s="126"/>
      <c r="K533" s="126"/>
      <c r="L533" s="126"/>
      <c r="M533" s="126"/>
    </row>
    <row r="534" spans="10:13" x14ac:dyDescent="0.25">
      <c r="J534" s="126"/>
      <c r="K534" s="126"/>
      <c r="L534" s="126"/>
      <c r="M534" s="126"/>
    </row>
    <row r="535" spans="10:13" x14ac:dyDescent="0.25">
      <c r="J535" s="126"/>
      <c r="K535" s="126"/>
      <c r="L535" s="126"/>
      <c r="M535" s="126"/>
    </row>
    <row r="536" spans="10:13" x14ac:dyDescent="0.25">
      <c r="J536" s="126"/>
      <c r="K536" s="126"/>
      <c r="L536" s="126"/>
      <c r="M536" s="126"/>
    </row>
    <row r="537" spans="10:13" x14ac:dyDescent="0.25">
      <c r="J537" s="126"/>
      <c r="K537" s="126"/>
      <c r="L537" s="126"/>
      <c r="M537" s="126"/>
    </row>
    <row r="538" spans="10:13" x14ac:dyDescent="0.25">
      <c r="J538" s="126"/>
      <c r="K538" s="126"/>
      <c r="L538" s="126"/>
      <c r="M538" s="126"/>
    </row>
    <row r="539" spans="10:13" x14ac:dyDescent="0.25">
      <c r="J539" s="126"/>
      <c r="K539" s="126"/>
      <c r="L539" s="126"/>
      <c r="M539" s="126"/>
    </row>
    <row r="540" spans="10:13" x14ac:dyDescent="0.25">
      <c r="J540" s="126"/>
      <c r="K540" s="126"/>
      <c r="L540" s="126"/>
      <c r="M540" s="126"/>
    </row>
    <row r="541" spans="10:13" x14ac:dyDescent="0.25">
      <c r="J541" s="126"/>
      <c r="K541" s="126"/>
      <c r="L541" s="126"/>
      <c r="M541" s="126"/>
    </row>
    <row r="542" spans="10:13" x14ac:dyDescent="0.25">
      <c r="J542" s="126"/>
      <c r="K542" s="126"/>
      <c r="L542" s="126"/>
      <c r="M542" s="126"/>
    </row>
    <row r="543" spans="10:13" x14ac:dyDescent="0.25">
      <c r="J543" s="126"/>
      <c r="K543" s="126"/>
      <c r="L543" s="126"/>
      <c r="M543" s="126"/>
    </row>
    <row r="544" spans="10:13" x14ac:dyDescent="0.25">
      <c r="J544" s="126"/>
      <c r="K544" s="126"/>
      <c r="L544" s="126"/>
      <c r="M544" s="126"/>
    </row>
    <row r="545" spans="10:13" x14ac:dyDescent="0.25">
      <c r="J545" s="126"/>
      <c r="K545" s="126"/>
      <c r="L545" s="126"/>
      <c r="M545" s="126"/>
    </row>
    <row r="546" spans="10:13" x14ac:dyDescent="0.25">
      <c r="J546" s="126"/>
      <c r="K546" s="126"/>
      <c r="L546" s="126"/>
      <c r="M546" s="126"/>
    </row>
    <row r="547" spans="10:13" x14ac:dyDescent="0.25">
      <c r="J547" s="126"/>
      <c r="K547" s="126"/>
      <c r="L547" s="126"/>
      <c r="M547" s="126"/>
    </row>
    <row r="548" spans="10:13" x14ac:dyDescent="0.25">
      <c r="J548" s="126"/>
      <c r="K548" s="126"/>
      <c r="L548" s="126"/>
      <c r="M548" s="126"/>
    </row>
    <row r="549" spans="10:13" x14ac:dyDescent="0.25">
      <c r="J549" s="126"/>
      <c r="K549" s="126"/>
      <c r="L549" s="126"/>
      <c r="M549" s="126"/>
    </row>
    <row r="550" spans="10:13" x14ac:dyDescent="0.25">
      <c r="J550" s="126"/>
      <c r="K550" s="126"/>
      <c r="L550" s="126"/>
      <c r="M550" s="126"/>
    </row>
    <row r="551" spans="10:13" x14ac:dyDescent="0.25">
      <c r="J551" s="126"/>
      <c r="K551" s="126"/>
      <c r="L551" s="126"/>
      <c r="M551" s="126"/>
    </row>
    <row r="552" spans="10:13" x14ac:dyDescent="0.25">
      <c r="J552" s="126"/>
      <c r="K552" s="126"/>
      <c r="L552" s="126"/>
      <c r="M552" s="126"/>
    </row>
    <row r="553" spans="10:13" x14ac:dyDescent="0.25">
      <c r="J553" s="126"/>
      <c r="K553" s="126"/>
      <c r="L553" s="126"/>
      <c r="M553" s="126"/>
    </row>
    <row r="554" spans="10:13" x14ac:dyDescent="0.25">
      <c r="J554" s="126"/>
      <c r="K554" s="126"/>
      <c r="L554" s="126"/>
      <c r="M554" s="126"/>
    </row>
    <row r="555" spans="10:13" x14ac:dyDescent="0.25">
      <c r="J555" s="126"/>
      <c r="K555" s="126"/>
      <c r="L555" s="126"/>
      <c r="M555" s="126"/>
    </row>
    <row r="556" spans="10:13" x14ac:dyDescent="0.25">
      <c r="J556" s="126"/>
      <c r="K556" s="126"/>
      <c r="L556" s="126"/>
      <c r="M556" s="126"/>
    </row>
    <row r="557" spans="10:13" x14ac:dyDescent="0.25">
      <c r="J557" s="126"/>
      <c r="K557" s="126"/>
      <c r="L557" s="126"/>
      <c r="M557" s="126"/>
    </row>
    <row r="558" spans="10:13" x14ac:dyDescent="0.25">
      <c r="J558" s="126"/>
      <c r="K558" s="126"/>
      <c r="L558" s="126"/>
      <c r="M558" s="126"/>
    </row>
    <row r="559" spans="10:13" x14ac:dyDescent="0.25">
      <c r="J559" s="126"/>
      <c r="K559" s="126"/>
      <c r="L559" s="126"/>
      <c r="M559" s="126"/>
    </row>
    <row r="560" spans="10:13" x14ac:dyDescent="0.25">
      <c r="J560" s="126"/>
      <c r="K560" s="126"/>
      <c r="L560" s="126"/>
      <c r="M560" s="126"/>
    </row>
    <row r="561" spans="10:13" x14ac:dyDescent="0.25">
      <c r="J561" s="126"/>
      <c r="K561" s="126"/>
      <c r="L561" s="126"/>
      <c r="M561" s="126"/>
    </row>
    <row r="562" spans="10:13" x14ac:dyDescent="0.25">
      <c r="J562" s="126"/>
      <c r="K562" s="126"/>
      <c r="L562" s="126"/>
      <c r="M562" s="126"/>
    </row>
    <row r="563" spans="10:13" x14ac:dyDescent="0.25">
      <c r="J563" s="126"/>
      <c r="K563" s="126"/>
      <c r="L563" s="126"/>
      <c r="M563" s="126"/>
    </row>
    <row r="564" spans="10:13" x14ac:dyDescent="0.25">
      <c r="J564" s="126"/>
      <c r="K564" s="126"/>
      <c r="L564" s="126"/>
      <c r="M564" s="126"/>
    </row>
    <row r="565" spans="10:13" x14ac:dyDescent="0.25">
      <c r="J565" s="126"/>
      <c r="K565" s="126"/>
      <c r="L565" s="126"/>
      <c r="M565" s="126"/>
    </row>
    <row r="566" spans="10:13" x14ac:dyDescent="0.25">
      <c r="J566" s="126"/>
      <c r="K566" s="126"/>
      <c r="L566" s="126"/>
      <c r="M566" s="126"/>
    </row>
    <row r="567" spans="10:13" x14ac:dyDescent="0.25">
      <c r="J567" s="126"/>
      <c r="K567" s="126"/>
      <c r="L567" s="126"/>
      <c r="M567" s="126"/>
    </row>
    <row r="568" spans="10:13" x14ac:dyDescent="0.25">
      <c r="J568" s="126"/>
      <c r="K568" s="126"/>
      <c r="L568" s="126"/>
      <c r="M568" s="126"/>
    </row>
    <row r="569" spans="10:13" x14ac:dyDescent="0.25">
      <c r="J569" s="126"/>
      <c r="K569" s="126"/>
      <c r="L569" s="126"/>
      <c r="M569" s="126"/>
    </row>
    <row r="570" spans="10:13" x14ac:dyDescent="0.25">
      <c r="J570" s="126"/>
      <c r="K570" s="126"/>
      <c r="L570" s="126"/>
      <c r="M570" s="126"/>
    </row>
    <row r="571" spans="10:13" x14ac:dyDescent="0.25">
      <c r="J571" s="126"/>
      <c r="K571" s="126"/>
      <c r="L571" s="126"/>
      <c r="M571" s="126"/>
    </row>
    <row r="572" spans="10:13" x14ac:dyDescent="0.25">
      <c r="J572" s="126"/>
      <c r="K572" s="126"/>
      <c r="L572" s="126"/>
      <c r="M572" s="126"/>
    </row>
    <row r="573" spans="10:13" x14ac:dyDescent="0.25">
      <c r="J573" s="126"/>
      <c r="K573" s="126"/>
      <c r="L573" s="126"/>
      <c r="M573" s="126"/>
    </row>
    <row r="574" spans="10:13" x14ac:dyDescent="0.25">
      <c r="J574" s="126"/>
      <c r="K574" s="126"/>
      <c r="L574" s="126"/>
      <c r="M574" s="126"/>
    </row>
    <row r="575" spans="10:13" x14ac:dyDescent="0.25">
      <c r="J575" s="126"/>
      <c r="K575" s="126"/>
      <c r="L575" s="126"/>
      <c r="M575" s="126"/>
    </row>
    <row r="576" spans="10:13" x14ac:dyDescent="0.25">
      <c r="J576" s="126"/>
      <c r="K576" s="126"/>
      <c r="L576" s="126"/>
      <c r="M576" s="126"/>
    </row>
    <row r="577" spans="10:13" x14ac:dyDescent="0.25">
      <c r="J577" s="126"/>
      <c r="K577" s="126"/>
      <c r="L577" s="126"/>
      <c r="M577" s="126"/>
    </row>
    <row r="578" spans="10:13" x14ac:dyDescent="0.25">
      <c r="J578" s="126"/>
      <c r="K578" s="126"/>
      <c r="L578" s="126"/>
      <c r="M578" s="126"/>
    </row>
    <row r="579" spans="10:13" x14ac:dyDescent="0.25">
      <c r="J579" s="126"/>
      <c r="K579" s="126"/>
      <c r="L579" s="126"/>
      <c r="M579" s="126"/>
    </row>
    <row r="580" spans="10:13" x14ac:dyDescent="0.25">
      <c r="J580" s="126"/>
      <c r="K580" s="126"/>
      <c r="L580" s="126"/>
      <c r="M580" s="126"/>
    </row>
    <row r="581" spans="10:13" x14ac:dyDescent="0.25">
      <c r="J581" s="126"/>
      <c r="K581" s="126"/>
      <c r="L581" s="126"/>
      <c r="M581" s="126"/>
    </row>
    <row r="582" spans="10:13" x14ac:dyDescent="0.25">
      <c r="J582" s="126"/>
      <c r="K582" s="126"/>
      <c r="L582" s="126"/>
      <c r="M582" s="126"/>
    </row>
    <row r="583" spans="10:13" x14ac:dyDescent="0.25">
      <c r="J583" s="126"/>
      <c r="K583" s="126"/>
      <c r="L583" s="126"/>
      <c r="M583" s="126"/>
    </row>
    <row r="584" spans="10:13" x14ac:dyDescent="0.25">
      <c r="J584" s="126"/>
      <c r="K584" s="126"/>
      <c r="L584" s="126"/>
      <c r="M584" s="126"/>
    </row>
    <row r="585" spans="10:13" x14ac:dyDescent="0.25">
      <c r="J585" s="126"/>
      <c r="K585" s="126"/>
      <c r="L585" s="126"/>
      <c r="M585" s="126"/>
    </row>
    <row r="586" spans="10:13" x14ac:dyDescent="0.25">
      <c r="J586" s="126"/>
      <c r="K586" s="126"/>
      <c r="L586" s="126"/>
      <c r="M586" s="126"/>
    </row>
    <row r="587" spans="10:13" x14ac:dyDescent="0.25">
      <c r="J587" s="126"/>
      <c r="K587" s="126"/>
      <c r="L587" s="126"/>
      <c r="M587" s="126"/>
    </row>
    <row r="588" spans="10:13" x14ac:dyDescent="0.25">
      <c r="J588" s="126"/>
      <c r="K588" s="126"/>
      <c r="L588" s="126"/>
      <c r="M588" s="126"/>
    </row>
    <row r="589" spans="10:13" x14ac:dyDescent="0.25">
      <c r="J589" s="126"/>
      <c r="K589" s="126"/>
      <c r="L589" s="126"/>
      <c r="M589" s="126"/>
    </row>
    <row r="590" spans="10:13" x14ac:dyDescent="0.25">
      <c r="J590" s="126"/>
      <c r="K590" s="126"/>
      <c r="L590" s="126"/>
      <c r="M590" s="126"/>
    </row>
    <row r="591" spans="10:13" x14ac:dyDescent="0.25">
      <c r="J591" s="126"/>
      <c r="K591" s="126"/>
      <c r="L591" s="126"/>
      <c r="M591" s="126"/>
    </row>
    <row r="592" spans="10:13" x14ac:dyDescent="0.25">
      <c r="J592" s="126"/>
      <c r="K592" s="126"/>
      <c r="L592" s="126"/>
      <c r="M592" s="126"/>
    </row>
    <row r="593" spans="10:13" x14ac:dyDescent="0.25">
      <c r="J593" s="126"/>
      <c r="K593" s="126"/>
      <c r="L593" s="126"/>
      <c r="M593" s="126"/>
    </row>
    <row r="594" spans="10:13" x14ac:dyDescent="0.25">
      <c r="J594" s="126"/>
      <c r="K594" s="126"/>
      <c r="L594" s="126"/>
      <c r="M594" s="126"/>
    </row>
    <row r="595" spans="10:13" x14ac:dyDescent="0.25">
      <c r="J595" s="126"/>
      <c r="K595" s="126"/>
      <c r="L595" s="126"/>
      <c r="M595" s="126"/>
    </row>
    <row r="596" spans="10:13" x14ac:dyDescent="0.25">
      <c r="J596" s="126"/>
      <c r="K596" s="126"/>
      <c r="L596" s="126"/>
      <c r="M596" s="126"/>
    </row>
    <row r="597" spans="10:13" x14ac:dyDescent="0.25">
      <c r="J597" s="126"/>
      <c r="K597" s="126"/>
      <c r="L597" s="126"/>
      <c r="M597" s="126"/>
    </row>
    <row r="598" spans="10:13" x14ac:dyDescent="0.25">
      <c r="J598" s="126"/>
      <c r="K598" s="126"/>
      <c r="L598" s="126"/>
      <c r="M598" s="126"/>
    </row>
    <row r="599" spans="10:13" x14ac:dyDescent="0.25">
      <c r="J599" s="126"/>
      <c r="K599" s="126"/>
      <c r="L599" s="126"/>
      <c r="M599" s="126"/>
    </row>
    <row r="600" spans="10:13" x14ac:dyDescent="0.25">
      <c r="J600" s="126"/>
      <c r="K600" s="126"/>
      <c r="L600" s="126"/>
      <c r="M600" s="126"/>
    </row>
    <row r="601" spans="10:13" x14ac:dyDescent="0.25">
      <c r="J601" s="126"/>
      <c r="K601" s="126"/>
      <c r="L601" s="126"/>
      <c r="M601" s="126"/>
    </row>
    <row r="602" spans="10:13" x14ac:dyDescent="0.25">
      <c r="J602" s="126"/>
      <c r="K602" s="126"/>
      <c r="L602" s="126"/>
      <c r="M602" s="126"/>
    </row>
    <row r="603" spans="10:13" x14ac:dyDescent="0.25">
      <c r="J603" s="126"/>
      <c r="K603" s="126"/>
      <c r="L603" s="126"/>
      <c r="M603" s="126"/>
    </row>
    <row r="604" spans="10:13" x14ac:dyDescent="0.25">
      <c r="J604" s="126"/>
      <c r="K604" s="126"/>
      <c r="L604" s="126"/>
      <c r="M604" s="126"/>
    </row>
    <row r="605" spans="10:13" x14ac:dyDescent="0.25">
      <c r="J605" s="126"/>
      <c r="K605" s="126"/>
      <c r="L605" s="126"/>
      <c r="M605" s="126"/>
    </row>
    <row r="606" spans="10:13" x14ac:dyDescent="0.25">
      <c r="J606" s="126"/>
      <c r="K606" s="126"/>
      <c r="L606" s="126"/>
      <c r="M606" s="126"/>
    </row>
    <row r="607" spans="10:13" x14ac:dyDescent="0.25">
      <c r="J607" s="126"/>
      <c r="K607" s="126"/>
      <c r="L607" s="126"/>
      <c r="M607" s="126"/>
    </row>
    <row r="608" spans="10:13" x14ac:dyDescent="0.25">
      <c r="J608" s="126"/>
      <c r="K608" s="126"/>
      <c r="L608" s="126"/>
      <c r="M608" s="126"/>
    </row>
    <row r="609" spans="10:13" x14ac:dyDescent="0.25">
      <c r="J609" s="126"/>
      <c r="K609" s="126"/>
      <c r="L609" s="126"/>
      <c r="M609" s="126"/>
    </row>
    <row r="610" spans="10:13" x14ac:dyDescent="0.25">
      <c r="J610" s="126"/>
      <c r="K610" s="126"/>
      <c r="L610" s="126"/>
      <c r="M610" s="126"/>
    </row>
    <row r="611" spans="10:13" x14ac:dyDescent="0.25">
      <c r="J611" s="126"/>
      <c r="K611" s="126"/>
      <c r="L611" s="126"/>
      <c r="M611" s="126"/>
    </row>
    <row r="612" spans="10:13" x14ac:dyDescent="0.25">
      <c r="J612" s="126"/>
      <c r="K612" s="126"/>
      <c r="L612" s="126"/>
      <c r="M612" s="126"/>
    </row>
    <row r="613" spans="10:13" x14ac:dyDescent="0.25">
      <c r="J613" s="126"/>
      <c r="K613" s="126"/>
      <c r="L613" s="126"/>
      <c r="M613" s="126"/>
    </row>
    <row r="614" spans="10:13" x14ac:dyDescent="0.25">
      <c r="J614" s="126"/>
      <c r="K614" s="126"/>
      <c r="L614" s="126"/>
      <c r="M614" s="126"/>
    </row>
    <row r="615" spans="10:13" x14ac:dyDescent="0.25">
      <c r="J615" s="126"/>
      <c r="K615" s="126"/>
      <c r="L615" s="126"/>
      <c r="M615" s="126"/>
    </row>
    <row r="616" spans="10:13" x14ac:dyDescent="0.25">
      <c r="J616" s="126"/>
      <c r="K616" s="126"/>
      <c r="L616" s="126"/>
      <c r="M616" s="126"/>
    </row>
    <row r="617" spans="10:13" x14ac:dyDescent="0.25">
      <c r="J617" s="126"/>
      <c r="K617" s="126"/>
      <c r="L617" s="126"/>
      <c r="M617" s="126"/>
    </row>
    <row r="618" spans="10:13" x14ac:dyDescent="0.25">
      <c r="J618" s="126"/>
      <c r="K618" s="126"/>
      <c r="L618" s="126"/>
      <c r="M618" s="126"/>
    </row>
    <row r="619" spans="10:13" x14ac:dyDescent="0.25">
      <c r="J619" s="126"/>
      <c r="K619" s="126"/>
      <c r="L619" s="126"/>
      <c r="M619" s="126"/>
    </row>
    <row r="620" spans="10:13" x14ac:dyDescent="0.25">
      <c r="J620" s="126"/>
      <c r="K620" s="126"/>
      <c r="L620" s="126"/>
      <c r="M620" s="126"/>
    </row>
    <row r="621" spans="10:13" x14ac:dyDescent="0.25">
      <c r="J621" s="126"/>
      <c r="K621" s="126"/>
      <c r="L621" s="126"/>
      <c r="M621" s="126"/>
    </row>
    <row r="622" spans="10:13" x14ac:dyDescent="0.25">
      <c r="J622" s="126"/>
      <c r="K622" s="126"/>
      <c r="L622" s="126"/>
      <c r="M622" s="126"/>
    </row>
    <row r="623" spans="10:13" x14ac:dyDescent="0.25">
      <c r="J623" s="126"/>
      <c r="K623" s="126"/>
      <c r="L623" s="126"/>
      <c r="M623" s="126"/>
    </row>
    <row r="624" spans="10:13" x14ac:dyDescent="0.25">
      <c r="J624" s="126"/>
      <c r="K624" s="126"/>
      <c r="L624" s="126"/>
      <c r="M624" s="126"/>
    </row>
    <row r="625" spans="10:13" x14ac:dyDescent="0.25">
      <c r="J625" s="126"/>
      <c r="K625" s="126"/>
      <c r="L625" s="126"/>
      <c r="M625" s="126"/>
    </row>
    <row r="626" spans="10:13" x14ac:dyDescent="0.25">
      <c r="J626" s="126"/>
      <c r="K626" s="126"/>
      <c r="L626" s="126"/>
      <c r="M626" s="126"/>
    </row>
    <row r="627" spans="10:13" x14ac:dyDescent="0.25">
      <c r="J627" s="126"/>
      <c r="K627" s="126"/>
      <c r="L627" s="126"/>
      <c r="M627" s="126"/>
    </row>
    <row r="628" spans="10:13" x14ac:dyDescent="0.25">
      <c r="J628" s="126"/>
      <c r="K628" s="126"/>
      <c r="L628" s="126"/>
      <c r="M628" s="126"/>
    </row>
    <row r="629" spans="10:13" x14ac:dyDescent="0.25">
      <c r="J629" s="126"/>
      <c r="K629" s="126"/>
      <c r="L629" s="126"/>
      <c r="M629" s="126"/>
    </row>
    <row r="630" spans="10:13" x14ac:dyDescent="0.25">
      <c r="J630" s="126"/>
      <c r="K630" s="126"/>
      <c r="L630" s="126"/>
      <c r="M630" s="126"/>
    </row>
    <row r="631" spans="10:13" x14ac:dyDescent="0.25">
      <c r="J631" s="126"/>
      <c r="K631" s="126"/>
      <c r="L631" s="126"/>
      <c r="M631" s="126"/>
    </row>
    <row r="632" spans="10:13" x14ac:dyDescent="0.25">
      <c r="J632" s="126"/>
      <c r="K632" s="126"/>
      <c r="L632" s="126"/>
      <c r="M632" s="126"/>
    </row>
    <row r="633" spans="10:13" x14ac:dyDescent="0.25">
      <c r="J633" s="126"/>
      <c r="K633" s="126"/>
      <c r="L633" s="126"/>
      <c r="M633" s="126"/>
    </row>
    <row r="634" spans="10:13" x14ac:dyDescent="0.25">
      <c r="J634" s="126"/>
      <c r="K634" s="126"/>
      <c r="L634" s="126"/>
      <c r="M634" s="126"/>
    </row>
    <row r="635" spans="10:13" x14ac:dyDescent="0.25">
      <c r="J635" s="126"/>
      <c r="K635" s="126"/>
      <c r="L635" s="126"/>
      <c r="M635" s="126"/>
    </row>
    <row r="636" spans="10:13" x14ac:dyDescent="0.25">
      <c r="J636" s="126"/>
      <c r="K636" s="126"/>
      <c r="L636" s="126"/>
      <c r="M636" s="126"/>
    </row>
    <row r="637" spans="10:13" x14ac:dyDescent="0.25">
      <c r="J637" s="126"/>
      <c r="K637" s="126"/>
      <c r="L637" s="126"/>
      <c r="M637" s="126"/>
    </row>
    <row r="638" spans="10:13" x14ac:dyDescent="0.25">
      <c r="J638" s="126"/>
      <c r="K638" s="126"/>
      <c r="L638" s="126"/>
      <c r="M638" s="126"/>
    </row>
    <row r="639" spans="10:13" x14ac:dyDescent="0.25">
      <c r="J639" s="126"/>
      <c r="K639" s="126"/>
      <c r="L639" s="126"/>
      <c r="M639" s="126"/>
    </row>
    <row r="640" spans="10:13" x14ac:dyDescent="0.25">
      <c r="J640" s="126"/>
      <c r="K640" s="126"/>
      <c r="L640" s="126"/>
      <c r="M640" s="126"/>
    </row>
    <row r="641" spans="10:13" x14ac:dyDescent="0.25">
      <c r="J641" s="126"/>
      <c r="K641" s="126"/>
      <c r="L641" s="126"/>
      <c r="M641" s="126"/>
    </row>
    <row r="642" spans="10:13" x14ac:dyDescent="0.25">
      <c r="J642" s="126"/>
      <c r="K642" s="126"/>
      <c r="L642" s="126"/>
      <c r="M642" s="126"/>
    </row>
    <row r="643" spans="10:13" x14ac:dyDescent="0.25">
      <c r="J643" s="126"/>
      <c r="K643" s="126"/>
      <c r="L643" s="126"/>
      <c r="M643" s="126"/>
    </row>
    <row r="644" spans="10:13" x14ac:dyDescent="0.25">
      <c r="J644" s="126"/>
      <c r="K644" s="126"/>
      <c r="L644" s="126"/>
      <c r="M644" s="126"/>
    </row>
    <row r="645" spans="10:13" x14ac:dyDescent="0.25">
      <c r="J645" s="126"/>
      <c r="K645" s="126"/>
      <c r="L645" s="126"/>
      <c r="M645" s="126"/>
    </row>
    <row r="646" spans="10:13" x14ac:dyDescent="0.25">
      <c r="J646" s="126"/>
      <c r="K646" s="126"/>
      <c r="L646" s="126"/>
      <c r="M646" s="126"/>
    </row>
    <row r="647" spans="10:13" x14ac:dyDescent="0.25">
      <c r="J647" s="126"/>
      <c r="K647" s="126"/>
      <c r="L647" s="126"/>
      <c r="M647" s="126"/>
    </row>
    <row r="648" spans="10:13" x14ac:dyDescent="0.25">
      <c r="J648" s="126"/>
      <c r="K648" s="126"/>
      <c r="L648" s="126"/>
      <c r="M648" s="126"/>
    </row>
    <row r="649" spans="10:13" x14ac:dyDescent="0.25">
      <c r="J649" s="126"/>
      <c r="K649" s="126"/>
      <c r="L649" s="126"/>
      <c r="M649" s="126"/>
    </row>
    <row r="650" spans="10:13" x14ac:dyDescent="0.25">
      <c r="J650" s="126"/>
      <c r="K650" s="126"/>
      <c r="L650" s="126"/>
      <c r="M650" s="126"/>
    </row>
    <row r="651" spans="10:13" x14ac:dyDescent="0.25">
      <c r="J651" s="126"/>
      <c r="K651" s="126"/>
      <c r="L651" s="126"/>
      <c r="M651" s="126"/>
    </row>
    <row r="652" spans="10:13" x14ac:dyDescent="0.25">
      <c r="J652" s="126"/>
      <c r="K652" s="126"/>
      <c r="L652" s="126"/>
      <c r="M652" s="126"/>
    </row>
    <row r="653" spans="10:13" x14ac:dyDescent="0.25">
      <c r="J653" s="126"/>
      <c r="K653" s="126"/>
      <c r="L653" s="126"/>
      <c r="M653" s="126"/>
    </row>
    <row r="654" spans="10:13" x14ac:dyDescent="0.25">
      <c r="J654" s="126"/>
      <c r="K654" s="126"/>
      <c r="L654" s="126"/>
      <c r="M654" s="126"/>
    </row>
    <row r="655" spans="10:13" x14ac:dyDescent="0.25">
      <c r="J655" s="126"/>
      <c r="K655" s="126"/>
      <c r="L655" s="126"/>
      <c r="M655" s="126"/>
    </row>
    <row r="656" spans="10:13" x14ac:dyDescent="0.25">
      <c r="J656" s="126"/>
      <c r="K656" s="126"/>
      <c r="L656" s="126"/>
      <c r="M656" s="126"/>
    </row>
    <row r="657" spans="10:13" x14ac:dyDescent="0.25">
      <c r="J657" s="126"/>
      <c r="K657" s="126"/>
      <c r="L657" s="126"/>
      <c r="M657" s="126"/>
    </row>
    <row r="658" spans="10:13" x14ac:dyDescent="0.25">
      <c r="J658" s="126"/>
      <c r="K658" s="126"/>
      <c r="L658" s="126"/>
      <c r="M658" s="126"/>
    </row>
    <row r="659" spans="10:13" x14ac:dyDescent="0.25">
      <c r="J659" s="126"/>
      <c r="K659" s="126"/>
      <c r="L659" s="126"/>
      <c r="M659" s="126"/>
    </row>
    <row r="660" spans="10:13" x14ac:dyDescent="0.25">
      <c r="J660" s="126"/>
      <c r="K660" s="126"/>
      <c r="L660" s="126"/>
      <c r="M660" s="126"/>
    </row>
    <row r="661" spans="10:13" x14ac:dyDescent="0.25">
      <c r="J661" s="126"/>
      <c r="K661" s="126"/>
      <c r="L661" s="126"/>
      <c r="M661" s="126"/>
    </row>
    <row r="662" spans="10:13" x14ac:dyDescent="0.25">
      <c r="J662" s="126"/>
      <c r="K662" s="126"/>
      <c r="L662" s="126"/>
      <c r="M662" s="126"/>
    </row>
    <row r="663" spans="10:13" x14ac:dyDescent="0.25">
      <c r="J663" s="126"/>
      <c r="K663" s="126"/>
      <c r="L663" s="126"/>
      <c r="M663" s="126"/>
    </row>
    <row r="664" spans="10:13" x14ac:dyDescent="0.25">
      <c r="J664" s="126"/>
      <c r="K664" s="126"/>
      <c r="L664" s="126"/>
      <c r="M664" s="126"/>
    </row>
    <row r="665" spans="10:13" x14ac:dyDescent="0.25">
      <c r="J665" s="126"/>
      <c r="K665" s="126"/>
      <c r="L665" s="126"/>
      <c r="M665" s="126"/>
    </row>
    <row r="666" spans="10:13" x14ac:dyDescent="0.25">
      <c r="J666" s="126"/>
      <c r="K666" s="126"/>
      <c r="L666" s="126"/>
      <c r="M666" s="126"/>
    </row>
    <row r="667" spans="10:13" x14ac:dyDescent="0.25">
      <c r="J667" s="126"/>
      <c r="K667" s="126"/>
      <c r="L667" s="126"/>
      <c r="M667" s="126"/>
    </row>
    <row r="668" spans="10:13" x14ac:dyDescent="0.25">
      <c r="J668" s="126"/>
      <c r="K668" s="126"/>
      <c r="L668" s="126"/>
      <c r="M668" s="126"/>
    </row>
    <row r="669" spans="10:13" x14ac:dyDescent="0.25">
      <c r="J669" s="126"/>
      <c r="K669" s="126"/>
      <c r="L669" s="126"/>
      <c r="M669" s="126"/>
    </row>
    <row r="670" spans="10:13" x14ac:dyDescent="0.25">
      <c r="J670" s="126"/>
      <c r="K670" s="126"/>
      <c r="L670" s="126"/>
      <c r="M670" s="126"/>
    </row>
    <row r="671" spans="10:13" x14ac:dyDescent="0.25">
      <c r="J671" s="126"/>
      <c r="K671" s="126"/>
      <c r="L671" s="126"/>
      <c r="M671" s="126"/>
    </row>
    <row r="672" spans="10:13" x14ac:dyDescent="0.25">
      <c r="J672" s="126"/>
      <c r="K672" s="126"/>
      <c r="L672" s="126"/>
      <c r="M672" s="126"/>
    </row>
    <row r="673" spans="10:13" x14ac:dyDescent="0.25">
      <c r="J673" s="126"/>
      <c r="K673" s="126"/>
      <c r="L673" s="126"/>
      <c r="M673" s="126"/>
    </row>
    <row r="674" spans="10:13" x14ac:dyDescent="0.25">
      <c r="J674" s="126"/>
      <c r="K674" s="126"/>
      <c r="L674" s="126"/>
      <c r="M674" s="126"/>
    </row>
    <row r="675" spans="10:13" x14ac:dyDescent="0.25">
      <c r="J675" s="126"/>
      <c r="K675" s="126"/>
      <c r="L675" s="126"/>
      <c r="M675" s="126"/>
    </row>
    <row r="676" spans="10:13" x14ac:dyDescent="0.25">
      <c r="J676" s="126"/>
      <c r="K676" s="126"/>
      <c r="L676" s="126"/>
      <c r="M676" s="126"/>
    </row>
    <row r="677" spans="10:13" x14ac:dyDescent="0.25">
      <c r="J677" s="126"/>
      <c r="K677" s="126"/>
      <c r="L677" s="126"/>
      <c r="M677" s="126"/>
    </row>
    <row r="678" spans="10:13" x14ac:dyDescent="0.25">
      <c r="J678" s="126"/>
      <c r="K678" s="126"/>
      <c r="L678" s="126"/>
      <c r="M678" s="126"/>
    </row>
    <row r="679" spans="10:13" x14ac:dyDescent="0.25">
      <c r="J679" s="126"/>
      <c r="K679" s="126"/>
      <c r="L679" s="126"/>
      <c r="M679" s="126"/>
    </row>
    <row r="680" spans="10:13" x14ac:dyDescent="0.25">
      <c r="J680" s="126"/>
      <c r="K680" s="126"/>
      <c r="L680" s="126"/>
      <c r="M680" s="126"/>
    </row>
    <row r="681" spans="10:13" x14ac:dyDescent="0.25">
      <c r="J681" s="126"/>
      <c r="K681" s="126"/>
      <c r="L681" s="126"/>
      <c r="M681" s="126"/>
    </row>
    <row r="682" spans="10:13" x14ac:dyDescent="0.25">
      <c r="J682" s="126"/>
      <c r="K682" s="126"/>
      <c r="L682" s="126"/>
      <c r="M682" s="126"/>
    </row>
    <row r="683" spans="10:13" x14ac:dyDescent="0.25">
      <c r="J683" s="126"/>
      <c r="K683" s="126"/>
      <c r="L683" s="126"/>
      <c r="M683" s="126"/>
    </row>
    <row r="684" spans="10:13" x14ac:dyDescent="0.25">
      <c r="J684" s="126"/>
      <c r="K684" s="126"/>
      <c r="L684" s="126"/>
      <c r="M684" s="126"/>
    </row>
    <row r="685" spans="10:13" x14ac:dyDescent="0.25">
      <c r="J685" s="126"/>
      <c r="K685" s="126"/>
      <c r="L685" s="126"/>
      <c r="M685" s="126"/>
    </row>
    <row r="686" spans="10:13" x14ac:dyDescent="0.25">
      <c r="J686" s="126"/>
      <c r="K686" s="126"/>
      <c r="L686" s="126"/>
      <c r="M686" s="126"/>
    </row>
    <row r="687" spans="10:13" x14ac:dyDescent="0.25">
      <c r="J687" s="126"/>
      <c r="K687" s="126"/>
      <c r="L687" s="126"/>
      <c r="M687" s="126"/>
    </row>
    <row r="688" spans="10:13" x14ac:dyDescent="0.25">
      <c r="J688" s="126"/>
      <c r="K688" s="126"/>
      <c r="L688" s="126"/>
      <c r="M688" s="126"/>
    </row>
    <row r="689" spans="10:13" x14ac:dyDescent="0.25">
      <c r="J689" s="126"/>
      <c r="K689" s="126"/>
      <c r="L689" s="126"/>
      <c r="M689" s="126"/>
    </row>
    <row r="690" spans="10:13" x14ac:dyDescent="0.25">
      <c r="J690" s="126"/>
      <c r="K690" s="126"/>
      <c r="L690" s="126"/>
      <c r="M690" s="126"/>
    </row>
    <row r="691" spans="10:13" x14ac:dyDescent="0.25">
      <c r="J691" s="126"/>
      <c r="K691" s="126"/>
      <c r="L691" s="126"/>
      <c r="M691" s="126"/>
    </row>
    <row r="692" spans="10:13" x14ac:dyDescent="0.25">
      <c r="J692" s="126"/>
      <c r="K692" s="126"/>
      <c r="L692" s="126"/>
      <c r="M692" s="126"/>
    </row>
    <row r="693" spans="10:13" x14ac:dyDescent="0.25">
      <c r="J693" s="126"/>
      <c r="K693" s="126"/>
      <c r="L693" s="126"/>
      <c r="M693" s="126"/>
    </row>
    <row r="694" spans="10:13" x14ac:dyDescent="0.25">
      <c r="J694" s="126"/>
      <c r="K694" s="126"/>
      <c r="L694" s="126"/>
      <c r="M694" s="126"/>
    </row>
    <row r="695" spans="10:13" x14ac:dyDescent="0.25">
      <c r="J695" s="126"/>
      <c r="K695" s="126"/>
      <c r="L695" s="126"/>
      <c r="M695" s="126"/>
    </row>
    <row r="696" spans="10:13" x14ac:dyDescent="0.25">
      <c r="J696" s="126"/>
      <c r="K696" s="126"/>
      <c r="L696" s="126"/>
      <c r="M696" s="126"/>
    </row>
    <row r="697" spans="10:13" x14ac:dyDescent="0.25">
      <c r="J697" s="126"/>
      <c r="K697" s="126"/>
      <c r="L697" s="126"/>
      <c r="M697" s="126"/>
    </row>
    <row r="698" spans="10:13" x14ac:dyDescent="0.25">
      <c r="J698" s="126"/>
      <c r="K698" s="126"/>
      <c r="L698" s="126"/>
      <c r="M698" s="126"/>
    </row>
    <row r="699" spans="10:13" x14ac:dyDescent="0.25">
      <c r="J699" s="126"/>
      <c r="K699" s="126"/>
      <c r="L699" s="126"/>
      <c r="M699" s="126"/>
    </row>
    <row r="700" spans="10:13" x14ac:dyDescent="0.25">
      <c r="J700" s="126"/>
      <c r="K700" s="126"/>
      <c r="L700" s="126"/>
      <c r="M700" s="126"/>
    </row>
    <row r="701" spans="10:13" x14ac:dyDescent="0.25">
      <c r="J701" s="126"/>
      <c r="K701" s="126"/>
      <c r="L701" s="126"/>
      <c r="M701" s="126"/>
    </row>
    <row r="702" spans="10:13" x14ac:dyDescent="0.25">
      <c r="J702" s="126"/>
      <c r="K702" s="126"/>
      <c r="L702" s="126"/>
      <c r="M702" s="126"/>
    </row>
    <row r="703" spans="10:13" x14ac:dyDescent="0.25">
      <c r="J703" s="126"/>
      <c r="K703" s="126"/>
      <c r="L703" s="126"/>
      <c r="M703" s="126"/>
    </row>
    <row r="704" spans="10:13" x14ac:dyDescent="0.25">
      <c r="J704" s="126"/>
      <c r="K704" s="126"/>
      <c r="L704" s="126"/>
      <c r="M704" s="126"/>
    </row>
    <row r="705" spans="10:13" x14ac:dyDescent="0.25">
      <c r="J705" s="126"/>
      <c r="K705" s="126"/>
      <c r="L705" s="126"/>
      <c r="M705" s="126"/>
    </row>
    <row r="706" spans="10:13" x14ac:dyDescent="0.25">
      <c r="J706" s="126"/>
      <c r="K706" s="126"/>
      <c r="L706" s="126"/>
      <c r="M706" s="126"/>
    </row>
    <row r="707" spans="10:13" x14ac:dyDescent="0.25">
      <c r="J707" s="126"/>
      <c r="K707" s="126"/>
      <c r="L707" s="126"/>
      <c r="M707" s="126"/>
    </row>
    <row r="708" spans="10:13" x14ac:dyDescent="0.25">
      <c r="J708" s="126"/>
      <c r="K708" s="126"/>
      <c r="L708" s="126"/>
      <c r="M708" s="126"/>
    </row>
    <row r="709" spans="10:13" x14ac:dyDescent="0.25">
      <c r="J709" s="126"/>
      <c r="K709" s="126"/>
      <c r="L709" s="126"/>
      <c r="M709" s="126"/>
    </row>
    <row r="710" spans="10:13" x14ac:dyDescent="0.25">
      <c r="J710" s="126"/>
      <c r="K710" s="126"/>
      <c r="L710" s="126"/>
      <c r="M710" s="126"/>
    </row>
    <row r="711" spans="10:13" x14ac:dyDescent="0.25">
      <c r="J711" s="126"/>
      <c r="K711" s="126"/>
      <c r="L711" s="126"/>
      <c r="M711" s="126"/>
    </row>
    <row r="712" spans="10:13" x14ac:dyDescent="0.25">
      <c r="J712" s="126"/>
      <c r="K712" s="126"/>
      <c r="L712" s="126"/>
      <c r="M712" s="126"/>
    </row>
    <row r="713" spans="10:13" x14ac:dyDescent="0.25">
      <c r="J713" s="126"/>
      <c r="K713" s="126"/>
      <c r="L713" s="126"/>
      <c r="M713" s="126"/>
    </row>
    <row r="714" spans="10:13" x14ac:dyDescent="0.25">
      <c r="J714" s="126"/>
      <c r="K714" s="126"/>
      <c r="L714" s="126"/>
      <c r="M714" s="126"/>
    </row>
    <row r="715" spans="10:13" x14ac:dyDescent="0.25">
      <c r="J715" s="126"/>
      <c r="K715" s="126"/>
      <c r="L715" s="126"/>
      <c r="M715" s="126"/>
    </row>
    <row r="716" spans="10:13" x14ac:dyDescent="0.25">
      <c r="J716" s="126"/>
      <c r="K716" s="126"/>
      <c r="L716" s="126"/>
      <c r="M716" s="126"/>
    </row>
    <row r="717" spans="10:13" x14ac:dyDescent="0.25">
      <c r="J717" s="126"/>
      <c r="K717" s="126"/>
      <c r="L717" s="126"/>
      <c r="M717" s="126"/>
    </row>
    <row r="718" spans="10:13" x14ac:dyDescent="0.25">
      <c r="J718" s="126"/>
      <c r="K718" s="126"/>
      <c r="L718" s="126"/>
      <c r="M718" s="126"/>
    </row>
    <row r="719" spans="10:13" x14ac:dyDescent="0.25">
      <c r="J719" s="126"/>
      <c r="K719" s="126"/>
      <c r="L719" s="126"/>
      <c r="M719" s="126"/>
    </row>
    <row r="720" spans="10:13" x14ac:dyDescent="0.25">
      <c r="J720" s="126"/>
      <c r="K720" s="126"/>
      <c r="L720" s="126"/>
      <c r="M720" s="126"/>
    </row>
    <row r="721" spans="10:13" x14ac:dyDescent="0.25">
      <c r="J721" s="126"/>
      <c r="K721" s="126"/>
      <c r="L721" s="126"/>
      <c r="M721" s="126"/>
    </row>
    <row r="722" spans="10:13" x14ac:dyDescent="0.25">
      <c r="J722" s="126"/>
      <c r="K722" s="126"/>
      <c r="L722" s="126"/>
      <c r="M722" s="126"/>
    </row>
    <row r="723" spans="10:13" x14ac:dyDescent="0.25">
      <c r="J723" s="126"/>
      <c r="K723" s="126"/>
      <c r="L723" s="126"/>
      <c r="M723" s="126"/>
    </row>
    <row r="724" spans="10:13" x14ac:dyDescent="0.25">
      <c r="J724" s="126"/>
      <c r="K724" s="126"/>
      <c r="L724" s="126"/>
      <c r="M724" s="126"/>
    </row>
    <row r="725" spans="10:13" x14ac:dyDescent="0.25">
      <c r="J725" s="126"/>
      <c r="K725" s="126"/>
      <c r="L725" s="126"/>
      <c r="M725" s="126"/>
    </row>
    <row r="726" spans="10:13" x14ac:dyDescent="0.25">
      <c r="J726" s="126"/>
      <c r="K726" s="126"/>
      <c r="L726" s="126"/>
      <c r="M726" s="126"/>
    </row>
    <row r="727" spans="10:13" x14ac:dyDescent="0.25">
      <c r="J727" s="126"/>
      <c r="K727" s="126"/>
      <c r="L727" s="126"/>
      <c r="M727" s="126"/>
    </row>
    <row r="728" spans="10:13" x14ac:dyDescent="0.25">
      <c r="J728" s="126"/>
      <c r="K728" s="126"/>
      <c r="L728" s="126"/>
      <c r="M728" s="126"/>
    </row>
    <row r="729" spans="10:13" x14ac:dyDescent="0.25">
      <c r="J729" s="126"/>
      <c r="K729" s="126"/>
      <c r="L729" s="126"/>
      <c r="M729" s="126"/>
    </row>
    <row r="730" spans="10:13" x14ac:dyDescent="0.25">
      <c r="J730" s="126"/>
      <c r="K730" s="126"/>
      <c r="L730" s="126"/>
      <c r="M730" s="126"/>
    </row>
    <row r="731" spans="10:13" x14ac:dyDescent="0.25">
      <c r="J731" s="126"/>
      <c r="K731" s="126"/>
      <c r="L731" s="126"/>
      <c r="M731" s="126"/>
    </row>
    <row r="732" spans="10:13" x14ac:dyDescent="0.25">
      <c r="J732" s="126"/>
      <c r="K732" s="126"/>
      <c r="L732" s="126"/>
      <c r="M732" s="126"/>
    </row>
    <row r="733" spans="10:13" x14ac:dyDescent="0.25">
      <c r="J733" s="126"/>
      <c r="K733" s="126"/>
      <c r="L733" s="126"/>
      <c r="M733" s="126"/>
    </row>
    <row r="734" spans="10:13" x14ac:dyDescent="0.25">
      <c r="J734" s="126"/>
      <c r="K734" s="126"/>
      <c r="L734" s="126"/>
      <c r="M734" s="126"/>
    </row>
    <row r="735" spans="10:13" x14ac:dyDescent="0.25">
      <c r="J735" s="126"/>
      <c r="K735" s="126"/>
      <c r="L735" s="126"/>
      <c r="M735" s="126"/>
    </row>
    <row r="736" spans="10:13" x14ac:dyDescent="0.25">
      <c r="J736" s="126"/>
      <c r="K736" s="126"/>
      <c r="L736" s="126"/>
      <c r="M736" s="126"/>
    </row>
    <row r="737" spans="10:13" x14ac:dyDescent="0.25">
      <c r="J737" s="126"/>
      <c r="K737" s="126"/>
      <c r="L737" s="126"/>
      <c r="M737" s="126"/>
    </row>
    <row r="738" spans="10:13" x14ac:dyDescent="0.25">
      <c r="J738" s="126"/>
      <c r="K738" s="126"/>
      <c r="L738" s="126"/>
      <c r="M738" s="126"/>
    </row>
    <row r="739" spans="10:13" x14ac:dyDescent="0.25">
      <c r="J739" s="126"/>
      <c r="K739" s="126"/>
      <c r="L739" s="126"/>
      <c r="M739" s="126"/>
    </row>
    <row r="740" spans="10:13" x14ac:dyDescent="0.25">
      <c r="J740" s="126"/>
      <c r="K740" s="126"/>
      <c r="L740" s="126"/>
      <c r="M740" s="126"/>
    </row>
    <row r="741" spans="10:13" x14ac:dyDescent="0.25">
      <c r="J741" s="126"/>
      <c r="K741" s="126"/>
      <c r="L741" s="126"/>
      <c r="M741" s="126"/>
    </row>
    <row r="742" spans="10:13" x14ac:dyDescent="0.25">
      <c r="J742" s="126"/>
      <c r="K742" s="126"/>
      <c r="L742" s="126"/>
      <c r="M742" s="126"/>
    </row>
    <row r="743" spans="10:13" x14ac:dyDescent="0.25">
      <c r="J743" s="126"/>
      <c r="K743" s="126"/>
      <c r="L743" s="126"/>
      <c r="M743" s="126"/>
    </row>
    <row r="744" spans="10:13" x14ac:dyDescent="0.25">
      <c r="J744" s="126"/>
      <c r="K744" s="126"/>
      <c r="L744" s="126"/>
      <c r="M744" s="126"/>
    </row>
    <row r="745" spans="10:13" x14ac:dyDescent="0.25">
      <c r="J745" s="126"/>
      <c r="K745" s="126"/>
      <c r="L745" s="126"/>
      <c r="M745" s="126"/>
    </row>
    <row r="746" spans="10:13" x14ac:dyDescent="0.25">
      <c r="J746" s="126"/>
      <c r="K746" s="126"/>
      <c r="L746" s="126"/>
      <c r="M746" s="126"/>
    </row>
    <row r="747" spans="10:13" x14ac:dyDescent="0.25">
      <c r="J747" s="126"/>
      <c r="K747" s="126"/>
      <c r="L747" s="126"/>
      <c r="M747" s="126"/>
    </row>
    <row r="748" spans="10:13" x14ac:dyDescent="0.25">
      <c r="J748" s="126"/>
      <c r="K748" s="126"/>
      <c r="L748" s="126"/>
      <c r="M748" s="126"/>
    </row>
    <row r="749" spans="10:13" x14ac:dyDescent="0.25">
      <c r="J749" s="126"/>
      <c r="K749" s="126"/>
      <c r="L749" s="126"/>
      <c r="M749" s="126"/>
    </row>
    <row r="750" spans="10:13" x14ac:dyDescent="0.25">
      <c r="J750" s="126"/>
      <c r="K750" s="126"/>
      <c r="L750" s="126"/>
      <c r="M750" s="126"/>
    </row>
    <row r="751" spans="10:13" x14ac:dyDescent="0.25">
      <c r="J751" s="126"/>
      <c r="K751" s="126"/>
      <c r="L751" s="126"/>
      <c r="M751" s="126"/>
    </row>
    <row r="752" spans="10:13" x14ac:dyDescent="0.25">
      <c r="J752" s="126"/>
      <c r="K752" s="126"/>
      <c r="L752" s="126"/>
      <c r="M752" s="126"/>
    </row>
    <row r="753" spans="10:13" x14ac:dyDescent="0.25">
      <c r="J753" s="126"/>
      <c r="K753" s="126"/>
      <c r="L753" s="126"/>
      <c r="M753" s="126"/>
    </row>
    <row r="754" spans="10:13" x14ac:dyDescent="0.25">
      <c r="J754" s="126"/>
      <c r="K754" s="126"/>
      <c r="L754" s="126"/>
      <c r="M754" s="126"/>
    </row>
    <row r="755" spans="10:13" x14ac:dyDescent="0.25">
      <c r="J755" s="126"/>
      <c r="K755" s="126"/>
      <c r="L755" s="126"/>
      <c r="M755" s="126"/>
    </row>
    <row r="756" spans="10:13" x14ac:dyDescent="0.25">
      <c r="J756" s="126"/>
      <c r="K756" s="126"/>
      <c r="L756" s="126"/>
      <c r="M756" s="126"/>
    </row>
    <row r="757" spans="10:13" x14ac:dyDescent="0.25">
      <c r="J757" s="126"/>
      <c r="K757" s="126"/>
      <c r="L757" s="126"/>
      <c r="M757" s="126"/>
    </row>
    <row r="758" spans="10:13" x14ac:dyDescent="0.25">
      <c r="J758" s="126"/>
      <c r="K758" s="126"/>
      <c r="L758" s="126"/>
      <c r="M758" s="126"/>
    </row>
    <row r="759" spans="10:13" x14ac:dyDescent="0.25">
      <c r="J759" s="126"/>
      <c r="K759" s="126"/>
      <c r="L759" s="126"/>
      <c r="M759" s="126"/>
    </row>
    <row r="760" spans="10:13" x14ac:dyDescent="0.25">
      <c r="J760" s="126"/>
      <c r="K760" s="126"/>
      <c r="L760" s="126"/>
      <c r="M760" s="126"/>
    </row>
    <row r="761" spans="10:13" x14ac:dyDescent="0.25">
      <c r="J761" s="126"/>
      <c r="K761" s="126"/>
      <c r="L761" s="126"/>
      <c r="M761" s="126"/>
    </row>
    <row r="762" spans="10:13" x14ac:dyDescent="0.25">
      <c r="J762" s="126"/>
      <c r="K762" s="126"/>
      <c r="L762" s="126"/>
      <c r="M762" s="126"/>
    </row>
    <row r="763" spans="10:13" x14ac:dyDescent="0.25">
      <c r="J763" s="126"/>
      <c r="K763" s="126"/>
      <c r="L763" s="126"/>
      <c r="M763" s="126"/>
    </row>
    <row r="764" spans="10:13" x14ac:dyDescent="0.25">
      <c r="J764" s="126"/>
      <c r="K764" s="126"/>
      <c r="L764" s="126"/>
      <c r="M764" s="126"/>
    </row>
    <row r="765" spans="10:13" x14ac:dyDescent="0.25">
      <c r="J765" s="126"/>
      <c r="K765" s="126"/>
      <c r="L765" s="126"/>
      <c r="M765" s="126"/>
    </row>
    <row r="766" spans="10:13" x14ac:dyDescent="0.25">
      <c r="J766" s="126"/>
      <c r="K766" s="126"/>
      <c r="L766" s="126"/>
      <c r="M766" s="126"/>
    </row>
    <row r="767" spans="10:13" x14ac:dyDescent="0.25">
      <c r="J767" s="126"/>
      <c r="K767" s="126"/>
      <c r="L767" s="126"/>
      <c r="M767" s="126"/>
    </row>
    <row r="768" spans="10:13" x14ac:dyDescent="0.25">
      <c r="J768" s="126"/>
      <c r="K768" s="126"/>
      <c r="L768" s="126"/>
      <c r="M768" s="126"/>
    </row>
    <row r="769" spans="10:13" x14ac:dyDescent="0.25">
      <c r="J769" s="126"/>
      <c r="K769" s="126"/>
      <c r="L769" s="126"/>
      <c r="M769" s="126"/>
    </row>
    <row r="770" spans="10:13" x14ac:dyDescent="0.25">
      <c r="J770" s="126"/>
      <c r="K770" s="126"/>
      <c r="L770" s="126"/>
      <c r="M770" s="126"/>
    </row>
    <row r="771" spans="10:13" x14ac:dyDescent="0.25">
      <c r="J771" s="126"/>
      <c r="K771" s="126"/>
      <c r="L771" s="126"/>
      <c r="M771" s="126"/>
    </row>
    <row r="772" spans="10:13" x14ac:dyDescent="0.25">
      <c r="J772" s="126"/>
      <c r="K772" s="126"/>
      <c r="L772" s="126"/>
      <c r="M772" s="126"/>
    </row>
    <row r="773" spans="10:13" x14ac:dyDescent="0.25">
      <c r="J773" s="126"/>
      <c r="K773" s="126"/>
      <c r="L773" s="126"/>
      <c r="M773" s="126"/>
    </row>
    <row r="774" spans="10:13" x14ac:dyDescent="0.25">
      <c r="J774" s="126"/>
      <c r="K774" s="126"/>
      <c r="L774" s="126"/>
      <c r="M774" s="126"/>
    </row>
    <row r="775" spans="10:13" x14ac:dyDescent="0.25">
      <c r="J775" s="126"/>
      <c r="K775" s="126"/>
      <c r="L775" s="126"/>
      <c r="M775" s="126"/>
    </row>
    <row r="776" spans="10:13" x14ac:dyDescent="0.25">
      <c r="J776" s="126"/>
      <c r="K776" s="126"/>
      <c r="L776" s="126"/>
      <c r="M776" s="126"/>
    </row>
    <row r="777" spans="10:13" x14ac:dyDescent="0.25">
      <c r="J777" s="126"/>
      <c r="K777" s="126"/>
      <c r="L777" s="126"/>
      <c r="M777" s="126"/>
    </row>
    <row r="778" spans="10:13" x14ac:dyDescent="0.25">
      <c r="J778" s="126"/>
      <c r="K778" s="126"/>
      <c r="L778" s="126"/>
      <c r="M778" s="126"/>
    </row>
    <row r="779" spans="10:13" x14ac:dyDescent="0.25">
      <c r="J779" s="126"/>
      <c r="K779" s="126"/>
      <c r="L779" s="126"/>
      <c r="M779" s="126"/>
    </row>
    <row r="780" spans="10:13" x14ac:dyDescent="0.25">
      <c r="J780" s="126"/>
      <c r="K780" s="126"/>
      <c r="L780" s="126"/>
      <c r="M780" s="126"/>
    </row>
    <row r="781" spans="10:13" x14ac:dyDescent="0.25">
      <c r="J781" s="126"/>
      <c r="K781" s="126"/>
      <c r="L781" s="126"/>
      <c r="M781" s="126"/>
    </row>
    <row r="782" spans="10:13" x14ac:dyDescent="0.25">
      <c r="J782" s="126"/>
      <c r="K782" s="126"/>
      <c r="L782" s="126"/>
      <c r="M782" s="126"/>
    </row>
    <row r="783" spans="10:13" x14ac:dyDescent="0.25">
      <c r="J783" s="126"/>
      <c r="K783" s="126"/>
      <c r="L783" s="126"/>
      <c r="M783" s="126"/>
    </row>
    <row r="784" spans="10:13" x14ac:dyDescent="0.25">
      <c r="J784" s="126"/>
      <c r="K784" s="126"/>
      <c r="L784" s="126"/>
      <c r="M784" s="126"/>
    </row>
    <row r="785" spans="10:13" x14ac:dyDescent="0.25">
      <c r="J785" s="126"/>
      <c r="K785" s="126"/>
      <c r="L785" s="126"/>
      <c r="M785" s="126"/>
    </row>
    <row r="786" spans="10:13" x14ac:dyDescent="0.25">
      <c r="J786" s="126"/>
      <c r="K786" s="126"/>
      <c r="L786" s="126"/>
      <c r="M786" s="126"/>
    </row>
    <row r="787" spans="10:13" x14ac:dyDescent="0.25">
      <c r="J787" s="126"/>
      <c r="K787" s="126"/>
      <c r="L787" s="126"/>
      <c r="M787" s="126"/>
    </row>
    <row r="788" spans="10:13" x14ac:dyDescent="0.25">
      <c r="J788" s="126"/>
      <c r="K788" s="126"/>
      <c r="L788" s="126"/>
      <c r="M788" s="126"/>
    </row>
    <row r="789" spans="10:13" x14ac:dyDescent="0.25">
      <c r="J789" s="126"/>
      <c r="K789" s="126"/>
      <c r="L789" s="126"/>
      <c r="M789" s="126"/>
    </row>
    <row r="790" spans="10:13" x14ac:dyDescent="0.25">
      <c r="J790" s="126"/>
      <c r="K790" s="126"/>
      <c r="L790" s="126"/>
      <c r="M790" s="126"/>
    </row>
    <row r="791" spans="10:13" x14ac:dyDescent="0.25">
      <c r="J791" s="126"/>
      <c r="K791" s="126"/>
      <c r="L791" s="126"/>
      <c r="M791" s="126"/>
    </row>
    <row r="792" spans="10:13" x14ac:dyDescent="0.25">
      <c r="J792" s="126"/>
      <c r="K792" s="126"/>
      <c r="L792" s="126"/>
      <c r="M792" s="126"/>
    </row>
    <row r="793" spans="10:13" x14ac:dyDescent="0.25">
      <c r="J793" s="126"/>
      <c r="K793" s="126"/>
      <c r="L793" s="126"/>
      <c r="M793" s="126"/>
    </row>
    <row r="794" spans="10:13" x14ac:dyDescent="0.25">
      <c r="J794" s="126"/>
      <c r="K794" s="126"/>
      <c r="L794" s="126"/>
      <c r="M794" s="126"/>
    </row>
    <row r="795" spans="10:13" x14ac:dyDescent="0.25">
      <c r="J795" s="126"/>
      <c r="K795" s="126"/>
      <c r="L795" s="126"/>
      <c r="M795" s="126"/>
    </row>
    <row r="796" spans="10:13" x14ac:dyDescent="0.25">
      <c r="J796" s="126"/>
      <c r="K796" s="126"/>
      <c r="L796" s="126"/>
      <c r="M796" s="126"/>
    </row>
    <row r="797" spans="10:13" x14ac:dyDescent="0.25">
      <c r="J797" s="126"/>
      <c r="K797" s="126"/>
      <c r="L797" s="126"/>
      <c r="M797" s="126"/>
    </row>
    <row r="798" spans="10:13" x14ac:dyDescent="0.25">
      <c r="J798" s="126"/>
      <c r="K798" s="126"/>
      <c r="L798" s="126"/>
      <c r="M798" s="126"/>
    </row>
    <row r="799" spans="10:13" x14ac:dyDescent="0.25">
      <c r="J799" s="126"/>
      <c r="K799" s="126"/>
      <c r="L799" s="126"/>
      <c r="M799" s="126"/>
    </row>
    <row r="800" spans="10:13" x14ac:dyDescent="0.25">
      <c r="J800" s="126"/>
      <c r="K800" s="126"/>
      <c r="L800" s="126"/>
      <c r="M800" s="126"/>
    </row>
    <row r="801" spans="10:13" x14ac:dyDescent="0.25">
      <c r="J801" s="126"/>
      <c r="K801" s="126"/>
      <c r="L801" s="126"/>
      <c r="M801" s="126"/>
    </row>
    <row r="802" spans="10:13" x14ac:dyDescent="0.25">
      <c r="J802" s="126"/>
      <c r="K802" s="126"/>
      <c r="L802" s="126"/>
      <c r="M802" s="126"/>
    </row>
    <row r="803" spans="10:13" x14ac:dyDescent="0.25">
      <c r="J803" s="126"/>
      <c r="K803" s="126"/>
      <c r="L803" s="126"/>
      <c r="M803" s="126"/>
    </row>
    <row r="804" spans="10:13" x14ac:dyDescent="0.25">
      <c r="J804" s="126"/>
      <c r="K804" s="126"/>
      <c r="L804" s="126"/>
      <c r="M804" s="126"/>
    </row>
    <row r="805" spans="10:13" x14ac:dyDescent="0.25">
      <c r="J805" s="126"/>
      <c r="K805" s="126"/>
      <c r="L805" s="126"/>
      <c r="M805" s="126"/>
    </row>
    <row r="806" spans="10:13" x14ac:dyDescent="0.25">
      <c r="J806" s="126"/>
      <c r="K806" s="126"/>
      <c r="L806" s="126"/>
      <c r="M806" s="126"/>
    </row>
    <row r="807" spans="10:13" x14ac:dyDescent="0.25">
      <c r="J807" s="126"/>
      <c r="K807" s="126"/>
      <c r="L807" s="126"/>
      <c r="M807" s="126"/>
    </row>
    <row r="808" spans="10:13" x14ac:dyDescent="0.25">
      <c r="J808" s="126"/>
      <c r="K808" s="126"/>
      <c r="L808" s="126"/>
      <c r="M808" s="126"/>
    </row>
    <row r="809" spans="10:13" x14ac:dyDescent="0.25">
      <c r="J809" s="126"/>
      <c r="K809" s="126"/>
      <c r="L809" s="126"/>
      <c r="M809" s="126"/>
    </row>
    <row r="810" spans="10:13" x14ac:dyDescent="0.25">
      <c r="J810" s="126"/>
      <c r="K810" s="126"/>
      <c r="L810" s="126"/>
      <c r="M810" s="126"/>
    </row>
    <row r="811" spans="10:13" x14ac:dyDescent="0.25">
      <c r="J811" s="126"/>
      <c r="K811" s="126"/>
      <c r="L811" s="126"/>
      <c r="M811" s="126"/>
    </row>
    <row r="812" spans="10:13" x14ac:dyDescent="0.25">
      <c r="J812" s="126"/>
      <c r="K812" s="126"/>
      <c r="L812" s="126"/>
      <c r="M812" s="126"/>
    </row>
    <row r="813" spans="10:13" x14ac:dyDescent="0.25">
      <c r="J813" s="126"/>
      <c r="K813" s="126"/>
      <c r="L813" s="126"/>
      <c r="M813" s="126"/>
    </row>
    <row r="814" spans="10:13" x14ac:dyDescent="0.25">
      <c r="J814" s="126"/>
      <c r="K814" s="126"/>
      <c r="L814" s="126"/>
      <c r="M814" s="126"/>
    </row>
    <row r="815" spans="10:13" x14ac:dyDescent="0.25">
      <c r="J815" s="126"/>
      <c r="K815" s="126"/>
      <c r="L815" s="126"/>
      <c r="M815" s="126"/>
    </row>
    <row r="816" spans="10:13" x14ac:dyDescent="0.25">
      <c r="J816" s="126"/>
      <c r="K816" s="126"/>
      <c r="L816" s="126"/>
      <c r="M816" s="126"/>
    </row>
    <row r="817" spans="10:13" x14ac:dyDescent="0.25">
      <c r="J817" s="126"/>
      <c r="K817" s="126"/>
      <c r="L817" s="126"/>
      <c r="M817" s="126"/>
    </row>
    <row r="818" spans="10:13" x14ac:dyDescent="0.25">
      <c r="J818" s="126"/>
      <c r="K818" s="126"/>
      <c r="L818" s="126"/>
      <c r="M818" s="126"/>
    </row>
    <row r="819" spans="10:13" x14ac:dyDescent="0.25">
      <c r="J819" s="126"/>
      <c r="K819" s="126"/>
      <c r="L819" s="126"/>
      <c r="M819" s="126"/>
    </row>
    <row r="820" spans="10:13" x14ac:dyDescent="0.25">
      <c r="J820" s="126"/>
      <c r="K820" s="126"/>
      <c r="L820" s="126"/>
      <c r="M820" s="126"/>
    </row>
    <row r="821" spans="10:13" x14ac:dyDescent="0.25">
      <c r="J821" s="126"/>
      <c r="K821" s="126"/>
      <c r="L821" s="126"/>
      <c r="M821" s="126"/>
    </row>
    <row r="822" spans="10:13" x14ac:dyDescent="0.25">
      <c r="J822" s="126"/>
      <c r="K822" s="126"/>
      <c r="L822" s="126"/>
      <c r="M822" s="126"/>
    </row>
    <row r="823" spans="10:13" x14ac:dyDescent="0.25">
      <c r="J823" s="126"/>
      <c r="K823" s="126"/>
      <c r="L823" s="126"/>
      <c r="M823" s="126"/>
    </row>
    <row r="824" spans="10:13" x14ac:dyDescent="0.25">
      <c r="J824" s="126"/>
      <c r="K824" s="126"/>
      <c r="L824" s="126"/>
      <c r="M824" s="126"/>
    </row>
    <row r="825" spans="10:13" x14ac:dyDescent="0.25">
      <c r="J825" s="126"/>
      <c r="K825" s="126"/>
      <c r="L825" s="126"/>
      <c r="M825" s="126"/>
    </row>
    <row r="826" spans="10:13" x14ac:dyDescent="0.25">
      <c r="J826" s="126"/>
      <c r="K826" s="126"/>
      <c r="L826" s="126"/>
      <c r="M826" s="126"/>
    </row>
    <row r="827" spans="10:13" x14ac:dyDescent="0.25">
      <c r="J827" s="126"/>
      <c r="K827" s="126"/>
      <c r="L827" s="126"/>
      <c r="M827" s="126"/>
    </row>
    <row r="828" spans="10:13" x14ac:dyDescent="0.25">
      <c r="J828" s="126"/>
      <c r="K828" s="126"/>
      <c r="L828" s="126"/>
      <c r="M828" s="126"/>
    </row>
    <row r="829" spans="10:13" x14ac:dyDescent="0.25">
      <c r="J829" s="126"/>
      <c r="K829" s="126"/>
      <c r="L829" s="126"/>
      <c r="M829" s="126"/>
    </row>
    <row r="830" spans="10:13" x14ac:dyDescent="0.25">
      <c r="J830" s="126"/>
      <c r="K830" s="126"/>
      <c r="L830" s="126"/>
      <c r="M830" s="126"/>
    </row>
    <row r="831" spans="10:13" x14ac:dyDescent="0.25">
      <c r="J831" s="126"/>
      <c r="K831" s="126"/>
      <c r="L831" s="126"/>
      <c r="M831" s="126"/>
    </row>
    <row r="832" spans="10:13" x14ac:dyDescent="0.25">
      <c r="J832" s="126"/>
      <c r="K832" s="126"/>
      <c r="L832" s="126"/>
      <c r="M832" s="126"/>
    </row>
    <row r="833" spans="10:13" x14ac:dyDescent="0.25">
      <c r="J833" s="126"/>
      <c r="K833" s="126"/>
      <c r="L833" s="126"/>
      <c r="M833" s="126"/>
    </row>
    <row r="834" spans="10:13" x14ac:dyDescent="0.25">
      <c r="J834" s="126"/>
      <c r="K834" s="126"/>
      <c r="L834" s="126"/>
      <c r="M834" s="126"/>
    </row>
    <row r="835" spans="10:13" x14ac:dyDescent="0.25">
      <c r="J835" s="126"/>
      <c r="K835" s="126"/>
      <c r="L835" s="126"/>
      <c r="M835" s="126"/>
    </row>
    <row r="836" spans="10:13" x14ac:dyDescent="0.25">
      <c r="J836" s="126"/>
      <c r="K836" s="126"/>
      <c r="L836" s="126"/>
      <c r="M836" s="126"/>
    </row>
    <row r="837" spans="10:13" x14ac:dyDescent="0.25">
      <c r="J837" s="126"/>
      <c r="K837" s="126"/>
      <c r="L837" s="126"/>
      <c r="M837" s="126"/>
    </row>
    <row r="838" spans="10:13" x14ac:dyDescent="0.25">
      <c r="J838" s="126"/>
      <c r="K838" s="126"/>
      <c r="L838" s="126"/>
      <c r="M838" s="126"/>
    </row>
    <row r="839" spans="10:13" x14ac:dyDescent="0.25">
      <c r="J839" s="126"/>
      <c r="K839" s="126"/>
      <c r="L839" s="126"/>
      <c r="M839" s="126"/>
    </row>
    <row r="840" spans="10:13" x14ac:dyDescent="0.25">
      <c r="J840" s="126"/>
      <c r="K840" s="126"/>
      <c r="L840" s="126"/>
      <c r="M840" s="126"/>
    </row>
    <row r="841" spans="10:13" x14ac:dyDescent="0.25">
      <c r="J841" s="126"/>
      <c r="K841" s="126"/>
      <c r="L841" s="126"/>
      <c r="M841" s="126"/>
    </row>
    <row r="842" spans="10:13" x14ac:dyDescent="0.25">
      <c r="J842" s="126"/>
      <c r="K842" s="126"/>
      <c r="L842" s="126"/>
      <c r="M842" s="126"/>
    </row>
    <row r="843" spans="10:13" x14ac:dyDescent="0.25">
      <c r="J843" s="126"/>
      <c r="K843" s="126"/>
      <c r="L843" s="126"/>
      <c r="M843" s="126"/>
    </row>
    <row r="844" spans="10:13" x14ac:dyDescent="0.25">
      <c r="J844" s="126"/>
      <c r="K844" s="126"/>
      <c r="L844" s="126"/>
      <c r="M844" s="126"/>
    </row>
    <row r="845" spans="10:13" x14ac:dyDescent="0.25">
      <c r="J845" s="126"/>
      <c r="K845" s="126"/>
      <c r="L845" s="126"/>
      <c r="M845" s="126"/>
    </row>
    <row r="846" spans="10:13" x14ac:dyDescent="0.25">
      <c r="J846" s="126"/>
      <c r="K846" s="126"/>
      <c r="L846" s="126"/>
      <c r="M846" s="126"/>
    </row>
    <row r="847" spans="10:13" x14ac:dyDescent="0.25">
      <c r="J847" s="126"/>
      <c r="K847" s="126"/>
      <c r="L847" s="126"/>
      <c r="M847" s="126"/>
    </row>
    <row r="848" spans="10:13" x14ac:dyDescent="0.25">
      <c r="J848" s="126"/>
      <c r="K848" s="126"/>
      <c r="L848" s="126"/>
      <c r="M848" s="126"/>
    </row>
    <row r="849" spans="10:13" x14ac:dyDescent="0.25">
      <c r="J849" s="126"/>
      <c r="K849" s="126"/>
      <c r="L849" s="126"/>
      <c r="M849" s="126"/>
    </row>
    <row r="850" spans="10:13" x14ac:dyDescent="0.25">
      <c r="J850" s="126"/>
      <c r="K850" s="126"/>
      <c r="L850" s="126"/>
      <c r="M850" s="126"/>
    </row>
    <row r="851" spans="10:13" x14ac:dyDescent="0.25">
      <c r="J851" s="126"/>
      <c r="K851" s="126"/>
      <c r="L851" s="126"/>
      <c r="M851" s="126"/>
    </row>
    <row r="852" spans="10:13" x14ac:dyDescent="0.25">
      <c r="J852" s="126"/>
      <c r="K852" s="126"/>
      <c r="L852" s="126"/>
      <c r="M852" s="126"/>
    </row>
    <row r="853" spans="10:13" x14ac:dyDescent="0.25">
      <c r="J853" s="126"/>
      <c r="K853" s="126"/>
      <c r="L853" s="126"/>
      <c r="M853" s="126"/>
    </row>
    <row r="854" spans="10:13" x14ac:dyDescent="0.25">
      <c r="J854" s="126"/>
      <c r="K854" s="126"/>
      <c r="L854" s="126"/>
      <c r="M854" s="126"/>
    </row>
    <row r="855" spans="10:13" x14ac:dyDescent="0.25">
      <c r="J855" s="126"/>
      <c r="K855" s="126"/>
      <c r="L855" s="126"/>
      <c r="M855" s="126"/>
    </row>
    <row r="856" spans="10:13" x14ac:dyDescent="0.25">
      <c r="J856" s="126"/>
      <c r="K856" s="126"/>
      <c r="L856" s="126"/>
      <c r="M856" s="126"/>
    </row>
    <row r="857" spans="10:13" x14ac:dyDescent="0.25">
      <c r="J857" s="126"/>
      <c r="K857" s="126"/>
      <c r="L857" s="126"/>
      <c r="M857" s="126"/>
    </row>
    <row r="858" spans="10:13" x14ac:dyDescent="0.25">
      <c r="J858" s="126"/>
      <c r="K858" s="126"/>
      <c r="L858" s="126"/>
      <c r="M858" s="126"/>
    </row>
    <row r="859" spans="10:13" x14ac:dyDescent="0.25">
      <c r="J859" s="126"/>
      <c r="K859" s="126"/>
      <c r="L859" s="126"/>
      <c r="M859" s="126"/>
    </row>
    <row r="860" spans="10:13" x14ac:dyDescent="0.25">
      <c r="J860" s="126"/>
      <c r="K860" s="126"/>
      <c r="L860" s="126"/>
      <c r="M860" s="126"/>
    </row>
    <row r="861" spans="10:13" x14ac:dyDescent="0.25">
      <c r="J861" s="126"/>
      <c r="K861" s="126"/>
      <c r="L861" s="126"/>
      <c r="M861" s="126"/>
    </row>
    <row r="862" spans="10:13" x14ac:dyDescent="0.25">
      <c r="J862" s="126"/>
      <c r="K862" s="126"/>
      <c r="L862" s="126"/>
      <c r="M862" s="126"/>
    </row>
    <row r="863" spans="10:13" x14ac:dyDescent="0.25">
      <c r="J863" s="126"/>
      <c r="K863" s="126"/>
      <c r="L863" s="126"/>
      <c r="M863" s="126"/>
    </row>
    <row r="864" spans="10:13" x14ac:dyDescent="0.25">
      <c r="J864" s="126"/>
      <c r="K864" s="126"/>
      <c r="L864" s="126"/>
      <c r="M864" s="126"/>
    </row>
    <row r="865" spans="10:13" x14ac:dyDescent="0.25">
      <c r="J865" s="126"/>
      <c r="K865" s="126"/>
      <c r="L865" s="126"/>
      <c r="M865" s="126"/>
    </row>
    <row r="866" spans="10:13" x14ac:dyDescent="0.25">
      <c r="J866" s="126"/>
      <c r="K866" s="126"/>
      <c r="L866" s="126"/>
      <c r="M866" s="126"/>
    </row>
    <row r="867" spans="10:13" x14ac:dyDescent="0.25">
      <c r="J867" s="126"/>
      <c r="K867" s="126"/>
      <c r="L867" s="126"/>
      <c r="M867" s="126"/>
    </row>
    <row r="868" spans="10:13" x14ac:dyDescent="0.25">
      <c r="J868" s="126"/>
      <c r="K868" s="126"/>
      <c r="L868" s="126"/>
      <c r="M868" s="126"/>
    </row>
    <row r="869" spans="10:13" x14ac:dyDescent="0.25">
      <c r="J869" s="126"/>
      <c r="K869" s="126"/>
      <c r="L869" s="126"/>
      <c r="M869" s="126"/>
    </row>
    <row r="870" spans="10:13" x14ac:dyDescent="0.25">
      <c r="J870" s="126"/>
      <c r="K870" s="126"/>
      <c r="L870" s="126"/>
      <c r="M870" s="126"/>
    </row>
    <row r="871" spans="10:13" x14ac:dyDescent="0.25">
      <c r="J871" s="126"/>
      <c r="K871" s="126"/>
      <c r="L871" s="126"/>
      <c r="M871" s="126"/>
    </row>
    <row r="872" spans="10:13" x14ac:dyDescent="0.25">
      <c r="J872" s="126"/>
      <c r="K872" s="126"/>
      <c r="L872" s="126"/>
      <c r="M872" s="126"/>
    </row>
    <row r="873" spans="10:13" x14ac:dyDescent="0.25">
      <c r="J873" s="126"/>
      <c r="K873" s="126"/>
      <c r="L873" s="126"/>
      <c r="M873" s="126"/>
    </row>
    <row r="874" spans="10:13" x14ac:dyDescent="0.25">
      <c r="J874" s="126"/>
      <c r="K874" s="126"/>
      <c r="L874" s="126"/>
      <c r="M874" s="126"/>
    </row>
    <row r="875" spans="10:13" x14ac:dyDescent="0.25">
      <c r="J875" s="126"/>
      <c r="K875" s="126"/>
      <c r="L875" s="126"/>
      <c r="M875" s="126"/>
    </row>
    <row r="876" spans="10:13" x14ac:dyDescent="0.25">
      <c r="J876" s="126"/>
      <c r="K876" s="126"/>
      <c r="L876" s="126"/>
      <c r="M876" s="126"/>
    </row>
    <row r="877" spans="10:13" x14ac:dyDescent="0.25">
      <c r="J877" s="126"/>
      <c r="K877" s="126"/>
      <c r="L877" s="126"/>
      <c r="M877" s="126"/>
    </row>
    <row r="878" spans="10:13" x14ac:dyDescent="0.25">
      <c r="J878" s="126"/>
      <c r="K878" s="126"/>
      <c r="L878" s="126"/>
      <c r="M878" s="126"/>
    </row>
    <row r="879" spans="10:13" x14ac:dyDescent="0.25">
      <c r="J879" s="126"/>
      <c r="K879" s="126"/>
      <c r="L879" s="126"/>
      <c r="M879" s="126"/>
    </row>
    <row r="880" spans="10:13" x14ac:dyDescent="0.25">
      <c r="J880" s="126"/>
      <c r="K880" s="126"/>
      <c r="L880" s="126"/>
      <c r="M880" s="126"/>
    </row>
    <row r="881" spans="10:13" x14ac:dyDescent="0.25">
      <c r="J881" s="126"/>
      <c r="K881" s="126"/>
      <c r="L881" s="126"/>
      <c r="M881" s="126"/>
    </row>
    <row r="882" spans="10:13" x14ac:dyDescent="0.25">
      <c r="J882" s="126"/>
      <c r="K882" s="126"/>
      <c r="L882" s="126"/>
      <c r="M882" s="126"/>
    </row>
    <row r="883" spans="10:13" x14ac:dyDescent="0.25">
      <c r="J883" s="126"/>
      <c r="K883" s="126"/>
      <c r="L883" s="126"/>
      <c r="M883" s="126"/>
    </row>
    <row r="884" spans="10:13" x14ac:dyDescent="0.25">
      <c r="J884" s="126"/>
      <c r="K884" s="126"/>
      <c r="L884" s="126"/>
      <c r="M884" s="126"/>
    </row>
    <row r="885" spans="10:13" x14ac:dyDescent="0.25">
      <c r="J885" s="126"/>
      <c r="K885" s="126"/>
      <c r="L885" s="126"/>
      <c r="M885" s="126"/>
    </row>
    <row r="886" spans="10:13" x14ac:dyDescent="0.25">
      <c r="J886" s="126"/>
      <c r="K886" s="126"/>
      <c r="L886" s="126"/>
      <c r="M886" s="126"/>
    </row>
    <row r="887" spans="10:13" x14ac:dyDescent="0.25">
      <c r="J887" s="126"/>
      <c r="K887" s="126"/>
      <c r="L887" s="126"/>
      <c r="M887" s="126"/>
    </row>
    <row r="888" spans="10:13" x14ac:dyDescent="0.25">
      <c r="J888" s="126"/>
      <c r="K888" s="126"/>
      <c r="L888" s="126"/>
      <c r="M888" s="126"/>
    </row>
    <row r="889" spans="10:13" x14ac:dyDescent="0.25">
      <c r="J889" s="126"/>
      <c r="K889" s="126"/>
      <c r="L889" s="126"/>
      <c r="M889" s="126"/>
    </row>
    <row r="890" spans="10:13" x14ac:dyDescent="0.25">
      <c r="J890" s="126"/>
      <c r="K890" s="126"/>
      <c r="L890" s="126"/>
      <c r="M890" s="126"/>
    </row>
    <row r="891" spans="10:13" x14ac:dyDescent="0.25">
      <c r="J891" s="126"/>
      <c r="K891" s="126"/>
      <c r="L891" s="126"/>
      <c r="M891" s="126"/>
    </row>
    <row r="892" spans="10:13" x14ac:dyDescent="0.25">
      <c r="J892" s="126"/>
      <c r="K892" s="126"/>
      <c r="L892" s="126"/>
      <c r="M892" s="126"/>
    </row>
    <row r="893" spans="10:13" x14ac:dyDescent="0.25">
      <c r="J893" s="126"/>
      <c r="K893" s="126"/>
      <c r="L893" s="126"/>
      <c r="M893" s="126"/>
    </row>
    <row r="894" spans="10:13" x14ac:dyDescent="0.25">
      <c r="J894" s="126"/>
      <c r="K894" s="126"/>
      <c r="L894" s="126"/>
      <c r="M894" s="126"/>
    </row>
    <row r="895" spans="10:13" x14ac:dyDescent="0.25">
      <c r="J895" s="126"/>
      <c r="K895" s="126"/>
      <c r="L895" s="126"/>
      <c r="M895" s="126"/>
    </row>
    <row r="896" spans="10:13" x14ac:dyDescent="0.25">
      <c r="J896" s="126"/>
      <c r="K896" s="126"/>
      <c r="L896" s="126"/>
      <c r="M896" s="126"/>
    </row>
    <row r="897" spans="10:13" x14ac:dyDescent="0.25">
      <c r="J897" s="126"/>
      <c r="K897" s="126"/>
      <c r="L897" s="126"/>
      <c r="M897" s="126"/>
    </row>
    <row r="898" spans="10:13" x14ac:dyDescent="0.25">
      <c r="J898" s="126"/>
      <c r="K898" s="126"/>
      <c r="L898" s="126"/>
      <c r="M898" s="126"/>
    </row>
    <row r="899" spans="10:13" x14ac:dyDescent="0.25">
      <c r="J899" s="126"/>
      <c r="K899" s="126"/>
      <c r="L899" s="126"/>
      <c r="M899" s="126"/>
    </row>
    <row r="900" spans="10:13" x14ac:dyDescent="0.25">
      <c r="J900" s="126"/>
      <c r="K900" s="126"/>
      <c r="L900" s="126"/>
      <c r="M900" s="126"/>
    </row>
    <row r="901" spans="10:13" x14ac:dyDescent="0.25">
      <c r="J901" s="126"/>
      <c r="K901" s="126"/>
      <c r="L901" s="126"/>
      <c r="M901" s="126"/>
    </row>
    <row r="902" spans="10:13" x14ac:dyDescent="0.25">
      <c r="J902" s="126"/>
      <c r="K902" s="126"/>
      <c r="L902" s="126"/>
      <c r="M902" s="126"/>
    </row>
    <row r="903" spans="10:13" x14ac:dyDescent="0.25">
      <c r="J903" s="126"/>
      <c r="K903" s="126"/>
      <c r="L903" s="126"/>
      <c r="M903" s="126"/>
    </row>
    <row r="904" spans="10:13" x14ac:dyDescent="0.25">
      <c r="J904" s="126"/>
      <c r="K904" s="126"/>
      <c r="L904" s="126"/>
      <c r="M904" s="126"/>
    </row>
    <row r="905" spans="10:13" x14ac:dyDescent="0.25">
      <c r="J905" s="126"/>
      <c r="K905" s="126"/>
      <c r="L905" s="126"/>
      <c r="M905" s="126"/>
    </row>
    <row r="906" spans="10:13" x14ac:dyDescent="0.25">
      <c r="J906" s="126"/>
      <c r="K906" s="126"/>
      <c r="L906" s="126"/>
      <c r="M906" s="126"/>
    </row>
    <row r="907" spans="10:13" x14ac:dyDescent="0.25">
      <c r="J907" s="126"/>
      <c r="K907" s="126"/>
      <c r="L907" s="126"/>
      <c r="M907" s="126"/>
    </row>
    <row r="908" spans="10:13" x14ac:dyDescent="0.25">
      <c r="J908" s="126"/>
      <c r="K908" s="126"/>
      <c r="L908" s="126"/>
      <c r="M908" s="126"/>
    </row>
    <row r="909" spans="10:13" x14ac:dyDescent="0.25">
      <c r="J909" s="126"/>
      <c r="K909" s="126"/>
      <c r="L909" s="126"/>
      <c r="M909" s="126"/>
    </row>
    <row r="910" spans="10:13" x14ac:dyDescent="0.25">
      <c r="J910" s="126"/>
      <c r="K910" s="126"/>
      <c r="L910" s="126"/>
      <c r="M910" s="126"/>
    </row>
    <row r="911" spans="10:13" x14ac:dyDescent="0.25">
      <c r="J911" s="126"/>
      <c r="K911" s="126"/>
      <c r="L911" s="126"/>
      <c r="M911" s="126"/>
    </row>
    <row r="912" spans="10:13" x14ac:dyDescent="0.25">
      <c r="J912" s="126"/>
      <c r="K912" s="126"/>
      <c r="L912" s="126"/>
      <c r="M912" s="126"/>
    </row>
    <row r="913" spans="10:13" x14ac:dyDescent="0.25">
      <c r="J913" s="126"/>
      <c r="K913" s="126"/>
      <c r="L913" s="126"/>
      <c r="M913" s="126"/>
    </row>
    <row r="914" spans="10:13" x14ac:dyDescent="0.25">
      <c r="J914" s="126"/>
      <c r="K914" s="126"/>
      <c r="L914" s="126"/>
      <c r="M914" s="126"/>
    </row>
    <row r="915" spans="10:13" x14ac:dyDescent="0.25">
      <c r="J915" s="126"/>
      <c r="K915" s="126"/>
      <c r="L915" s="126"/>
      <c r="M915" s="126"/>
    </row>
    <row r="916" spans="10:13" x14ac:dyDescent="0.25">
      <c r="J916" s="126"/>
      <c r="K916" s="126"/>
      <c r="L916" s="126"/>
      <c r="M916" s="126"/>
    </row>
    <row r="917" spans="10:13" x14ac:dyDescent="0.25">
      <c r="J917" s="126"/>
      <c r="K917" s="126"/>
      <c r="L917" s="126"/>
      <c r="M917" s="126"/>
    </row>
    <row r="918" spans="10:13" x14ac:dyDescent="0.25">
      <c r="J918" s="126"/>
      <c r="K918" s="126"/>
      <c r="L918" s="126"/>
      <c r="M918" s="126"/>
    </row>
    <row r="919" spans="10:13" x14ac:dyDescent="0.25">
      <c r="J919" s="126"/>
      <c r="K919" s="126"/>
      <c r="L919" s="126"/>
      <c r="M919" s="126"/>
    </row>
    <row r="920" spans="10:13" x14ac:dyDescent="0.25">
      <c r="J920" s="126"/>
      <c r="K920" s="126"/>
      <c r="L920" s="126"/>
      <c r="M920" s="126"/>
    </row>
    <row r="921" spans="10:13" x14ac:dyDescent="0.25">
      <c r="J921" s="126"/>
      <c r="K921" s="126"/>
      <c r="L921" s="126"/>
      <c r="M921" s="126"/>
    </row>
    <row r="922" spans="10:13" x14ac:dyDescent="0.25">
      <c r="J922" s="126"/>
      <c r="K922" s="126"/>
      <c r="L922" s="126"/>
      <c r="M922" s="126"/>
    </row>
    <row r="923" spans="10:13" x14ac:dyDescent="0.25">
      <c r="J923" s="126"/>
      <c r="K923" s="126"/>
      <c r="L923" s="126"/>
      <c r="M923" s="126"/>
    </row>
    <row r="924" spans="10:13" x14ac:dyDescent="0.25">
      <c r="J924" s="126"/>
      <c r="K924" s="126"/>
      <c r="L924" s="126"/>
      <c r="M924" s="126"/>
    </row>
    <row r="925" spans="10:13" x14ac:dyDescent="0.25">
      <c r="J925" s="126"/>
      <c r="K925" s="126"/>
      <c r="L925" s="126"/>
      <c r="M925" s="126"/>
    </row>
    <row r="926" spans="10:13" x14ac:dyDescent="0.25">
      <c r="J926" s="126"/>
      <c r="K926" s="126"/>
      <c r="L926" s="126"/>
      <c r="M926" s="126"/>
    </row>
    <row r="927" spans="10:13" x14ac:dyDescent="0.25">
      <c r="J927" s="126"/>
      <c r="K927" s="126"/>
      <c r="L927" s="126"/>
      <c r="M927" s="126"/>
    </row>
    <row r="928" spans="10:13" x14ac:dyDescent="0.25">
      <c r="J928" s="126"/>
      <c r="K928" s="126"/>
      <c r="L928" s="126"/>
      <c r="M928" s="126"/>
    </row>
    <row r="929" spans="10:13" x14ac:dyDescent="0.25">
      <c r="J929" s="126"/>
      <c r="K929" s="126"/>
      <c r="L929" s="126"/>
      <c r="M929" s="126"/>
    </row>
    <row r="930" spans="10:13" x14ac:dyDescent="0.25">
      <c r="J930" s="126"/>
      <c r="K930" s="126"/>
      <c r="L930" s="126"/>
      <c r="M930" s="126"/>
    </row>
    <row r="931" spans="10:13" x14ac:dyDescent="0.25">
      <c r="J931" s="126"/>
      <c r="K931" s="126"/>
      <c r="L931" s="126"/>
      <c r="M931" s="126"/>
    </row>
    <row r="932" spans="10:13" x14ac:dyDescent="0.25">
      <c r="J932" s="126"/>
      <c r="K932" s="126"/>
      <c r="L932" s="126"/>
      <c r="M932" s="126"/>
    </row>
    <row r="933" spans="10:13" x14ac:dyDescent="0.25">
      <c r="J933" s="126"/>
      <c r="K933" s="126"/>
      <c r="L933" s="126"/>
      <c r="M933" s="126"/>
    </row>
    <row r="934" spans="10:13" x14ac:dyDescent="0.25">
      <c r="J934" s="126"/>
      <c r="K934" s="126"/>
      <c r="L934" s="126"/>
      <c r="M934" s="126"/>
    </row>
    <row r="935" spans="10:13" x14ac:dyDescent="0.25">
      <c r="J935" s="126"/>
      <c r="K935" s="126"/>
      <c r="L935" s="126"/>
      <c r="M935" s="126"/>
    </row>
    <row r="936" spans="10:13" x14ac:dyDescent="0.25">
      <c r="J936" s="126"/>
      <c r="K936" s="126"/>
      <c r="L936" s="126"/>
      <c r="M936" s="126"/>
    </row>
    <row r="937" spans="10:13" x14ac:dyDescent="0.25">
      <c r="J937" s="126"/>
      <c r="K937" s="126"/>
      <c r="L937" s="126"/>
      <c r="M937" s="126"/>
    </row>
    <row r="938" spans="10:13" x14ac:dyDescent="0.25">
      <c r="J938" s="126"/>
      <c r="K938" s="126"/>
      <c r="L938" s="126"/>
      <c r="M938" s="126"/>
    </row>
    <row r="939" spans="10:13" x14ac:dyDescent="0.25">
      <c r="J939" s="126"/>
      <c r="K939" s="126"/>
      <c r="L939" s="126"/>
      <c r="M939" s="126"/>
    </row>
    <row r="940" spans="10:13" x14ac:dyDescent="0.25">
      <c r="J940" s="126"/>
      <c r="K940" s="126"/>
      <c r="L940" s="126"/>
      <c r="M940" s="126"/>
    </row>
    <row r="941" spans="10:13" x14ac:dyDescent="0.25">
      <c r="J941" s="126"/>
      <c r="K941" s="126"/>
      <c r="L941" s="126"/>
      <c r="M941" s="126"/>
    </row>
    <row r="942" spans="10:13" x14ac:dyDescent="0.25">
      <c r="J942" s="126"/>
      <c r="K942" s="126"/>
      <c r="L942" s="126"/>
      <c r="M942" s="126"/>
    </row>
    <row r="943" spans="10:13" x14ac:dyDescent="0.25">
      <c r="J943" s="126"/>
      <c r="K943" s="126"/>
      <c r="L943" s="126"/>
      <c r="M943" s="126"/>
    </row>
    <row r="944" spans="10:13" x14ac:dyDescent="0.25">
      <c r="J944" s="126"/>
      <c r="K944" s="126"/>
      <c r="L944" s="126"/>
      <c r="M944" s="126"/>
    </row>
    <row r="945" spans="10:13" x14ac:dyDescent="0.25">
      <c r="J945" s="126"/>
      <c r="K945" s="126"/>
      <c r="L945" s="126"/>
      <c r="M945" s="126"/>
    </row>
    <row r="946" spans="10:13" x14ac:dyDescent="0.25">
      <c r="J946" s="126"/>
      <c r="K946" s="126"/>
      <c r="L946" s="126"/>
      <c r="M946" s="126"/>
    </row>
    <row r="947" spans="10:13" x14ac:dyDescent="0.25">
      <c r="J947" s="126"/>
      <c r="K947" s="126"/>
      <c r="L947" s="126"/>
      <c r="M947" s="126"/>
    </row>
    <row r="948" spans="10:13" x14ac:dyDescent="0.25">
      <c r="J948" s="126"/>
      <c r="K948" s="126"/>
      <c r="L948" s="126"/>
      <c r="M948" s="126"/>
    </row>
    <row r="949" spans="10:13" x14ac:dyDescent="0.25">
      <c r="J949" s="126"/>
      <c r="K949" s="126"/>
      <c r="L949" s="126"/>
      <c r="M949" s="126"/>
    </row>
    <row r="950" spans="10:13" x14ac:dyDescent="0.25">
      <c r="J950" s="126"/>
      <c r="K950" s="126"/>
      <c r="L950" s="126"/>
      <c r="M950" s="126"/>
    </row>
    <row r="951" spans="10:13" x14ac:dyDescent="0.25">
      <c r="J951" s="126"/>
      <c r="K951" s="126"/>
      <c r="L951" s="126"/>
      <c r="M951" s="126"/>
    </row>
    <row r="952" spans="10:13" x14ac:dyDescent="0.25">
      <c r="J952" s="126"/>
      <c r="K952" s="126"/>
      <c r="L952" s="126"/>
      <c r="M952" s="126"/>
    </row>
    <row r="953" spans="10:13" x14ac:dyDescent="0.25">
      <c r="J953" s="126"/>
      <c r="K953" s="126"/>
      <c r="L953" s="126"/>
      <c r="M953" s="126"/>
    </row>
    <row r="954" spans="10:13" x14ac:dyDescent="0.25">
      <c r="J954" s="126"/>
      <c r="K954" s="126"/>
      <c r="L954" s="126"/>
      <c r="M954" s="126"/>
    </row>
    <row r="955" spans="10:13" x14ac:dyDescent="0.25">
      <c r="J955" s="126"/>
      <c r="K955" s="126"/>
      <c r="L955" s="126"/>
      <c r="M955" s="126"/>
    </row>
    <row r="956" spans="10:13" x14ac:dyDescent="0.25">
      <c r="J956" s="126"/>
      <c r="K956" s="126"/>
      <c r="L956" s="126"/>
      <c r="M956" s="126"/>
    </row>
    <row r="957" spans="10:13" x14ac:dyDescent="0.25">
      <c r="J957" s="126"/>
      <c r="K957" s="126"/>
      <c r="L957" s="126"/>
      <c r="M957" s="126"/>
    </row>
    <row r="958" spans="10:13" x14ac:dyDescent="0.25">
      <c r="J958" s="126"/>
      <c r="K958" s="126"/>
      <c r="L958" s="126"/>
      <c r="M958" s="126"/>
    </row>
    <row r="959" spans="10:13" x14ac:dyDescent="0.25">
      <c r="J959" s="126"/>
      <c r="K959" s="126"/>
      <c r="L959" s="126"/>
      <c r="M959" s="126"/>
    </row>
    <row r="960" spans="10:13" x14ac:dyDescent="0.25">
      <c r="J960" s="126"/>
      <c r="K960" s="126"/>
      <c r="L960" s="126"/>
      <c r="M960" s="126"/>
    </row>
    <row r="961" spans="10:13" x14ac:dyDescent="0.25">
      <c r="J961" s="126"/>
      <c r="K961" s="126"/>
      <c r="L961" s="126"/>
      <c r="M961" s="126"/>
    </row>
    <row r="962" spans="10:13" x14ac:dyDescent="0.25">
      <c r="J962" s="126"/>
      <c r="K962" s="126"/>
      <c r="L962" s="126"/>
      <c r="M962" s="126"/>
    </row>
    <row r="963" spans="10:13" x14ac:dyDescent="0.25">
      <c r="J963" s="126"/>
      <c r="K963" s="126"/>
      <c r="L963" s="126"/>
      <c r="M963" s="126"/>
    </row>
    <row r="964" spans="10:13" x14ac:dyDescent="0.25">
      <c r="J964" s="126"/>
      <c r="K964" s="126"/>
      <c r="L964" s="126"/>
      <c r="M964" s="126"/>
    </row>
    <row r="965" spans="10:13" x14ac:dyDescent="0.25">
      <c r="J965" s="126"/>
      <c r="K965" s="126"/>
      <c r="L965" s="126"/>
      <c r="M965" s="126"/>
    </row>
    <row r="966" spans="10:13" x14ac:dyDescent="0.25">
      <c r="J966" s="126"/>
      <c r="K966" s="126"/>
      <c r="L966" s="126"/>
      <c r="M966" s="126"/>
    </row>
    <row r="967" spans="10:13" x14ac:dyDescent="0.25">
      <c r="J967" s="126"/>
      <c r="K967" s="126"/>
      <c r="L967" s="126"/>
      <c r="M967" s="126"/>
    </row>
    <row r="968" spans="10:13" x14ac:dyDescent="0.25">
      <c r="J968" s="126"/>
      <c r="K968" s="126"/>
      <c r="L968" s="126"/>
      <c r="M968" s="126"/>
    </row>
    <row r="969" spans="10:13" x14ac:dyDescent="0.25">
      <c r="J969" s="126"/>
      <c r="K969" s="126"/>
      <c r="L969" s="126"/>
      <c r="M969" s="126"/>
    </row>
    <row r="970" spans="10:13" x14ac:dyDescent="0.25">
      <c r="J970" s="126"/>
      <c r="K970" s="126"/>
      <c r="L970" s="126"/>
      <c r="M970" s="126"/>
    </row>
    <row r="971" spans="10:13" x14ac:dyDescent="0.25">
      <c r="J971" s="126"/>
      <c r="K971" s="126"/>
      <c r="L971" s="126"/>
      <c r="M971" s="126"/>
    </row>
    <row r="972" spans="10:13" x14ac:dyDescent="0.25">
      <c r="J972" s="126"/>
      <c r="K972" s="126"/>
      <c r="L972" s="126"/>
      <c r="M972" s="126"/>
    </row>
    <row r="973" spans="10:13" x14ac:dyDescent="0.25">
      <c r="J973" s="126"/>
      <c r="K973" s="126"/>
      <c r="L973" s="126"/>
      <c r="M973" s="126"/>
    </row>
    <row r="974" spans="10:13" x14ac:dyDescent="0.25">
      <c r="J974" s="126"/>
      <c r="K974" s="126"/>
      <c r="L974" s="126"/>
      <c r="M974" s="126"/>
    </row>
    <row r="975" spans="10:13" x14ac:dyDescent="0.25">
      <c r="J975" s="126"/>
      <c r="K975" s="126"/>
      <c r="L975" s="126"/>
      <c r="M975" s="126"/>
    </row>
    <row r="976" spans="10:13" x14ac:dyDescent="0.25">
      <c r="J976" s="126"/>
      <c r="K976" s="126"/>
      <c r="L976" s="126"/>
      <c r="M976" s="126"/>
    </row>
    <row r="977" spans="10:13" x14ac:dyDescent="0.25">
      <c r="J977" s="126"/>
      <c r="K977" s="126"/>
      <c r="L977" s="126"/>
      <c r="M977" s="126"/>
    </row>
    <row r="978" spans="10:13" x14ac:dyDescent="0.25">
      <c r="J978" s="126"/>
      <c r="K978" s="126"/>
      <c r="L978" s="126"/>
      <c r="M978" s="126"/>
    </row>
    <row r="979" spans="10:13" x14ac:dyDescent="0.25">
      <c r="J979" s="126"/>
      <c r="K979" s="126"/>
      <c r="L979" s="126"/>
      <c r="M979" s="126"/>
    </row>
    <row r="980" spans="10:13" x14ac:dyDescent="0.25">
      <c r="J980" s="126"/>
      <c r="K980" s="126"/>
      <c r="L980" s="126"/>
      <c r="M980" s="126"/>
    </row>
    <row r="981" spans="10:13" x14ac:dyDescent="0.25">
      <c r="J981" s="126"/>
      <c r="K981" s="126"/>
      <c r="L981" s="126"/>
      <c r="M981" s="126"/>
    </row>
    <row r="982" spans="10:13" x14ac:dyDescent="0.25">
      <c r="J982" s="126"/>
      <c r="K982" s="126"/>
      <c r="L982" s="126"/>
      <c r="M982" s="126"/>
    </row>
    <row r="983" spans="10:13" x14ac:dyDescent="0.25">
      <c r="J983" s="126"/>
      <c r="K983" s="126"/>
      <c r="L983" s="126"/>
      <c r="M983" s="126"/>
    </row>
    <row r="984" spans="10:13" x14ac:dyDescent="0.25">
      <c r="J984" s="126"/>
      <c r="K984" s="126"/>
      <c r="L984" s="126"/>
      <c r="M984" s="126"/>
    </row>
    <row r="985" spans="10:13" x14ac:dyDescent="0.25">
      <c r="J985" s="126"/>
      <c r="K985" s="126"/>
      <c r="L985" s="126"/>
      <c r="M985" s="126"/>
    </row>
    <row r="986" spans="10:13" x14ac:dyDescent="0.25">
      <c r="J986" s="126"/>
      <c r="K986" s="126"/>
      <c r="L986" s="126"/>
      <c r="M986" s="126"/>
    </row>
    <row r="987" spans="10:13" x14ac:dyDescent="0.25">
      <c r="J987" s="126"/>
      <c r="K987" s="126"/>
      <c r="L987" s="126"/>
      <c r="M987" s="126"/>
    </row>
    <row r="988" spans="10:13" x14ac:dyDescent="0.25">
      <c r="J988" s="126"/>
      <c r="K988" s="126"/>
      <c r="L988" s="126"/>
      <c r="M988" s="126"/>
    </row>
    <row r="989" spans="10:13" x14ac:dyDescent="0.25">
      <c r="J989" s="126"/>
      <c r="K989" s="126"/>
      <c r="L989" s="126"/>
      <c r="M989" s="126"/>
    </row>
    <row r="990" spans="10:13" x14ac:dyDescent="0.25">
      <c r="J990" s="126"/>
      <c r="K990" s="126"/>
      <c r="L990" s="126"/>
      <c r="M990" s="126"/>
    </row>
    <row r="991" spans="10:13" x14ac:dyDescent="0.25">
      <c r="J991" s="126"/>
      <c r="K991" s="126"/>
      <c r="L991" s="126"/>
      <c r="M991" s="126"/>
    </row>
    <row r="992" spans="10:13" x14ac:dyDescent="0.25">
      <c r="J992" s="126"/>
      <c r="K992" s="126"/>
      <c r="L992" s="126"/>
      <c r="M992" s="126"/>
    </row>
    <row r="993" spans="10:13" x14ac:dyDescent="0.25">
      <c r="J993" s="126"/>
      <c r="K993" s="126"/>
      <c r="L993" s="126"/>
      <c r="M993" s="126"/>
    </row>
    <row r="994" spans="10:13" x14ac:dyDescent="0.25">
      <c r="J994" s="126"/>
      <c r="K994" s="126"/>
      <c r="L994" s="126"/>
      <c r="M994" s="126"/>
    </row>
    <row r="995" spans="10:13" x14ac:dyDescent="0.25">
      <c r="J995" s="126"/>
      <c r="K995" s="126"/>
      <c r="L995" s="126"/>
      <c r="M995" s="126"/>
    </row>
    <row r="996" spans="10:13" x14ac:dyDescent="0.25">
      <c r="J996" s="126"/>
      <c r="K996" s="126"/>
      <c r="L996" s="126"/>
      <c r="M996" s="126"/>
    </row>
    <row r="997" spans="10:13" x14ac:dyDescent="0.25">
      <c r="J997" s="126"/>
      <c r="K997" s="126"/>
      <c r="L997" s="126"/>
      <c r="M997" s="126"/>
    </row>
    <row r="998" spans="10:13" x14ac:dyDescent="0.25">
      <c r="J998" s="126"/>
      <c r="K998" s="126"/>
      <c r="L998" s="126"/>
      <c r="M998" s="126"/>
    </row>
    <row r="999" spans="10:13" x14ac:dyDescent="0.25">
      <c r="J999" s="126"/>
      <c r="K999" s="126"/>
      <c r="L999" s="126"/>
      <c r="M999" s="126"/>
    </row>
    <row r="1000" spans="10:13" x14ac:dyDescent="0.25">
      <c r="J1000" s="126"/>
      <c r="K1000" s="126"/>
      <c r="L1000" s="126"/>
      <c r="M1000" s="126"/>
    </row>
    <row r="1001" spans="10:13" x14ac:dyDescent="0.25">
      <c r="J1001" s="126"/>
      <c r="K1001" s="126"/>
      <c r="L1001" s="126"/>
      <c r="M1001" s="126"/>
    </row>
    <row r="1002" spans="10:13" x14ac:dyDescent="0.25">
      <c r="J1002" s="126"/>
      <c r="K1002" s="126"/>
      <c r="L1002" s="126"/>
      <c r="M1002" s="126"/>
    </row>
    <row r="1003" spans="10:13" x14ac:dyDescent="0.25">
      <c r="J1003" s="126"/>
      <c r="K1003" s="126"/>
      <c r="L1003" s="126"/>
      <c r="M1003" s="126"/>
    </row>
    <row r="1004" spans="10:13" x14ac:dyDescent="0.25">
      <c r="J1004" s="126"/>
      <c r="K1004" s="126"/>
      <c r="L1004" s="126"/>
      <c r="M1004" s="126"/>
    </row>
    <row r="1005" spans="10:13" x14ac:dyDescent="0.25">
      <c r="J1005" s="126"/>
      <c r="K1005" s="126"/>
      <c r="L1005" s="126"/>
      <c r="M1005" s="126"/>
    </row>
    <row r="1006" spans="10:13" x14ac:dyDescent="0.25">
      <c r="J1006" s="126"/>
      <c r="K1006" s="126"/>
      <c r="L1006" s="126"/>
      <c r="M1006" s="126"/>
    </row>
    <row r="1007" spans="10:13" x14ac:dyDescent="0.25">
      <c r="J1007" s="126"/>
      <c r="K1007" s="126"/>
      <c r="L1007" s="126"/>
      <c r="M1007" s="126"/>
    </row>
    <row r="1008" spans="10:13" x14ac:dyDescent="0.25">
      <c r="J1008" s="126"/>
      <c r="K1008" s="126"/>
      <c r="L1008" s="126"/>
      <c r="M1008" s="126"/>
    </row>
    <row r="1009" spans="10:13" x14ac:dyDescent="0.25">
      <c r="J1009" s="126"/>
      <c r="K1009" s="126"/>
      <c r="L1009" s="126"/>
      <c r="M1009" s="126"/>
    </row>
    <row r="1010" spans="10:13" x14ac:dyDescent="0.25">
      <c r="J1010" s="126"/>
      <c r="K1010" s="126"/>
      <c r="L1010" s="126"/>
      <c r="M1010" s="126"/>
    </row>
    <row r="1011" spans="10:13" x14ac:dyDescent="0.25">
      <c r="J1011" s="126"/>
      <c r="K1011" s="126"/>
      <c r="L1011" s="126"/>
      <c r="M1011" s="126"/>
    </row>
    <row r="1012" spans="10:13" x14ac:dyDescent="0.25">
      <c r="J1012" s="126"/>
      <c r="K1012" s="126"/>
      <c r="L1012" s="126"/>
      <c r="M1012" s="126"/>
    </row>
    <row r="1013" spans="10:13" x14ac:dyDescent="0.25">
      <c r="J1013" s="126"/>
      <c r="K1013" s="126"/>
      <c r="L1013" s="126"/>
      <c r="M1013" s="126"/>
    </row>
    <row r="1014" spans="10:13" x14ac:dyDescent="0.25">
      <c r="J1014" s="126"/>
      <c r="K1014" s="126"/>
      <c r="L1014" s="126"/>
      <c r="M1014" s="126"/>
    </row>
    <row r="1015" spans="10:13" x14ac:dyDescent="0.25">
      <c r="J1015" s="126"/>
      <c r="K1015" s="126"/>
      <c r="L1015" s="126"/>
      <c r="M1015" s="126"/>
    </row>
    <row r="1016" spans="10:13" x14ac:dyDescent="0.25">
      <c r="J1016" s="126"/>
      <c r="K1016" s="126"/>
      <c r="L1016" s="126"/>
      <c r="M1016" s="126"/>
    </row>
    <row r="1017" spans="10:13" x14ac:dyDescent="0.25">
      <c r="J1017" s="126"/>
      <c r="K1017" s="126"/>
      <c r="L1017" s="126"/>
      <c r="M1017" s="126"/>
    </row>
    <row r="1018" spans="10:13" x14ac:dyDescent="0.25">
      <c r="J1018" s="126"/>
      <c r="K1018" s="126"/>
      <c r="L1018" s="126"/>
      <c r="M1018" s="126"/>
    </row>
    <row r="1019" spans="10:13" x14ac:dyDescent="0.25">
      <c r="J1019" s="126"/>
      <c r="K1019" s="126"/>
      <c r="L1019" s="126"/>
      <c r="M1019" s="126"/>
    </row>
    <row r="1020" spans="10:13" x14ac:dyDescent="0.25">
      <c r="J1020" s="126"/>
      <c r="K1020" s="126"/>
      <c r="L1020" s="126"/>
      <c r="M1020" s="126"/>
    </row>
    <row r="1021" spans="10:13" x14ac:dyDescent="0.25">
      <c r="J1021" s="126"/>
      <c r="K1021" s="126"/>
      <c r="L1021" s="126"/>
      <c r="M1021" s="126"/>
    </row>
    <row r="1022" spans="10:13" x14ac:dyDescent="0.25">
      <c r="J1022" s="126"/>
      <c r="K1022" s="126"/>
      <c r="L1022" s="126"/>
      <c r="M1022" s="126"/>
    </row>
    <row r="1023" spans="10:13" x14ac:dyDescent="0.25">
      <c r="J1023" s="126"/>
      <c r="K1023" s="126"/>
      <c r="L1023" s="126"/>
      <c r="M1023" s="126"/>
    </row>
    <row r="1024" spans="10:13" x14ac:dyDescent="0.25">
      <c r="J1024" s="126"/>
      <c r="K1024" s="126"/>
      <c r="L1024" s="126"/>
      <c r="M1024" s="126"/>
    </row>
    <row r="1025" spans="10:13" x14ac:dyDescent="0.25">
      <c r="J1025" s="126"/>
      <c r="K1025" s="126"/>
      <c r="L1025" s="126"/>
      <c r="M1025" s="126"/>
    </row>
    <row r="1026" spans="10:13" x14ac:dyDescent="0.25">
      <c r="J1026" s="126"/>
      <c r="K1026" s="126"/>
      <c r="L1026" s="126"/>
      <c r="M1026" s="126"/>
    </row>
    <row r="1027" spans="10:13" x14ac:dyDescent="0.25">
      <c r="J1027" s="126"/>
      <c r="K1027" s="126"/>
      <c r="L1027" s="126"/>
      <c r="M1027" s="126"/>
    </row>
    <row r="1028" spans="10:13" x14ac:dyDescent="0.25">
      <c r="J1028" s="126"/>
      <c r="K1028" s="126"/>
      <c r="L1028" s="126"/>
      <c r="M1028" s="126"/>
    </row>
    <row r="1029" spans="10:13" x14ac:dyDescent="0.25">
      <c r="J1029" s="126"/>
      <c r="K1029" s="126"/>
      <c r="L1029" s="126"/>
      <c r="M1029" s="126"/>
    </row>
    <row r="1030" spans="10:13" x14ac:dyDescent="0.25">
      <c r="J1030" s="126"/>
      <c r="K1030" s="126"/>
      <c r="L1030" s="126"/>
      <c r="M1030" s="126"/>
    </row>
    <row r="1031" spans="10:13" x14ac:dyDescent="0.25">
      <c r="J1031" s="126"/>
      <c r="K1031" s="126"/>
      <c r="L1031" s="126"/>
      <c r="M1031" s="126"/>
    </row>
    <row r="1032" spans="10:13" x14ac:dyDescent="0.25">
      <c r="J1032" s="126"/>
      <c r="K1032" s="126"/>
      <c r="L1032" s="126"/>
      <c r="M1032" s="126"/>
    </row>
    <row r="1033" spans="10:13" x14ac:dyDescent="0.25">
      <c r="J1033" s="126"/>
      <c r="K1033" s="126"/>
      <c r="L1033" s="126"/>
      <c r="M1033" s="126"/>
    </row>
    <row r="1034" spans="10:13" x14ac:dyDescent="0.25">
      <c r="J1034" s="126"/>
      <c r="K1034" s="126"/>
      <c r="L1034" s="126"/>
      <c r="M1034" s="126"/>
    </row>
    <row r="1035" spans="10:13" x14ac:dyDescent="0.25">
      <c r="J1035" s="126"/>
      <c r="K1035" s="126"/>
      <c r="L1035" s="126"/>
      <c r="M1035" s="126"/>
    </row>
    <row r="1036" spans="10:13" x14ac:dyDescent="0.25">
      <c r="J1036" s="126"/>
      <c r="K1036" s="126"/>
      <c r="L1036" s="126"/>
      <c r="M1036" s="126"/>
    </row>
    <row r="1037" spans="10:13" x14ac:dyDescent="0.25">
      <c r="J1037" s="126"/>
      <c r="K1037" s="126"/>
      <c r="L1037" s="126"/>
      <c r="M1037" s="126"/>
    </row>
    <row r="1038" spans="10:13" x14ac:dyDescent="0.25">
      <c r="J1038" s="126"/>
      <c r="K1038" s="126"/>
      <c r="L1038" s="126"/>
      <c r="M1038" s="126"/>
    </row>
    <row r="1039" spans="10:13" x14ac:dyDescent="0.25">
      <c r="J1039" s="126"/>
      <c r="K1039" s="126"/>
      <c r="L1039" s="126"/>
      <c r="M1039" s="126"/>
    </row>
    <row r="1040" spans="10:13" x14ac:dyDescent="0.25">
      <c r="J1040" s="126"/>
      <c r="K1040" s="126"/>
      <c r="L1040" s="126"/>
      <c r="M1040" s="126"/>
    </row>
    <row r="1041" spans="10:13" x14ac:dyDescent="0.25">
      <c r="J1041" s="126"/>
      <c r="K1041" s="126"/>
      <c r="L1041" s="126"/>
      <c r="M1041" s="126"/>
    </row>
    <row r="1042" spans="10:13" x14ac:dyDescent="0.25">
      <c r="J1042" s="126"/>
      <c r="K1042" s="126"/>
      <c r="L1042" s="126"/>
      <c r="M1042" s="126"/>
    </row>
    <row r="1043" spans="10:13" x14ac:dyDescent="0.25">
      <c r="J1043" s="126"/>
      <c r="K1043" s="126"/>
      <c r="L1043" s="126"/>
      <c r="M1043" s="126"/>
    </row>
    <row r="1044" spans="10:13" x14ac:dyDescent="0.25">
      <c r="J1044" s="126"/>
      <c r="K1044" s="126"/>
      <c r="L1044" s="126"/>
      <c r="M1044" s="126"/>
    </row>
    <row r="1045" spans="10:13" x14ac:dyDescent="0.25">
      <c r="J1045" s="126"/>
      <c r="K1045" s="126"/>
      <c r="L1045" s="126"/>
      <c r="M1045" s="126"/>
    </row>
    <row r="1046" spans="10:13" x14ac:dyDescent="0.25">
      <c r="J1046" s="126"/>
      <c r="K1046" s="126"/>
      <c r="L1046" s="126"/>
      <c r="M1046" s="126"/>
    </row>
    <row r="1047" spans="10:13" x14ac:dyDescent="0.25">
      <c r="J1047" s="126"/>
      <c r="K1047" s="126"/>
      <c r="L1047" s="126"/>
      <c r="M1047" s="126"/>
    </row>
    <row r="1048" spans="10:13" x14ac:dyDescent="0.25">
      <c r="J1048" s="126"/>
      <c r="K1048" s="126"/>
      <c r="L1048" s="126"/>
      <c r="M1048" s="126"/>
    </row>
    <row r="1049" spans="10:13" x14ac:dyDescent="0.25">
      <c r="J1049" s="126"/>
      <c r="K1049" s="126"/>
      <c r="L1049" s="126"/>
      <c r="M1049" s="126"/>
    </row>
    <row r="1050" spans="10:13" x14ac:dyDescent="0.25">
      <c r="J1050" s="126"/>
      <c r="K1050" s="126"/>
      <c r="L1050" s="126"/>
      <c r="M1050" s="126"/>
    </row>
    <row r="1051" spans="10:13" x14ac:dyDescent="0.25">
      <c r="J1051" s="126"/>
      <c r="K1051" s="126"/>
      <c r="L1051" s="126"/>
      <c r="M1051" s="126"/>
    </row>
    <row r="1052" spans="10:13" x14ac:dyDescent="0.25">
      <c r="J1052" s="126"/>
      <c r="K1052" s="126"/>
      <c r="L1052" s="126"/>
      <c r="M1052" s="126"/>
    </row>
    <row r="1053" spans="10:13" x14ac:dyDescent="0.25">
      <c r="J1053" s="126"/>
      <c r="K1053" s="126"/>
      <c r="L1053" s="126"/>
      <c r="M1053" s="126"/>
    </row>
    <row r="1054" spans="10:13" x14ac:dyDescent="0.25">
      <c r="J1054" s="126"/>
      <c r="K1054" s="126"/>
      <c r="L1054" s="126"/>
      <c r="M1054" s="126"/>
    </row>
    <row r="1055" spans="10:13" x14ac:dyDescent="0.25">
      <c r="J1055" s="126"/>
      <c r="K1055" s="126"/>
      <c r="L1055" s="126"/>
      <c r="M1055" s="126"/>
    </row>
    <row r="1056" spans="10:13" x14ac:dyDescent="0.25">
      <c r="J1056" s="126"/>
      <c r="K1056" s="126"/>
      <c r="L1056" s="126"/>
      <c r="M1056" s="126"/>
    </row>
    <row r="1057" spans="10:13" x14ac:dyDescent="0.25">
      <c r="J1057" s="126"/>
      <c r="K1057" s="126"/>
      <c r="L1057" s="126"/>
      <c r="M1057" s="126"/>
    </row>
    <row r="1058" spans="10:13" x14ac:dyDescent="0.25">
      <c r="J1058" s="126"/>
      <c r="K1058" s="126"/>
      <c r="L1058" s="126"/>
      <c r="M1058" s="126"/>
    </row>
    <row r="1059" spans="10:13" x14ac:dyDescent="0.25">
      <c r="J1059" s="126"/>
      <c r="K1059" s="126"/>
      <c r="L1059" s="126"/>
      <c r="M1059" s="126"/>
    </row>
    <row r="1060" spans="10:13" x14ac:dyDescent="0.25">
      <c r="J1060" s="126"/>
      <c r="K1060" s="126"/>
      <c r="L1060" s="126"/>
      <c r="M1060" s="126"/>
    </row>
    <row r="1061" spans="10:13" x14ac:dyDescent="0.25">
      <c r="J1061" s="126"/>
      <c r="K1061" s="126"/>
      <c r="L1061" s="126"/>
      <c r="M1061" s="126"/>
    </row>
    <row r="1062" spans="10:13" x14ac:dyDescent="0.25">
      <c r="J1062" s="126"/>
      <c r="K1062" s="126"/>
      <c r="L1062" s="126"/>
      <c r="M1062" s="126"/>
    </row>
    <row r="1063" spans="10:13" x14ac:dyDescent="0.25">
      <c r="J1063" s="126"/>
      <c r="K1063" s="126"/>
      <c r="L1063" s="126"/>
      <c r="M1063" s="126"/>
    </row>
    <row r="1064" spans="10:13" x14ac:dyDescent="0.25">
      <c r="J1064" s="126"/>
      <c r="K1064" s="126"/>
      <c r="L1064" s="126"/>
      <c r="M1064" s="126"/>
    </row>
    <row r="1065" spans="10:13" x14ac:dyDescent="0.25">
      <c r="J1065" s="126"/>
      <c r="K1065" s="126"/>
      <c r="L1065" s="126"/>
      <c r="M1065" s="126"/>
    </row>
    <row r="1066" spans="10:13" x14ac:dyDescent="0.25">
      <c r="J1066" s="126"/>
      <c r="K1066" s="126"/>
      <c r="L1066" s="126"/>
      <c r="M1066" s="126"/>
    </row>
    <row r="1067" spans="10:13" x14ac:dyDescent="0.25">
      <c r="J1067" s="126"/>
      <c r="K1067" s="126"/>
      <c r="L1067" s="126"/>
      <c r="M1067" s="126"/>
    </row>
    <row r="1068" spans="10:13" x14ac:dyDescent="0.25">
      <c r="J1068" s="126"/>
      <c r="K1068" s="126"/>
      <c r="L1068" s="126"/>
      <c r="M1068" s="126"/>
    </row>
    <row r="1069" spans="10:13" x14ac:dyDescent="0.25">
      <c r="J1069" s="126"/>
      <c r="K1069" s="126"/>
      <c r="L1069" s="126"/>
      <c r="M1069" s="126"/>
    </row>
    <row r="1070" spans="10:13" x14ac:dyDescent="0.25">
      <c r="J1070" s="126"/>
      <c r="K1070" s="126"/>
      <c r="L1070" s="126"/>
      <c r="M1070" s="126"/>
    </row>
    <row r="1071" spans="10:13" x14ac:dyDescent="0.25">
      <c r="J1071" s="126"/>
      <c r="K1071" s="126"/>
      <c r="L1071" s="126"/>
      <c r="M1071" s="126"/>
    </row>
    <row r="1072" spans="10:13" x14ac:dyDescent="0.25">
      <c r="J1072" s="126"/>
      <c r="K1072" s="126"/>
      <c r="L1072" s="126"/>
      <c r="M1072" s="126"/>
    </row>
    <row r="1073" spans="10:13" x14ac:dyDescent="0.25">
      <c r="J1073" s="126"/>
      <c r="K1073" s="126"/>
      <c r="L1073" s="126"/>
      <c r="M1073" s="126"/>
    </row>
    <row r="1074" spans="10:13" x14ac:dyDescent="0.25">
      <c r="J1074" s="126"/>
      <c r="K1074" s="126"/>
      <c r="L1074" s="126"/>
      <c r="M1074" s="126"/>
    </row>
    <row r="1075" spans="10:13" x14ac:dyDescent="0.25">
      <c r="J1075" s="126"/>
      <c r="K1075" s="126"/>
      <c r="L1075" s="126"/>
      <c r="M1075" s="126"/>
    </row>
    <row r="1076" spans="10:13" x14ac:dyDescent="0.25">
      <c r="J1076" s="126"/>
      <c r="K1076" s="126"/>
      <c r="L1076" s="126"/>
      <c r="M1076" s="126"/>
    </row>
    <row r="1077" spans="10:13" x14ac:dyDescent="0.25">
      <c r="J1077" s="126"/>
      <c r="K1077" s="126"/>
      <c r="L1077" s="126"/>
      <c r="M1077" s="126"/>
    </row>
    <row r="1078" spans="10:13" x14ac:dyDescent="0.25">
      <c r="J1078" s="126"/>
      <c r="K1078" s="126"/>
      <c r="L1078" s="126"/>
      <c r="M1078" s="126"/>
    </row>
    <row r="1079" spans="10:13" x14ac:dyDescent="0.25">
      <c r="J1079" s="126"/>
      <c r="K1079" s="126"/>
      <c r="L1079" s="126"/>
      <c r="M1079" s="126"/>
    </row>
    <row r="1080" spans="10:13" x14ac:dyDescent="0.25">
      <c r="J1080" s="126"/>
      <c r="K1080" s="126"/>
      <c r="L1080" s="126"/>
      <c r="M1080" s="126"/>
    </row>
    <row r="1081" spans="10:13" x14ac:dyDescent="0.25">
      <c r="J1081" s="126"/>
      <c r="K1081" s="126"/>
      <c r="L1081" s="126"/>
      <c r="M1081" s="126"/>
    </row>
    <row r="1082" spans="10:13" x14ac:dyDescent="0.25">
      <c r="J1082" s="126"/>
      <c r="K1082" s="126"/>
      <c r="L1082" s="126"/>
      <c r="M1082" s="126"/>
    </row>
    <row r="1083" spans="10:13" x14ac:dyDescent="0.25">
      <c r="J1083" s="126"/>
      <c r="K1083" s="126"/>
      <c r="L1083" s="126"/>
      <c r="M1083" s="126"/>
    </row>
    <row r="1084" spans="10:13" x14ac:dyDescent="0.25">
      <c r="J1084" s="126"/>
      <c r="K1084" s="126"/>
      <c r="L1084" s="126"/>
      <c r="M1084" s="126"/>
    </row>
    <row r="1085" spans="10:13" x14ac:dyDescent="0.25">
      <c r="J1085" s="126"/>
      <c r="K1085" s="126"/>
      <c r="L1085" s="126"/>
      <c r="M1085" s="126"/>
    </row>
    <row r="1086" spans="10:13" x14ac:dyDescent="0.25">
      <c r="J1086" s="126"/>
      <c r="K1086" s="126"/>
      <c r="L1086" s="126"/>
      <c r="M1086" s="126"/>
    </row>
    <row r="1087" spans="10:13" x14ac:dyDescent="0.25">
      <c r="J1087" s="126"/>
      <c r="K1087" s="126"/>
      <c r="L1087" s="126"/>
      <c r="M1087" s="126"/>
    </row>
    <row r="1088" spans="10:13" x14ac:dyDescent="0.25">
      <c r="J1088" s="126"/>
      <c r="K1088" s="126"/>
      <c r="L1088" s="126"/>
      <c r="M1088" s="126"/>
    </row>
    <row r="1089" spans="10:13" x14ac:dyDescent="0.25">
      <c r="J1089" s="126"/>
      <c r="K1089" s="126"/>
      <c r="L1089" s="126"/>
      <c r="M1089" s="126"/>
    </row>
    <row r="1090" spans="10:13" x14ac:dyDescent="0.25">
      <c r="J1090" s="126"/>
      <c r="K1090" s="126"/>
      <c r="L1090" s="126"/>
      <c r="M1090" s="126"/>
    </row>
    <row r="1091" spans="10:13" x14ac:dyDescent="0.25">
      <c r="J1091" s="126"/>
      <c r="K1091" s="126"/>
      <c r="L1091" s="126"/>
      <c r="M1091" s="126"/>
    </row>
    <row r="1092" spans="10:13" x14ac:dyDescent="0.25">
      <c r="J1092" s="126"/>
      <c r="K1092" s="126"/>
      <c r="L1092" s="126"/>
      <c r="M1092" s="126"/>
    </row>
    <row r="1093" spans="10:13" x14ac:dyDescent="0.25">
      <c r="J1093" s="126"/>
      <c r="K1093" s="126"/>
      <c r="L1093" s="126"/>
      <c r="M1093" s="126"/>
    </row>
    <row r="1094" spans="10:13" x14ac:dyDescent="0.25">
      <c r="J1094" s="126"/>
      <c r="K1094" s="126"/>
      <c r="L1094" s="126"/>
      <c r="M1094" s="126"/>
    </row>
    <row r="1095" spans="10:13" x14ac:dyDescent="0.25">
      <c r="J1095" s="126"/>
      <c r="K1095" s="126"/>
      <c r="L1095" s="126"/>
      <c r="M1095" s="126"/>
    </row>
    <row r="1096" spans="10:13" x14ac:dyDescent="0.25">
      <c r="J1096" s="126"/>
      <c r="K1096" s="126"/>
      <c r="L1096" s="126"/>
      <c r="M1096" s="126"/>
    </row>
    <row r="1097" spans="10:13" x14ac:dyDescent="0.25">
      <c r="J1097" s="126"/>
      <c r="K1097" s="126"/>
      <c r="L1097" s="126"/>
      <c r="M1097" s="126"/>
    </row>
    <row r="1098" spans="10:13" x14ac:dyDescent="0.25">
      <c r="J1098" s="126"/>
      <c r="K1098" s="126"/>
      <c r="L1098" s="126"/>
      <c r="M1098" s="126"/>
    </row>
    <row r="1099" spans="10:13" x14ac:dyDescent="0.25">
      <c r="J1099" s="126"/>
      <c r="K1099" s="126"/>
      <c r="L1099" s="126"/>
      <c r="M1099" s="126"/>
    </row>
    <row r="1100" spans="10:13" x14ac:dyDescent="0.25">
      <c r="J1100" s="126"/>
      <c r="K1100" s="126"/>
      <c r="L1100" s="126"/>
      <c r="M1100" s="126"/>
    </row>
    <row r="1101" spans="10:13" x14ac:dyDescent="0.25">
      <c r="J1101" s="126"/>
      <c r="K1101" s="126"/>
      <c r="L1101" s="126"/>
      <c r="M1101" s="126"/>
    </row>
    <row r="1102" spans="10:13" x14ac:dyDescent="0.25">
      <c r="J1102" s="126"/>
      <c r="K1102" s="126"/>
      <c r="L1102" s="126"/>
      <c r="M1102" s="126"/>
    </row>
    <row r="1103" spans="10:13" x14ac:dyDescent="0.25">
      <c r="J1103" s="126"/>
      <c r="K1103" s="126"/>
      <c r="L1103" s="126"/>
      <c r="M1103" s="126"/>
    </row>
    <row r="1104" spans="10:13" x14ac:dyDescent="0.25">
      <c r="J1104" s="126"/>
      <c r="K1104" s="126"/>
      <c r="L1104" s="126"/>
      <c r="M1104" s="126"/>
    </row>
    <row r="1105" spans="10:13" x14ac:dyDescent="0.25">
      <c r="J1105" s="126"/>
      <c r="K1105" s="126"/>
      <c r="L1105" s="126"/>
      <c r="M1105" s="126"/>
    </row>
    <row r="1106" spans="10:13" x14ac:dyDescent="0.25">
      <c r="J1106" s="126"/>
      <c r="K1106" s="126"/>
      <c r="L1106" s="126"/>
      <c r="M1106" s="126"/>
    </row>
    <row r="1107" spans="10:13" x14ac:dyDescent="0.25">
      <c r="J1107" s="126"/>
      <c r="K1107" s="126"/>
      <c r="L1107" s="126"/>
      <c r="M1107" s="126"/>
    </row>
    <row r="1108" spans="10:13" x14ac:dyDescent="0.25">
      <c r="J1108" s="126"/>
      <c r="K1108" s="126"/>
      <c r="L1108" s="126"/>
      <c r="M1108" s="126"/>
    </row>
    <row r="1109" spans="10:13" x14ac:dyDescent="0.25">
      <c r="J1109" s="126"/>
      <c r="K1109" s="126"/>
      <c r="L1109" s="126"/>
      <c r="M1109" s="126"/>
    </row>
    <row r="1110" spans="10:13" x14ac:dyDescent="0.25">
      <c r="J1110" s="126"/>
      <c r="K1110" s="126"/>
      <c r="L1110" s="126"/>
      <c r="M1110" s="126"/>
    </row>
    <row r="1111" spans="10:13" x14ac:dyDescent="0.25">
      <c r="J1111" s="126"/>
      <c r="K1111" s="126"/>
      <c r="L1111" s="126"/>
      <c r="M1111" s="126"/>
    </row>
    <row r="1112" spans="10:13" x14ac:dyDescent="0.25">
      <c r="J1112" s="126"/>
      <c r="K1112" s="126"/>
      <c r="L1112" s="126"/>
      <c r="M1112" s="126"/>
    </row>
    <row r="1113" spans="10:13" x14ac:dyDescent="0.25">
      <c r="J1113" s="126"/>
      <c r="K1113" s="126"/>
      <c r="L1113" s="126"/>
      <c r="M1113" s="126"/>
    </row>
    <row r="1114" spans="10:13" x14ac:dyDescent="0.25">
      <c r="J1114" s="126"/>
      <c r="K1114" s="126"/>
      <c r="L1114" s="126"/>
      <c r="M1114" s="126"/>
    </row>
    <row r="1115" spans="10:13" x14ac:dyDescent="0.25">
      <c r="J1115" s="126"/>
      <c r="K1115" s="126"/>
      <c r="L1115" s="126"/>
      <c r="M1115" s="126"/>
    </row>
    <row r="1116" spans="10:13" x14ac:dyDescent="0.25">
      <c r="J1116" s="126"/>
      <c r="K1116" s="126"/>
      <c r="L1116" s="126"/>
      <c r="M1116" s="126"/>
    </row>
    <row r="1117" spans="10:13" x14ac:dyDescent="0.25">
      <c r="J1117" s="126"/>
      <c r="K1117" s="126"/>
      <c r="L1117" s="126"/>
      <c r="M1117" s="126"/>
    </row>
    <row r="1118" spans="10:13" x14ac:dyDescent="0.25">
      <c r="J1118" s="126"/>
      <c r="K1118" s="126"/>
      <c r="L1118" s="126"/>
      <c r="M1118" s="126"/>
    </row>
    <row r="1119" spans="10:13" x14ac:dyDescent="0.25">
      <c r="J1119" s="126"/>
      <c r="K1119" s="126"/>
      <c r="L1119" s="126"/>
      <c r="M1119" s="126"/>
    </row>
    <row r="1120" spans="10:13" x14ac:dyDescent="0.25">
      <c r="J1120" s="126"/>
      <c r="K1120" s="126"/>
      <c r="L1120" s="126"/>
      <c r="M1120" s="126"/>
    </row>
    <row r="1121" spans="10:13" x14ac:dyDescent="0.25">
      <c r="J1121" s="126"/>
      <c r="K1121" s="126"/>
      <c r="L1121" s="126"/>
      <c r="M1121" s="126"/>
    </row>
    <row r="1122" spans="10:13" x14ac:dyDescent="0.25">
      <c r="J1122" s="126"/>
      <c r="K1122" s="126"/>
      <c r="L1122" s="126"/>
      <c r="M1122" s="126"/>
    </row>
    <row r="1123" spans="10:13" x14ac:dyDescent="0.25">
      <c r="J1123" s="126"/>
      <c r="K1123" s="126"/>
      <c r="L1123" s="126"/>
      <c r="M1123" s="126"/>
    </row>
    <row r="1124" spans="10:13" x14ac:dyDescent="0.25">
      <c r="J1124" s="126"/>
      <c r="K1124" s="126"/>
      <c r="L1124" s="126"/>
      <c r="M1124" s="126"/>
    </row>
    <row r="1125" spans="10:13" x14ac:dyDescent="0.25">
      <c r="J1125" s="126"/>
      <c r="K1125" s="126"/>
      <c r="L1125" s="126"/>
      <c r="M1125" s="126"/>
    </row>
    <row r="1126" spans="10:13" x14ac:dyDescent="0.25">
      <c r="J1126" s="126"/>
      <c r="K1126" s="126"/>
      <c r="L1126" s="126"/>
      <c r="M1126" s="126"/>
    </row>
    <row r="1127" spans="10:13" x14ac:dyDescent="0.25">
      <c r="J1127" s="126"/>
      <c r="K1127" s="126"/>
      <c r="L1127" s="126"/>
      <c r="M1127" s="126"/>
    </row>
    <row r="1128" spans="10:13" x14ac:dyDescent="0.25">
      <c r="J1128" s="126"/>
      <c r="K1128" s="126"/>
      <c r="L1128" s="126"/>
      <c r="M1128" s="126"/>
    </row>
    <row r="1129" spans="10:13" x14ac:dyDescent="0.25">
      <c r="J1129" s="126"/>
      <c r="K1129" s="126"/>
      <c r="L1129" s="126"/>
      <c r="M1129" s="126"/>
    </row>
    <row r="1130" spans="10:13" x14ac:dyDescent="0.25">
      <c r="J1130" s="126"/>
      <c r="K1130" s="126"/>
      <c r="L1130" s="126"/>
      <c r="M1130" s="126"/>
    </row>
    <row r="1131" spans="10:13" x14ac:dyDescent="0.25">
      <c r="J1131" s="126"/>
      <c r="K1131" s="126"/>
      <c r="L1131" s="126"/>
      <c r="M1131" s="126"/>
    </row>
    <row r="1132" spans="10:13" x14ac:dyDescent="0.25">
      <c r="J1132" s="126"/>
      <c r="K1132" s="126"/>
      <c r="L1132" s="126"/>
      <c r="M1132" s="126"/>
    </row>
    <row r="1133" spans="10:13" x14ac:dyDescent="0.25">
      <c r="J1133" s="126"/>
      <c r="K1133" s="126"/>
      <c r="L1133" s="126"/>
      <c r="M1133" s="126"/>
    </row>
    <row r="1134" spans="10:13" x14ac:dyDescent="0.25">
      <c r="J1134" s="126"/>
      <c r="K1134" s="126"/>
      <c r="L1134" s="126"/>
      <c r="M1134" s="126"/>
    </row>
    <row r="1135" spans="10:13" x14ac:dyDescent="0.25">
      <c r="J1135" s="126"/>
      <c r="K1135" s="126"/>
      <c r="L1135" s="126"/>
      <c r="M1135" s="126"/>
    </row>
    <row r="1136" spans="10:13" x14ac:dyDescent="0.25">
      <c r="J1136" s="126"/>
      <c r="K1136" s="126"/>
      <c r="L1136" s="126"/>
      <c r="M1136" s="126"/>
    </row>
    <row r="1137" spans="10:13" x14ac:dyDescent="0.25">
      <c r="J1137" s="126"/>
      <c r="K1137" s="126"/>
      <c r="L1137" s="126"/>
      <c r="M1137" s="126"/>
    </row>
    <row r="1138" spans="10:13" x14ac:dyDescent="0.25">
      <c r="J1138" s="126"/>
      <c r="K1138" s="126"/>
      <c r="L1138" s="126"/>
      <c r="M1138" s="126"/>
    </row>
    <row r="1139" spans="10:13" x14ac:dyDescent="0.25">
      <c r="J1139" s="126"/>
      <c r="K1139" s="126"/>
      <c r="L1139" s="126"/>
      <c r="M1139" s="126"/>
    </row>
    <row r="1140" spans="10:13" x14ac:dyDescent="0.25">
      <c r="J1140" s="126"/>
      <c r="K1140" s="126"/>
      <c r="L1140" s="126"/>
      <c r="M1140" s="126"/>
    </row>
    <row r="1141" spans="10:13" x14ac:dyDescent="0.25">
      <c r="J1141" s="126"/>
      <c r="K1141" s="126"/>
      <c r="L1141" s="126"/>
      <c r="M1141" s="126"/>
    </row>
    <row r="1142" spans="10:13" x14ac:dyDescent="0.25">
      <c r="J1142" s="126"/>
      <c r="K1142" s="126"/>
      <c r="L1142" s="126"/>
      <c r="M1142" s="126"/>
    </row>
    <row r="1143" spans="10:13" x14ac:dyDescent="0.25">
      <c r="J1143" s="126"/>
      <c r="K1143" s="126"/>
      <c r="L1143" s="126"/>
      <c r="M1143" s="126"/>
    </row>
    <row r="1144" spans="10:13" x14ac:dyDescent="0.25">
      <c r="J1144" s="126"/>
      <c r="K1144" s="126"/>
      <c r="L1144" s="126"/>
      <c r="M1144" s="126"/>
    </row>
    <row r="1145" spans="10:13" x14ac:dyDescent="0.25">
      <c r="J1145" s="126"/>
      <c r="K1145" s="126"/>
      <c r="L1145" s="126"/>
      <c r="M1145" s="126"/>
    </row>
    <row r="1146" spans="10:13" x14ac:dyDescent="0.25">
      <c r="J1146" s="126"/>
      <c r="K1146" s="126"/>
      <c r="L1146" s="126"/>
      <c r="M1146" s="126"/>
    </row>
    <row r="1147" spans="10:13" x14ac:dyDescent="0.25">
      <c r="J1147" s="126"/>
      <c r="K1147" s="126"/>
      <c r="L1147" s="126"/>
      <c r="M1147" s="126"/>
    </row>
    <row r="1148" spans="10:13" x14ac:dyDescent="0.25">
      <c r="J1148" s="126"/>
      <c r="K1148" s="126"/>
      <c r="L1148" s="126"/>
      <c r="M1148" s="126"/>
    </row>
    <row r="1149" spans="10:13" x14ac:dyDescent="0.25">
      <c r="J1149" s="126"/>
      <c r="K1149" s="126"/>
      <c r="L1149" s="126"/>
      <c r="M1149" s="126"/>
    </row>
    <row r="1150" spans="10:13" x14ac:dyDescent="0.25">
      <c r="J1150" s="126"/>
      <c r="K1150" s="126"/>
      <c r="L1150" s="126"/>
      <c r="M1150" s="126"/>
    </row>
    <row r="1151" spans="10:13" x14ac:dyDescent="0.25">
      <c r="J1151" s="126"/>
      <c r="K1151" s="126"/>
      <c r="L1151" s="126"/>
      <c r="M1151" s="126"/>
    </row>
    <row r="1152" spans="10:13" x14ac:dyDescent="0.25">
      <c r="J1152" s="126"/>
      <c r="K1152" s="126"/>
      <c r="L1152" s="126"/>
      <c r="M1152" s="126"/>
    </row>
    <row r="1153" spans="10:13" x14ac:dyDescent="0.25">
      <c r="J1153" s="126"/>
      <c r="K1153" s="126"/>
      <c r="L1153" s="126"/>
      <c r="M1153" s="126"/>
    </row>
    <row r="1154" spans="10:13" x14ac:dyDescent="0.25">
      <c r="J1154" s="126"/>
      <c r="K1154" s="126"/>
      <c r="L1154" s="126"/>
      <c r="M1154" s="126"/>
    </row>
    <row r="1155" spans="10:13" x14ac:dyDescent="0.25">
      <c r="J1155" s="126"/>
      <c r="K1155" s="126"/>
      <c r="L1155" s="126"/>
      <c r="M1155" s="126"/>
    </row>
    <row r="1156" spans="10:13" x14ac:dyDescent="0.25">
      <c r="J1156" s="126"/>
      <c r="K1156" s="126"/>
      <c r="L1156" s="126"/>
      <c r="M1156" s="126"/>
    </row>
    <row r="1157" spans="10:13" x14ac:dyDescent="0.25">
      <c r="J1157" s="126"/>
      <c r="K1157" s="126"/>
      <c r="L1157" s="126"/>
      <c r="M1157" s="126"/>
    </row>
    <row r="1158" spans="10:13" x14ac:dyDescent="0.25">
      <c r="J1158" s="126"/>
      <c r="K1158" s="126"/>
      <c r="L1158" s="126"/>
      <c r="M1158" s="126"/>
    </row>
    <row r="1159" spans="10:13" x14ac:dyDescent="0.25">
      <c r="J1159" s="126"/>
      <c r="K1159" s="126"/>
      <c r="L1159" s="126"/>
      <c r="M1159" s="126"/>
    </row>
    <row r="1160" spans="10:13" x14ac:dyDescent="0.25">
      <c r="J1160" s="126"/>
      <c r="K1160" s="126"/>
      <c r="L1160" s="126"/>
      <c r="M1160" s="126"/>
    </row>
    <row r="1161" spans="10:13" x14ac:dyDescent="0.25">
      <c r="J1161" s="126"/>
      <c r="K1161" s="126"/>
      <c r="L1161" s="126"/>
      <c r="M1161" s="126"/>
    </row>
    <row r="1162" spans="10:13" x14ac:dyDescent="0.25">
      <c r="J1162" s="126"/>
      <c r="K1162" s="126"/>
      <c r="L1162" s="126"/>
      <c r="M1162" s="126"/>
    </row>
    <row r="1163" spans="10:13" x14ac:dyDescent="0.25">
      <c r="J1163" s="126"/>
      <c r="K1163" s="126"/>
      <c r="L1163" s="126"/>
      <c r="M1163" s="126"/>
    </row>
    <row r="1164" spans="10:13" x14ac:dyDescent="0.25">
      <c r="J1164" s="126"/>
      <c r="K1164" s="126"/>
      <c r="L1164" s="126"/>
      <c r="M1164" s="126"/>
    </row>
    <row r="1165" spans="10:13" x14ac:dyDescent="0.25">
      <c r="J1165" s="126"/>
      <c r="K1165" s="126"/>
      <c r="L1165" s="126"/>
      <c r="M1165" s="126"/>
    </row>
    <row r="1166" spans="10:13" x14ac:dyDescent="0.25">
      <c r="J1166" s="126"/>
      <c r="K1166" s="126"/>
      <c r="L1166" s="126"/>
      <c r="M1166" s="126"/>
    </row>
    <row r="1167" spans="10:13" x14ac:dyDescent="0.25">
      <c r="J1167" s="126"/>
      <c r="K1167" s="126"/>
      <c r="L1167" s="126"/>
      <c r="M1167" s="126"/>
    </row>
    <row r="1168" spans="10:13" x14ac:dyDescent="0.25">
      <c r="J1168" s="126"/>
      <c r="K1168" s="126"/>
      <c r="L1168" s="126"/>
      <c r="M1168" s="126"/>
    </row>
    <row r="1169" spans="10:13" x14ac:dyDescent="0.25">
      <c r="J1169" s="126"/>
      <c r="K1169" s="126"/>
      <c r="L1169" s="126"/>
      <c r="M1169" s="126"/>
    </row>
    <row r="1170" spans="10:13" x14ac:dyDescent="0.25">
      <c r="J1170" s="126"/>
      <c r="K1170" s="126"/>
      <c r="L1170" s="126"/>
      <c r="M1170" s="126"/>
    </row>
    <row r="1171" spans="10:13" x14ac:dyDescent="0.25">
      <c r="J1171" s="126"/>
      <c r="K1171" s="126"/>
      <c r="L1171" s="126"/>
      <c r="M1171" s="126"/>
    </row>
    <row r="1172" spans="10:13" x14ac:dyDescent="0.25">
      <c r="J1172" s="126"/>
      <c r="K1172" s="126"/>
      <c r="L1172" s="126"/>
      <c r="M1172" s="126"/>
    </row>
    <row r="1173" spans="10:13" x14ac:dyDescent="0.25">
      <c r="J1173" s="126"/>
      <c r="K1173" s="126"/>
      <c r="L1173" s="126"/>
      <c r="M1173" s="126"/>
    </row>
    <row r="1174" spans="10:13" x14ac:dyDescent="0.25">
      <c r="J1174" s="126"/>
      <c r="K1174" s="126"/>
      <c r="L1174" s="126"/>
      <c r="M1174" s="126"/>
    </row>
    <row r="1175" spans="10:13" x14ac:dyDescent="0.25">
      <c r="J1175" s="126"/>
      <c r="K1175" s="126"/>
      <c r="L1175" s="126"/>
      <c r="M1175" s="126"/>
    </row>
    <row r="1176" spans="10:13" x14ac:dyDescent="0.25">
      <c r="J1176" s="126"/>
      <c r="K1176" s="126"/>
      <c r="L1176" s="126"/>
      <c r="M1176" s="126"/>
    </row>
    <row r="1177" spans="10:13" x14ac:dyDescent="0.25">
      <c r="J1177" s="126"/>
      <c r="K1177" s="126"/>
      <c r="L1177" s="126"/>
      <c r="M1177" s="126"/>
    </row>
    <row r="1178" spans="10:13" x14ac:dyDescent="0.25">
      <c r="J1178" s="126"/>
      <c r="K1178" s="126"/>
      <c r="L1178" s="126"/>
      <c r="M1178" s="126"/>
    </row>
    <row r="1179" spans="10:13" x14ac:dyDescent="0.25">
      <c r="J1179" s="126"/>
      <c r="K1179" s="126"/>
      <c r="L1179" s="126"/>
      <c r="M1179" s="126"/>
    </row>
    <row r="1180" spans="10:13" x14ac:dyDescent="0.25">
      <c r="J1180" s="126"/>
      <c r="K1180" s="126"/>
      <c r="L1180" s="126"/>
      <c r="M1180" s="126"/>
    </row>
    <row r="1181" spans="10:13" x14ac:dyDescent="0.25">
      <c r="J1181" s="126"/>
      <c r="K1181" s="126"/>
      <c r="L1181" s="126"/>
      <c r="M1181" s="126"/>
    </row>
    <row r="1182" spans="10:13" x14ac:dyDescent="0.25">
      <c r="J1182" s="126"/>
      <c r="K1182" s="126"/>
      <c r="L1182" s="126"/>
      <c r="M1182" s="126"/>
    </row>
    <row r="1183" spans="10:13" x14ac:dyDescent="0.25">
      <c r="J1183" s="126"/>
      <c r="K1183" s="126"/>
      <c r="L1183" s="126"/>
      <c r="M1183" s="126"/>
    </row>
    <row r="1184" spans="10:13" x14ac:dyDescent="0.25">
      <c r="J1184" s="126"/>
      <c r="K1184" s="126"/>
      <c r="L1184" s="126"/>
      <c r="M1184" s="126"/>
    </row>
    <row r="1185" spans="10:13" x14ac:dyDescent="0.25">
      <c r="J1185" s="126"/>
      <c r="K1185" s="126"/>
      <c r="L1185" s="126"/>
      <c r="M1185" s="126"/>
    </row>
    <row r="1186" spans="10:13" x14ac:dyDescent="0.25">
      <c r="J1186" s="126"/>
      <c r="K1186" s="126"/>
      <c r="L1186" s="126"/>
      <c r="M1186" s="126"/>
    </row>
    <row r="1187" spans="10:13" x14ac:dyDescent="0.25">
      <c r="J1187" s="126"/>
      <c r="K1187" s="126"/>
      <c r="L1187" s="126"/>
      <c r="M1187" s="126"/>
    </row>
    <row r="1188" spans="10:13" x14ac:dyDescent="0.25">
      <c r="J1188" s="126"/>
      <c r="K1188" s="126"/>
      <c r="L1188" s="126"/>
      <c r="M1188" s="126"/>
    </row>
    <row r="1189" spans="10:13" x14ac:dyDescent="0.25">
      <c r="J1189" s="126"/>
      <c r="K1189" s="126"/>
      <c r="L1189" s="126"/>
      <c r="M1189" s="126"/>
    </row>
    <row r="1190" spans="10:13" x14ac:dyDescent="0.25">
      <c r="J1190" s="126"/>
      <c r="K1190" s="126"/>
      <c r="L1190" s="126"/>
      <c r="M1190" s="126"/>
    </row>
    <row r="1191" spans="10:13" x14ac:dyDescent="0.25">
      <c r="J1191" s="126"/>
      <c r="K1191" s="126"/>
      <c r="L1191" s="126"/>
      <c r="M1191" s="126"/>
    </row>
    <row r="1192" spans="10:13" x14ac:dyDescent="0.25">
      <c r="J1192" s="126"/>
      <c r="K1192" s="126"/>
      <c r="L1192" s="126"/>
      <c r="M1192" s="126"/>
    </row>
    <row r="1193" spans="10:13" x14ac:dyDescent="0.25">
      <c r="J1193" s="126"/>
      <c r="K1193" s="126"/>
      <c r="L1193" s="126"/>
      <c r="M1193" s="126"/>
    </row>
    <row r="1194" spans="10:13" x14ac:dyDescent="0.25">
      <c r="J1194" s="126"/>
      <c r="K1194" s="126"/>
      <c r="L1194" s="126"/>
      <c r="M1194" s="126"/>
    </row>
    <row r="1195" spans="10:13" x14ac:dyDescent="0.25">
      <c r="J1195" s="126"/>
      <c r="K1195" s="126"/>
      <c r="L1195" s="126"/>
      <c r="M1195" s="126"/>
    </row>
    <row r="1196" spans="10:13" x14ac:dyDescent="0.25">
      <c r="J1196" s="126"/>
      <c r="K1196" s="126"/>
      <c r="L1196" s="126"/>
      <c r="M1196" s="126"/>
    </row>
    <row r="1197" spans="10:13" x14ac:dyDescent="0.25">
      <c r="J1197" s="126"/>
      <c r="K1197" s="126"/>
      <c r="L1197" s="126"/>
      <c r="M1197" s="126"/>
    </row>
    <row r="1198" spans="10:13" x14ac:dyDescent="0.25">
      <c r="J1198" s="126"/>
      <c r="K1198" s="126"/>
      <c r="L1198" s="126"/>
      <c r="M1198" s="126"/>
    </row>
    <row r="1199" spans="10:13" x14ac:dyDescent="0.25">
      <c r="J1199" s="126"/>
      <c r="K1199" s="126"/>
      <c r="L1199" s="126"/>
      <c r="M1199" s="126"/>
    </row>
    <row r="1200" spans="10:13" x14ac:dyDescent="0.25">
      <c r="J1200" s="126"/>
      <c r="K1200" s="126"/>
      <c r="L1200" s="126"/>
      <c r="M1200" s="126"/>
    </row>
    <row r="1201" spans="10:13" x14ac:dyDescent="0.25">
      <c r="J1201" s="126"/>
      <c r="K1201" s="126"/>
      <c r="L1201" s="126"/>
      <c r="M1201" s="126"/>
    </row>
    <row r="1202" spans="10:13" x14ac:dyDescent="0.25">
      <c r="J1202" s="126"/>
      <c r="K1202" s="126"/>
      <c r="L1202" s="126"/>
      <c r="M1202" s="126"/>
    </row>
    <row r="1203" spans="10:13" x14ac:dyDescent="0.25">
      <c r="J1203" s="126"/>
      <c r="K1203" s="126"/>
      <c r="L1203" s="126"/>
      <c r="M1203" s="126"/>
    </row>
    <row r="1204" spans="10:13" x14ac:dyDescent="0.25">
      <c r="J1204" s="126"/>
      <c r="K1204" s="126"/>
      <c r="L1204" s="126"/>
      <c r="M1204" s="126"/>
    </row>
    <row r="1205" spans="10:13" x14ac:dyDescent="0.25">
      <c r="J1205" s="126"/>
      <c r="K1205" s="126"/>
      <c r="L1205" s="126"/>
      <c r="M1205" s="126"/>
    </row>
    <row r="1206" spans="10:13" x14ac:dyDescent="0.25">
      <c r="J1206" s="126"/>
      <c r="K1206" s="126"/>
      <c r="L1206" s="126"/>
      <c r="M1206" s="126"/>
    </row>
    <row r="1207" spans="10:13" x14ac:dyDescent="0.25">
      <c r="J1207" s="126"/>
      <c r="K1207" s="126"/>
      <c r="L1207" s="126"/>
      <c r="M1207" s="126"/>
    </row>
    <row r="1208" spans="10:13" x14ac:dyDescent="0.25">
      <c r="J1208" s="126"/>
      <c r="K1208" s="126"/>
      <c r="L1208" s="126"/>
      <c r="M1208" s="126"/>
    </row>
    <row r="1209" spans="10:13" x14ac:dyDescent="0.25">
      <c r="J1209" s="126"/>
      <c r="K1209" s="126"/>
      <c r="L1209" s="126"/>
      <c r="M1209" s="126"/>
    </row>
    <row r="1210" spans="10:13" x14ac:dyDescent="0.25">
      <c r="J1210" s="126"/>
      <c r="K1210" s="126"/>
      <c r="L1210" s="126"/>
      <c r="M1210" s="126"/>
    </row>
    <row r="1211" spans="10:13" x14ac:dyDescent="0.25">
      <c r="J1211" s="126"/>
      <c r="K1211" s="126"/>
      <c r="L1211" s="126"/>
      <c r="M1211" s="126"/>
    </row>
    <row r="1212" spans="10:13" x14ac:dyDescent="0.25">
      <c r="J1212" s="126"/>
      <c r="K1212" s="126"/>
      <c r="L1212" s="126"/>
      <c r="M1212" s="126"/>
    </row>
    <row r="1213" spans="10:13" x14ac:dyDescent="0.25">
      <c r="J1213" s="126"/>
      <c r="K1213" s="126"/>
      <c r="L1213" s="126"/>
      <c r="M1213" s="126"/>
    </row>
    <row r="1214" spans="10:13" x14ac:dyDescent="0.25">
      <c r="J1214" s="126"/>
      <c r="K1214" s="126"/>
      <c r="L1214" s="126"/>
      <c r="M1214" s="126"/>
    </row>
    <row r="1215" spans="10:13" x14ac:dyDescent="0.25">
      <c r="J1215" s="126"/>
      <c r="K1215" s="126"/>
      <c r="L1215" s="126"/>
      <c r="M1215" s="126"/>
    </row>
    <row r="1216" spans="10:13" x14ac:dyDescent="0.25">
      <c r="J1216" s="126"/>
      <c r="K1216" s="126"/>
      <c r="L1216" s="126"/>
      <c r="M1216" s="126"/>
    </row>
    <row r="1217" spans="10:13" x14ac:dyDescent="0.25">
      <c r="J1217" s="126"/>
      <c r="K1217" s="126"/>
      <c r="L1217" s="126"/>
      <c r="M1217" s="126"/>
    </row>
    <row r="1218" spans="10:13" x14ac:dyDescent="0.25">
      <c r="J1218" s="126"/>
      <c r="K1218" s="126"/>
      <c r="L1218" s="126"/>
      <c r="M1218" s="126"/>
    </row>
    <row r="1219" spans="10:13" x14ac:dyDescent="0.25">
      <c r="J1219" s="126"/>
      <c r="K1219" s="126"/>
      <c r="L1219" s="126"/>
      <c r="M1219" s="126"/>
    </row>
    <row r="1220" spans="10:13" x14ac:dyDescent="0.25">
      <c r="J1220" s="126"/>
      <c r="K1220" s="126"/>
      <c r="L1220" s="126"/>
      <c r="M1220" s="126"/>
    </row>
    <row r="1221" spans="10:13" x14ac:dyDescent="0.25">
      <c r="J1221" s="126"/>
      <c r="K1221" s="126"/>
      <c r="L1221" s="126"/>
      <c r="M1221" s="126"/>
    </row>
    <row r="1222" spans="10:13" x14ac:dyDescent="0.25">
      <c r="J1222" s="126"/>
      <c r="K1222" s="126"/>
      <c r="L1222" s="126"/>
      <c r="M1222" s="126"/>
    </row>
    <row r="1223" spans="10:13" x14ac:dyDescent="0.25">
      <c r="J1223" s="126"/>
      <c r="K1223" s="126"/>
      <c r="L1223" s="126"/>
      <c r="M1223" s="126"/>
    </row>
    <row r="1224" spans="10:13" x14ac:dyDescent="0.25">
      <c r="J1224" s="126"/>
      <c r="K1224" s="126"/>
      <c r="L1224" s="126"/>
      <c r="M1224" s="126"/>
    </row>
    <row r="1225" spans="10:13" x14ac:dyDescent="0.25">
      <c r="J1225" s="126"/>
      <c r="K1225" s="126"/>
      <c r="L1225" s="126"/>
      <c r="M1225" s="126"/>
    </row>
    <row r="1226" spans="10:13" x14ac:dyDescent="0.25">
      <c r="J1226" s="126"/>
      <c r="K1226" s="126"/>
      <c r="L1226" s="126"/>
      <c r="M1226" s="126"/>
    </row>
    <row r="1227" spans="10:13" x14ac:dyDescent="0.25">
      <c r="J1227" s="126"/>
      <c r="K1227" s="126"/>
      <c r="L1227" s="126"/>
      <c r="M1227" s="126"/>
    </row>
    <row r="1228" spans="10:13" x14ac:dyDescent="0.25">
      <c r="J1228" s="126"/>
      <c r="K1228" s="126"/>
      <c r="L1228" s="126"/>
      <c r="M1228" s="126"/>
    </row>
    <row r="1229" spans="10:13" x14ac:dyDescent="0.25">
      <c r="J1229" s="126"/>
      <c r="K1229" s="126"/>
      <c r="L1229" s="126"/>
      <c r="M1229" s="126"/>
    </row>
    <row r="1230" spans="10:13" x14ac:dyDescent="0.25">
      <c r="J1230" s="126"/>
      <c r="K1230" s="126"/>
      <c r="L1230" s="126"/>
      <c r="M1230" s="126"/>
    </row>
    <row r="1231" spans="10:13" x14ac:dyDescent="0.25">
      <c r="J1231" s="126"/>
      <c r="K1231" s="126"/>
      <c r="L1231" s="126"/>
      <c r="M1231" s="126"/>
    </row>
    <row r="1232" spans="10:13" x14ac:dyDescent="0.25">
      <c r="J1232" s="126"/>
      <c r="K1232" s="126"/>
      <c r="L1232" s="126"/>
      <c r="M1232" s="126"/>
    </row>
    <row r="1233" spans="10:13" x14ac:dyDescent="0.25">
      <c r="J1233" s="126"/>
      <c r="K1233" s="126"/>
      <c r="L1233" s="126"/>
      <c r="M1233" s="126"/>
    </row>
    <row r="1234" spans="10:13" x14ac:dyDescent="0.25">
      <c r="J1234" s="126"/>
      <c r="K1234" s="126"/>
      <c r="L1234" s="126"/>
      <c r="M1234" s="126"/>
    </row>
    <row r="1235" spans="10:13" x14ac:dyDescent="0.25">
      <c r="J1235" s="126"/>
      <c r="K1235" s="126"/>
      <c r="L1235" s="126"/>
      <c r="M1235" s="126"/>
    </row>
    <row r="1236" spans="10:13" x14ac:dyDescent="0.25">
      <c r="J1236" s="126"/>
      <c r="K1236" s="126"/>
      <c r="L1236" s="126"/>
      <c r="M1236" s="126"/>
    </row>
    <row r="1237" spans="10:13" x14ac:dyDescent="0.25">
      <c r="J1237" s="126"/>
      <c r="K1237" s="126"/>
      <c r="L1237" s="126"/>
      <c r="M1237" s="126"/>
    </row>
    <row r="1238" spans="10:13" x14ac:dyDescent="0.25">
      <c r="J1238" s="126"/>
      <c r="K1238" s="126"/>
      <c r="L1238" s="126"/>
      <c r="M1238" s="126"/>
    </row>
    <row r="1239" spans="10:13" x14ac:dyDescent="0.25">
      <c r="J1239" s="126"/>
      <c r="K1239" s="126"/>
      <c r="L1239" s="126"/>
      <c r="M1239" s="126"/>
    </row>
    <row r="1240" spans="10:13" x14ac:dyDescent="0.25">
      <c r="J1240" s="126"/>
      <c r="K1240" s="126"/>
      <c r="L1240" s="126"/>
      <c r="M1240" s="126"/>
    </row>
    <row r="1241" spans="10:13" x14ac:dyDescent="0.25">
      <c r="J1241" s="126"/>
      <c r="K1241" s="126"/>
      <c r="L1241" s="126"/>
      <c r="M1241" s="126"/>
    </row>
    <row r="1242" spans="10:13" x14ac:dyDescent="0.25">
      <c r="J1242" s="126"/>
      <c r="K1242" s="126"/>
      <c r="L1242" s="126"/>
      <c r="M1242" s="126"/>
    </row>
    <row r="1243" spans="10:13" x14ac:dyDescent="0.25">
      <c r="J1243" s="126"/>
      <c r="K1243" s="126"/>
      <c r="L1243" s="126"/>
      <c r="M1243" s="126"/>
    </row>
    <row r="1244" spans="10:13" x14ac:dyDescent="0.25">
      <c r="J1244" s="126"/>
      <c r="K1244" s="126"/>
      <c r="L1244" s="126"/>
      <c r="M1244" s="126"/>
    </row>
    <row r="1245" spans="10:13" x14ac:dyDescent="0.25">
      <c r="J1245" s="126"/>
      <c r="K1245" s="126"/>
      <c r="L1245" s="126"/>
      <c r="M1245" s="126"/>
    </row>
    <row r="1246" spans="10:13" x14ac:dyDescent="0.25">
      <c r="J1246" s="126"/>
      <c r="K1246" s="126"/>
      <c r="L1246" s="126"/>
      <c r="M1246" s="126"/>
    </row>
    <row r="1247" spans="10:13" x14ac:dyDescent="0.25">
      <c r="J1247" s="126"/>
      <c r="K1247" s="126"/>
      <c r="L1247" s="126"/>
      <c r="M1247" s="126"/>
    </row>
    <row r="1248" spans="10:13" x14ac:dyDescent="0.25">
      <c r="J1248" s="126"/>
      <c r="K1248" s="126"/>
      <c r="L1248" s="126"/>
      <c r="M1248" s="126"/>
    </row>
    <row r="1249" spans="10:13" x14ac:dyDescent="0.25">
      <c r="J1249" s="126"/>
      <c r="K1249" s="126"/>
      <c r="L1249" s="126"/>
      <c r="M1249" s="126"/>
    </row>
    <row r="1250" spans="10:13" x14ac:dyDescent="0.25">
      <c r="J1250" s="126"/>
      <c r="K1250" s="126"/>
      <c r="L1250" s="126"/>
      <c r="M1250" s="126"/>
    </row>
    <row r="1251" spans="10:13" x14ac:dyDescent="0.25">
      <c r="J1251" s="126"/>
      <c r="K1251" s="126"/>
      <c r="L1251" s="126"/>
      <c r="M1251" s="126"/>
    </row>
    <row r="1252" spans="10:13" x14ac:dyDescent="0.25">
      <c r="J1252" s="126"/>
      <c r="K1252" s="126"/>
      <c r="L1252" s="126"/>
      <c r="M1252" s="126"/>
    </row>
    <row r="1253" spans="10:13" x14ac:dyDescent="0.25">
      <c r="J1253" s="126"/>
      <c r="K1253" s="126"/>
      <c r="L1253" s="126"/>
      <c r="M1253" s="126"/>
    </row>
    <row r="1254" spans="10:13" x14ac:dyDescent="0.25">
      <c r="J1254" s="126"/>
      <c r="K1254" s="126"/>
      <c r="L1254" s="126"/>
      <c r="M1254" s="126"/>
    </row>
    <row r="1255" spans="10:13" x14ac:dyDescent="0.25">
      <c r="J1255" s="126"/>
      <c r="K1255" s="126"/>
      <c r="L1255" s="126"/>
      <c r="M1255" s="126"/>
    </row>
    <row r="1256" spans="10:13" x14ac:dyDescent="0.25">
      <c r="J1256" s="126"/>
      <c r="K1256" s="126"/>
      <c r="L1256" s="126"/>
      <c r="M1256" s="126"/>
    </row>
    <row r="1257" spans="10:13" x14ac:dyDescent="0.25">
      <c r="J1257" s="126"/>
      <c r="K1257" s="126"/>
      <c r="L1257" s="126"/>
      <c r="M1257" s="126"/>
    </row>
    <row r="1258" spans="10:13" x14ac:dyDescent="0.25">
      <c r="J1258" s="126"/>
      <c r="K1258" s="126"/>
      <c r="L1258" s="126"/>
      <c r="M1258" s="126"/>
    </row>
    <row r="1259" spans="10:13" x14ac:dyDescent="0.25">
      <c r="J1259" s="126"/>
      <c r="K1259" s="126"/>
      <c r="L1259" s="126"/>
      <c r="M1259" s="126"/>
    </row>
    <row r="1260" spans="10:13" x14ac:dyDescent="0.25">
      <c r="J1260" s="126"/>
      <c r="K1260" s="126"/>
      <c r="L1260" s="126"/>
      <c r="M1260" s="126"/>
    </row>
    <row r="1261" spans="10:13" x14ac:dyDescent="0.25">
      <c r="J1261" s="126"/>
      <c r="K1261" s="126"/>
      <c r="L1261" s="126"/>
      <c r="M1261" s="126"/>
    </row>
    <row r="1262" spans="10:13" x14ac:dyDescent="0.25">
      <c r="J1262" s="126"/>
      <c r="K1262" s="126"/>
      <c r="L1262" s="126"/>
      <c r="M1262" s="126"/>
    </row>
    <row r="1263" spans="10:13" x14ac:dyDescent="0.25">
      <c r="J1263" s="126"/>
      <c r="K1263" s="126"/>
      <c r="L1263" s="126"/>
      <c r="M1263" s="126"/>
    </row>
    <row r="1264" spans="10:13" x14ac:dyDescent="0.25">
      <c r="J1264" s="126"/>
      <c r="K1264" s="126"/>
      <c r="L1264" s="126"/>
      <c r="M1264" s="126"/>
    </row>
    <row r="1265" spans="10:13" x14ac:dyDescent="0.25">
      <c r="J1265" s="126"/>
      <c r="K1265" s="126"/>
      <c r="L1265" s="126"/>
      <c r="M1265" s="126"/>
    </row>
    <row r="1266" spans="10:13" x14ac:dyDescent="0.25">
      <c r="J1266" s="126"/>
      <c r="K1266" s="126"/>
      <c r="L1266" s="126"/>
      <c r="M1266" s="126"/>
    </row>
    <row r="1267" spans="10:13" x14ac:dyDescent="0.25">
      <c r="J1267" s="126"/>
      <c r="K1267" s="126"/>
      <c r="L1267" s="126"/>
      <c r="M1267" s="126"/>
    </row>
    <row r="1268" spans="10:13" x14ac:dyDescent="0.25">
      <c r="J1268" s="126"/>
      <c r="K1268" s="126"/>
      <c r="L1268" s="126"/>
      <c r="M1268" s="126"/>
    </row>
    <row r="1269" spans="10:13" x14ac:dyDescent="0.25">
      <c r="J1269" s="126"/>
      <c r="K1269" s="126"/>
      <c r="L1269" s="126"/>
      <c r="M1269" s="126"/>
    </row>
    <row r="1270" spans="10:13" x14ac:dyDescent="0.25">
      <c r="J1270" s="126"/>
      <c r="K1270" s="126"/>
      <c r="L1270" s="126"/>
      <c r="M1270" s="126"/>
    </row>
    <row r="1271" spans="10:13" x14ac:dyDescent="0.25">
      <c r="J1271" s="126"/>
      <c r="K1271" s="126"/>
      <c r="L1271" s="126"/>
      <c r="M1271" s="126"/>
    </row>
    <row r="1272" spans="10:13" x14ac:dyDescent="0.25">
      <c r="J1272" s="126"/>
      <c r="K1272" s="126"/>
      <c r="L1272" s="126"/>
      <c r="M1272" s="126"/>
    </row>
    <row r="1273" spans="10:13" x14ac:dyDescent="0.25">
      <c r="J1273" s="126"/>
      <c r="K1273" s="126"/>
      <c r="L1273" s="126"/>
      <c r="M1273" s="126"/>
    </row>
    <row r="1274" spans="10:13" x14ac:dyDescent="0.25">
      <c r="J1274" s="126"/>
      <c r="K1274" s="126"/>
      <c r="L1274" s="126"/>
      <c r="M1274" s="126"/>
    </row>
    <row r="1275" spans="10:13" x14ac:dyDescent="0.25">
      <c r="J1275" s="126"/>
      <c r="K1275" s="126"/>
      <c r="L1275" s="126"/>
      <c r="M1275" s="126"/>
    </row>
    <row r="1276" spans="10:13" x14ac:dyDescent="0.25">
      <c r="J1276" s="126"/>
      <c r="K1276" s="126"/>
      <c r="L1276" s="126"/>
      <c r="M1276" s="126"/>
    </row>
    <row r="1277" spans="10:13" x14ac:dyDescent="0.25">
      <c r="J1277" s="126"/>
      <c r="K1277" s="126"/>
      <c r="L1277" s="126"/>
      <c r="M1277" s="126"/>
    </row>
    <row r="1278" spans="10:13" x14ac:dyDescent="0.25">
      <c r="J1278" s="126"/>
      <c r="K1278" s="126"/>
      <c r="L1278" s="126"/>
      <c r="M1278" s="126"/>
    </row>
    <row r="1279" spans="10:13" x14ac:dyDescent="0.25">
      <c r="J1279" s="126"/>
      <c r="K1279" s="126"/>
      <c r="L1279" s="126"/>
      <c r="M1279" s="126"/>
    </row>
    <row r="1280" spans="10:13" x14ac:dyDescent="0.25">
      <c r="J1280" s="126"/>
      <c r="K1280" s="126"/>
      <c r="L1280" s="126"/>
      <c r="M1280" s="126"/>
    </row>
    <row r="1281" spans="10:13" x14ac:dyDescent="0.25">
      <c r="J1281" s="126"/>
      <c r="K1281" s="126"/>
      <c r="L1281" s="126"/>
      <c r="M1281" s="126"/>
    </row>
    <row r="1282" spans="10:13" x14ac:dyDescent="0.25">
      <c r="J1282" s="126"/>
      <c r="K1282" s="126"/>
      <c r="L1282" s="126"/>
      <c r="M1282" s="126"/>
    </row>
    <row r="1283" spans="10:13" x14ac:dyDescent="0.25">
      <c r="J1283" s="126"/>
      <c r="K1283" s="126"/>
      <c r="L1283" s="126"/>
      <c r="M1283" s="126"/>
    </row>
    <row r="1284" spans="10:13" x14ac:dyDescent="0.25">
      <c r="J1284" s="126"/>
      <c r="K1284" s="126"/>
      <c r="L1284" s="126"/>
      <c r="M1284" s="126"/>
    </row>
    <row r="1285" spans="10:13" x14ac:dyDescent="0.25">
      <c r="J1285" s="126"/>
      <c r="K1285" s="126"/>
      <c r="L1285" s="126"/>
      <c r="M1285" s="126"/>
    </row>
    <row r="1286" spans="10:13" x14ac:dyDescent="0.25">
      <c r="J1286" s="126"/>
      <c r="K1286" s="126"/>
      <c r="L1286" s="126"/>
      <c r="M1286" s="126"/>
    </row>
    <row r="1287" spans="10:13" x14ac:dyDescent="0.25">
      <c r="J1287" s="126"/>
      <c r="K1287" s="126"/>
      <c r="L1287" s="126"/>
      <c r="M1287" s="126"/>
    </row>
    <row r="1288" spans="10:13" x14ac:dyDescent="0.25">
      <c r="J1288" s="126"/>
      <c r="K1288" s="126"/>
      <c r="L1288" s="126"/>
      <c r="M1288" s="126"/>
    </row>
    <row r="1289" spans="10:13" x14ac:dyDescent="0.25">
      <c r="J1289" s="126"/>
      <c r="K1289" s="126"/>
      <c r="L1289" s="126"/>
      <c r="M1289" s="126"/>
    </row>
    <row r="1290" spans="10:13" x14ac:dyDescent="0.25">
      <c r="J1290" s="126"/>
      <c r="K1290" s="126"/>
      <c r="L1290" s="126"/>
      <c r="M1290" s="126"/>
    </row>
    <row r="1291" spans="10:13" x14ac:dyDescent="0.25">
      <c r="J1291" s="126"/>
      <c r="K1291" s="126"/>
      <c r="L1291" s="126"/>
      <c r="M1291" s="126"/>
    </row>
    <row r="1292" spans="10:13" x14ac:dyDescent="0.25">
      <c r="J1292" s="126"/>
      <c r="K1292" s="126"/>
      <c r="L1292" s="126"/>
      <c r="M1292" s="126"/>
    </row>
    <row r="1293" spans="10:13" x14ac:dyDescent="0.25">
      <c r="J1293" s="126"/>
      <c r="K1293" s="126"/>
      <c r="L1293" s="126"/>
      <c r="M1293" s="126"/>
    </row>
    <row r="1294" spans="10:13" x14ac:dyDescent="0.25">
      <c r="J1294" s="126"/>
      <c r="K1294" s="126"/>
      <c r="L1294" s="126"/>
      <c r="M1294" s="126"/>
    </row>
    <row r="1295" spans="10:13" x14ac:dyDescent="0.25">
      <c r="J1295" s="126"/>
      <c r="K1295" s="126"/>
      <c r="L1295" s="126"/>
      <c r="M1295" s="126"/>
    </row>
    <row r="1296" spans="10:13" x14ac:dyDescent="0.25">
      <c r="J1296" s="126"/>
      <c r="K1296" s="126"/>
      <c r="L1296" s="126"/>
      <c r="M1296" s="126"/>
    </row>
    <row r="1297" spans="10:13" x14ac:dyDescent="0.25">
      <c r="J1297" s="126"/>
      <c r="K1297" s="126"/>
      <c r="L1297" s="126"/>
      <c r="M1297" s="126"/>
    </row>
    <row r="1298" spans="10:13" x14ac:dyDescent="0.25">
      <c r="J1298" s="126"/>
      <c r="K1298" s="126"/>
      <c r="L1298" s="126"/>
      <c r="M1298" s="126"/>
    </row>
    <row r="1299" spans="10:13" x14ac:dyDescent="0.25">
      <c r="J1299" s="126"/>
      <c r="K1299" s="126"/>
      <c r="L1299" s="126"/>
      <c r="M1299" s="126"/>
    </row>
    <row r="1300" spans="10:13" x14ac:dyDescent="0.25">
      <c r="J1300" s="126"/>
      <c r="K1300" s="126"/>
      <c r="L1300" s="126"/>
      <c r="M1300" s="126"/>
    </row>
    <row r="1301" spans="10:13" x14ac:dyDescent="0.25">
      <c r="J1301" s="126"/>
      <c r="K1301" s="126"/>
      <c r="L1301" s="126"/>
      <c r="M1301" s="126"/>
    </row>
    <row r="1302" spans="10:13" x14ac:dyDescent="0.25">
      <c r="J1302" s="126"/>
      <c r="K1302" s="126"/>
      <c r="L1302" s="126"/>
      <c r="M1302" s="126"/>
    </row>
    <row r="1303" spans="10:13" x14ac:dyDescent="0.25">
      <c r="J1303" s="126"/>
      <c r="K1303" s="126"/>
      <c r="L1303" s="126"/>
      <c r="M1303" s="126"/>
    </row>
    <row r="1304" spans="10:13" x14ac:dyDescent="0.25">
      <c r="J1304" s="126"/>
      <c r="K1304" s="126"/>
      <c r="L1304" s="126"/>
      <c r="M1304" s="126"/>
    </row>
    <row r="1305" spans="10:13" x14ac:dyDescent="0.25">
      <c r="J1305" s="126"/>
      <c r="K1305" s="126"/>
      <c r="L1305" s="126"/>
      <c r="M1305" s="126"/>
    </row>
    <row r="1306" spans="10:13" x14ac:dyDescent="0.25">
      <c r="J1306" s="126"/>
      <c r="K1306" s="126"/>
      <c r="L1306" s="126"/>
      <c r="M1306" s="126"/>
    </row>
    <row r="1307" spans="10:13" x14ac:dyDescent="0.25">
      <c r="J1307" s="126"/>
      <c r="K1307" s="126"/>
      <c r="L1307" s="126"/>
      <c r="M1307" s="126"/>
    </row>
    <row r="1308" spans="10:13" x14ac:dyDescent="0.25">
      <c r="J1308" s="126"/>
      <c r="K1308" s="126"/>
      <c r="L1308" s="126"/>
      <c r="M1308" s="126"/>
    </row>
    <row r="1309" spans="10:13" x14ac:dyDescent="0.25">
      <c r="J1309" s="126"/>
      <c r="K1309" s="126"/>
      <c r="L1309" s="126"/>
      <c r="M1309" s="126"/>
    </row>
    <row r="1310" spans="10:13" x14ac:dyDescent="0.25">
      <c r="J1310" s="126"/>
      <c r="K1310" s="126"/>
      <c r="L1310" s="126"/>
      <c r="M1310" s="126"/>
    </row>
    <row r="1311" spans="10:13" x14ac:dyDescent="0.25">
      <c r="J1311" s="126"/>
      <c r="K1311" s="126"/>
      <c r="L1311" s="126"/>
      <c r="M1311" s="126"/>
    </row>
    <row r="1312" spans="10:13" x14ac:dyDescent="0.25">
      <c r="J1312" s="126"/>
      <c r="K1312" s="126"/>
      <c r="L1312" s="126"/>
      <c r="M1312" s="126"/>
    </row>
    <row r="1313" spans="10:13" x14ac:dyDescent="0.25">
      <c r="J1313" s="126"/>
      <c r="K1313" s="126"/>
      <c r="L1313" s="126"/>
      <c r="M1313" s="126"/>
    </row>
    <row r="1314" spans="10:13" x14ac:dyDescent="0.25">
      <c r="J1314" s="126"/>
      <c r="K1314" s="126"/>
      <c r="L1314" s="126"/>
      <c r="M1314" s="126"/>
    </row>
    <row r="1315" spans="10:13" x14ac:dyDescent="0.25">
      <c r="J1315" s="126"/>
      <c r="K1315" s="126"/>
      <c r="L1315" s="126"/>
      <c r="M1315" s="126"/>
    </row>
    <row r="1316" spans="10:13" x14ac:dyDescent="0.25">
      <c r="J1316" s="126"/>
      <c r="K1316" s="126"/>
      <c r="L1316" s="126"/>
      <c r="M1316" s="126"/>
    </row>
    <row r="1317" spans="10:13" x14ac:dyDescent="0.25">
      <c r="J1317" s="126"/>
      <c r="K1317" s="126"/>
      <c r="L1317" s="126"/>
      <c r="M1317" s="126"/>
    </row>
    <row r="1318" spans="10:13" x14ac:dyDescent="0.25">
      <c r="J1318" s="126"/>
      <c r="K1318" s="126"/>
      <c r="L1318" s="126"/>
      <c r="M1318" s="126"/>
    </row>
    <row r="1319" spans="10:13" x14ac:dyDescent="0.25">
      <c r="J1319" s="126"/>
      <c r="K1319" s="126"/>
      <c r="L1319" s="126"/>
      <c r="M1319" s="126"/>
    </row>
    <row r="1320" spans="10:13" x14ac:dyDescent="0.25">
      <c r="J1320" s="126"/>
      <c r="K1320" s="126"/>
      <c r="L1320" s="126"/>
      <c r="M1320" s="126"/>
    </row>
    <row r="1321" spans="10:13" x14ac:dyDescent="0.25">
      <c r="J1321" s="126"/>
      <c r="K1321" s="126"/>
      <c r="L1321" s="126"/>
      <c r="M1321" s="126"/>
    </row>
    <row r="1322" spans="10:13" x14ac:dyDescent="0.25">
      <c r="J1322" s="126"/>
      <c r="K1322" s="126"/>
      <c r="L1322" s="126"/>
      <c r="M1322" s="126"/>
    </row>
    <row r="1323" spans="10:13" x14ac:dyDescent="0.25">
      <c r="J1323" s="126"/>
      <c r="K1323" s="126"/>
      <c r="L1323" s="126"/>
      <c r="M1323" s="126"/>
    </row>
    <row r="1324" spans="10:13" x14ac:dyDescent="0.25">
      <c r="J1324" s="126"/>
      <c r="K1324" s="126"/>
      <c r="L1324" s="126"/>
      <c r="M1324" s="126"/>
    </row>
    <row r="1325" spans="10:13" x14ac:dyDescent="0.25">
      <c r="J1325" s="126"/>
      <c r="K1325" s="126"/>
      <c r="L1325" s="126"/>
      <c r="M1325" s="126"/>
    </row>
    <row r="1326" spans="10:13" x14ac:dyDescent="0.25">
      <c r="J1326" s="126"/>
      <c r="K1326" s="126"/>
      <c r="L1326" s="126"/>
      <c r="M1326" s="126"/>
    </row>
    <row r="1327" spans="10:13" x14ac:dyDescent="0.25">
      <c r="J1327" s="126"/>
      <c r="K1327" s="126"/>
      <c r="L1327" s="126"/>
      <c r="M1327" s="126"/>
    </row>
    <row r="1328" spans="10:13" x14ac:dyDescent="0.25">
      <c r="J1328" s="126"/>
      <c r="K1328" s="126"/>
      <c r="L1328" s="126"/>
      <c r="M1328" s="126"/>
    </row>
    <row r="1329" spans="10:13" x14ac:dyDescent="0.25">
      <c r="J1329" s="126"/>
      <c r="K1329" s="126"/>
      <c r="L1329" s="126"/>
      <c r="M1329" s="126"/>
    </row>
    <row r="1330" spans="10:13" x14ac:dyDescent="0.25">
      <c r="J1330" s="126"/>
      <c r="K1330" s="126"/>
      <c r="L1330" s="126"/>
      <c r="M1330" s="126"/>
    </row>
    <row r="1331" spans="10:13" x14ac:dyDescent="0.25">
      <c r="J1331" s="126"/>
      <c r="K1331" s="126"/>
      <c r="L1331" s="126"/>
      <c r="M1331" s="126"/>
    </row>
    <row r="1332" spans="10:13" x14ac:dyDescent="0.25">
      <c r="J1332" s="126"/>
      <c r="K1332" s="126"/>
      <c r="L1332" s="126"/>
      <c r="M1332" s="126"/>
    </row>
    <row r="1333" spans="10:13" x14ac:dyDescent="0.25">
      <c r="J1333" s="126"/>
      <c r="K1333" s="126"/>
      <c r="L1333" s="126"/>
      <c r="M1333" s="126"/>
    </row>
    <row r="1334" spans="10:13" x14ac:dyDescent="0.25">
      <c r="J1334" s="126"/>
      <c r="K1334" s="126"/>
      <c r="L1334" s="126"/>
      <c r="M1334" s="126"/>
    </row>
    <row r="1335" spans="10:13" x14ac:dyDescent="0.25">
      <c r="J1335" s="126"/>
      <c r="K1335" s="126"/>
      <c r="L1335" s="126"/>
      <c r="M1335" s="126"/>
    </row>
    <row r="1336" spans="10:13" x14ac:dyDescent="0.25">
      <c r="J1336" s="126"/>
      <c r="K1336" s="126"/>
      <c r="L1336" s="126"/>
      <c r="M1336" s="126"/>
    </row>
    <row r="1337" spans="10:13" x14ac:dyDescent="0.25">
      <c r="J1337" s="126"/>
      <c r="K1337" s="126"/>
      <c r="L1337" s="126"/>
      <c r="M1337" s="126"/>
    </row>
    <row r="1338" spans="10:13" x14ac:dyDescent="0.25">
      <c r="J1338" s="126"/>
      <c r="K1338" s="126"/>
      <c r="L1338" s="126"/>
      <c r="M1338" s="126"/>
    </row>
    <row r="1339" spans="10:13" x14ac:dyDescent="0.25">
      <c r="J1339" s="126"/>
      <c r="K1339" s="126"/>
      <c r="L1339" s="126"/>
      <c r="M1339" s="126"/>
    </row>
    <row r="1340" spans="10:13" x14ac:dyDescent="0.25">
      <c r="J1340" s="126"/>
      <c r="K1340" s="126"/>
      <c r="L1340" s="126"/>
      <c r="M1340" s="126"/>
    </row>
    <row r="1341" spans="10:13" x14ac:dyDescent="0.25">
      <c r="J1341" s="126"/>
      <c r="K1341" s="126"/>
      <c r="L1341" s="126"/>
      <c r="M1341" s="126"/>
    </row>
    <row r="1342" spans="10:13" x14ac:dyDescent="0.25">
      <c r="J1342" s="126"/>
      <c r="K1342" s="126"/>
      <c r="L1342" s="126"/>
      <c r="M1342" s="126"/>
    </row>
    <row r="1343" spans="10:13" x14ac:dyDescent="0.25">
      <c r="J1343" s="126"/>
      <c r="K1343" s="126"/>
      <c r="L1343" s="126"/>
      <c r="M1343" s="126"/>
    </row>
    <row r="1344" spans="10:13" x14ac:dyDescent="0.25">
      <c r="J1344" s="126"/>
      <c r="K1344" s="126"/>
      <c r="L1344" s="126"/>
      <c r="M1344" s="126"/>
    </row>
    <row r="1345" spans="10:13" x14ac:dyDescent="0.25">
      <c r="J1345" s="126"/>
      <c r="K1345" s="126"/>
      <c r="L1345" s="126"/>
      <c r="M1345" s="126"/>
    </row>
    <row r="1346" spans="10:13" x14ac:dyDescent="0.25">
      <c r="J1346" s="126"/>
      <c r="K1346" s="126"/>
      <c r="L1346" s="126"/>
      <c r="M1346" s="126"/>
    </row>
    <row r="1347" spans="10:13" x14ac:dyDescent="0.25">
      <c r="J1347" s="126"/>
      <c r="K1347" s="126"/>
      <c r="L1347" s="126"/>
      <c r="M1347" s="126"/>
    </row>
    <row r="1348" spans="10:13" x14ac:dyDescent="0.25">
      <c r="J1348" s="126"/>
      <c r="K1348" s="126"/>
      <c r="L1348" s="126"/>
      <c r="M1348" s="126"/>
    </row>
    <row r="1349" spans="10:13" x14ac:dyDescent="0.25">
      <c r="J1349" s="126"/>
      <c r="K1349" s="126"/>
      <c r="L1349" s="126"/>
      <c r="M1349" s="126"/>
    </row>
    <row r="1350" spans="10:13" x14ac:dyDescent="0.25">
      <c r="J1350" s="126"/>
      <c r="K1350" s="126"/>
      <c r="L1350" s="126"/>
      <c r="M1350" s="126"/>
    </row>
    <row r="1351" spans="10:13" x14ac:dyDescent="0.25">
      <c r="J1351" s="126"/>
      <c r="K1351" s="126"/>
      <c r="L1351" s="126"/>
      <c r="M1351" s="126"/>
    </row>
    <row r="1352" spans="10:13" x14ac:dyDescent="0.25">
      <c r="J1352" s="126"/>
      <c r="K1352" s="126"/>
      <c r="L1352" s="126"/>
      <c r="M1352" s="126"/>
    </row>
    <row r="1353" spans="10:13" x14ac:dyDescent="0.25">
      <c r="J1353" s="126"/>
      <c r="K1353" s="126"/>
      <c r="L1353" s="126"/>
      <c r="M1353" s="126"/>
    </row>
    <row r="1354" spans="10:13" x14ac:dyDescent="0.25">
      <c r="J1354" s="126"/>
      <c r="K1354" s="126"/>
      <c r="L1354" s="126"/>
      <c r="M1354" s="126"/>
    </row>
    <row r="1355" spans="10:13" x14ac:dyDescent="0.25">
      <c r="J1355" s="126"/>
      <c r="K1355" s="126"/>
      <c r="L1355" s="126"/>
      <c r="M1355" s="126"/>
    </row>
    <row r="1356" spans="10:13" x14ac:dyDescent="0.25">
      <c r="J1356" s="126"/>
      <c r="K1356" s="126"/>
      <c r="L1356" s="126"/>
      <c r="M1356" s="126"/>
    </row>
    <row r="1357" spans="10:13" x14ac:dyDescent="0.25">
      <c r="J1357" s="126"/>
      <c r="K1357" s="126"/>
      <c r="L1357" s="126"/>
      <c r="M1357" s="126"/>
    </row>
    <row r="1358" spans="10:13" x14ac:dyDescent="0.25">
      <c r="J1358" s="126"/>
      <c r="K1358" s="126"/>
      <c r="L1358" s="126"/>
      <c r="M1358" s="126"/>
    </row>
    <row r="1359" spans="10:13" x14ac:dyDescent="0.25">
      <c r="J1359" s="126"/>
      <c r="K1359" s="126"/>
      <c r="L1359" s="126"/>
      <c r="M1359" s="126"/>
    </row>
    <row r="1360" spans="10:13" x14ac:dyDescent="0.25">
      <c r="J1360" s="126"/>
      <c r="K1360" s="126"/>
      <c r="L1360" s="126"/>
      <c r="M1360" s="126"/>
    </row>
    <row r="1361" spans="10:13" x14ac:dyDescent="0.25">
      <c r="J1361" s="126"/>
      <c r="K1361" s="126"/>
      <c r="L1361" s="126"/>
      <c r="M1361" s="126"/>
    </row>
    <row r="1362" spans="10:13" x14ac:dyDescent="0.25">
      <c r="J1362" s="126"/>
      <c r="K1362" s="126"/>
      <c r="L1362" s="126"/>
      <c r="M1362" s="126"/>
    </row>
    <row r="1363" spans="10:13" x14ac:dyDescent="0.25">
      <c r="J1363" s="126"/>
      <c r="K1363" s="126"/>
      <c r="L1363" s="126"/>
      <c r="M1363" s="126"/>
    </row>
    <row r="1364" spans="10:13" x14ac:dyDescent="0.25">
      <c r="J1364" s="126"/>
      <c r="K1364" s="126"/>
      <c r="L1364" s="126"/>
      <c r="M1364" s="126"/>
    </row>
    <row r="1365" spans="10:13" x14ac:dyDescent="0.25">
      <c r="J1365" s="126"/>
      <c r="K1365" s="126"/>
      <c r="L1365" s="126"/>
      <c r="M1365" s="126"/>
    </row>
    <row r="1366" spans="10:13" x14ac:dyDescent="0.25">
      <c r="J1366" s="126"/>
      <c r="K1366" s="126"/>
      <c r="L1366" s="126"/>
      <c r="M1366" s="126"/>
    </row>
    <row r="1367" spans="10:13" x14ac:dyDescent="0.25">
      <c r="J1367" s="126"/>
      <c r="K1367" s="126"/>
      <c r="L1367" s="126"/>
      <c r="M1367" s="126"/>
    </row>
    <row r="1368" spans="10:13" x14ac:dyDescent="0.25">
      <c r="J1368" s="126"/>
      <c r="K1368" s="126"/>
      <c r="L1368" s="126"/>
      <c r="M1368" s="126"/>
    </row>
    <row r="1369" spans="10:13" x14ac:dyDescent="0.25">
      <c r="J1369" s="126"/>
      <c r="K1369" s="126"/>
      <c r="L1369" s="126"/>
      <c r="M1369" s="126"/>
    </row>
    <row r="1370" spans="10:13" x14ac:dyDescent="0.25">
      <c r="J1370" s="126"/>
      <c r="K1370" s="126"/>
      <c r="L1370" s="126"/>
      <c r="M1370" s="126"/>
    </row>
    <row r="1371" spans="10:13" x14ac:dyDescent="0.25">
      <c r="J1371" s="126"/>
      <c r="K1371" s="126"/>
      <c r="L1371" s="126"/>
      <c r="M1371" s="126"/>
    </row>
    <row r="1372" spans="10:13" x14ac:dyDescent="0.25">
      <c r="J1372" s="126"/>
      <c r="K1372" s="126"/>
      <c r="L1372" s="126"/>
      <c r="M1372" s="126"/>
    </row>
    <row r="1373" spans="10:13" x14ac:dyDescent="0.25">
      <c r="J1373" s="126"/>
      <c r="K1373" s="126"/>
      <c r="L1373" s="126"/>
      <c r="M1373" s="126"/>
    </row>
    <row r="1374" spans="10:13" x14ac:dyDescent="0.25">
      <c r="J1374" s="126"/>
      <c r="K1374" s="126"/>
      <c r="L1374" s="126"/>
      <c r="M1374" s="126"/>
    </row>
    <row r="1375" spans="10:13" x14ac:dyDescent="0.25">
      <c r="J1375" s="126"/>
      <c r="K1375" s="126"/>
      <c r="L1375" s="126"/>
      <c r="M1375" s="126"/>
    </row>
    <row r="1376" spans="10:13" x14ac:dyDescent="0.25">
      <c r="J1376" s="126"/>
      <c r="K1376" s="126"/>
      <c r="L1376" s="126"/>
      <c r="M1376" s="126"/>
    </row>
    <row r="1377" spans="10:13" x14ac:dyDescent="0.25">
      <c r="J1377" s="126"/>
      <c r="K1377" s="126"/>
      <c r="L1377" s="126"/>
      <c r="M1377" s="126"/>
    </row>
    <row r="1378" spans="10:13" x14ac:dyDescent="0.25">
      <c r="J1378" s="126"/>
      <c r="K1378" s="126"/>
      <c r="L1378" s="126"/>
      <c r="M1378" s="126"/>
    </row>
    <row r="1379" spans="10:13" x14ac:dyDescent="0.25">
      <c r="J1379" s="126"/>
      <c r="K1379" s="126"/>
      <c r="L1379" s="126"/>
      <c r="M1379" s="126"/>
    </row>
    <row r="1380" spans="10:13" x14ac:dyDescent="0.25">
      <c r="J1380" s="126"/>
      <c r="K1380" s="126"/>
      <c r="L1380" s="126"/>
      <c r="M1380" s="126"/>
    </row>
    <row r="1381" spans="10:13" x14ac:dyDescent="0.25">
      <c r="J1381" s="126"/>
      <c r="K1381" s="126"/>
      <c r="L1381" s="126"/>
      <c r="M1381" s="126"/>
    </row>
    <row r="1382" spans="10:13" x14ac:dyDescent="0.25">
      <c r="J1382" s="126"/>
      <c r="K1382" s="126"/>
      <c r="L1382" s="126"/>
      <c r="M1382" s="126"/>
    </row>
    <row r="1383" spans="10:13" x14ac:dyDescent="0.25">
      <c r="J1383" s="126"/>
      <c r="K1383" s="126"/>
      <c r="L1383" s="126"/>
      <c r="M1383" s="126"/>
    </row>
    <row r="1384" spans="10:13" x14ac:dyDescent="0.25">
      <c r="J1384" s="126"/>
      <c r="K1384" s="126"/>
      <c r="L1384" s="126"/>
      <c r="M1384" s="126"/>
    </row>
    <row r="1385" spans="10:13" x14ac:dyDescent="0.25">
      <c r="J1385" s="126"/>
      <c r="K1385" s="126"/>
      <c r="L1385" s="126"/>
      <c r="M1385" s="126"/>
    </row>
    <row r="1386" spans="10:13" x14ac:dyDescent="0.25">
      <c r="J1386" s="126"/>
      <c r="K1386" s="126"/>
      <c r="L1386" s="126"/>
      <c r="M1386" s="126"/>
    </row>
    <row r="1387" spans="10:13" x14ac:dyDescent="0.25">
      <c r="J1387" s="126"/>
      <c r="K1387" s="126"/>
      <c r="L1387" s="126"/>
      <c r="M1387" s="126"/>
    </row>
    <row r="1388" spans="10:13" x14ac:dyDescent="0.25">
      <c r="J1388" s="126"/>
      <c r="K1388" s="126"/>
      <c r="L1388" s="126"/>
      <c r="M1388" s="126"/>
    </row>
    <row r="1389" spans="10:13" x14ac:dyDescent="0.25">
      <c r="J1389" s="126"/>
      <c r="K1389" s="126"/>
      <c r="L1389" s="126"/>
      <c r="M1389" s="126"/>
    </row>
    <row r="1390" spans="10:13" x14ac:dyDescent="0.25">
      <c r="J1390" s="126"/>
      <c r="K1390" s="126"/>
      <c r="L1390" s="126"/>
      <c r="M1390" s="126"/>
    </row>
    <row r="1391" spans="10:13" x14ac:dyDescent="0.25">
      <c r="J1391" s="126"/>
      <c r="K1391" s="126"/>
      <c r="L1391" s="126"/>
      <c r="M1391" s="126"/>
    </row>
    <row r="1392" spans="10:13" x14ac:dyDescent="0.25">
      <c r="J1392" s="126"/>
      <c r="K1392" s="126"/>
      <c r="L1392" s="126"/>
      <c r="M1392" s="126"/>
    </row>
    <row r="1393" spans="10:13" x14ac:dyDescent="0.25">
      <c r="J1393" s="126"/>
      <c r="K1393" s="126"/>
      <c r="L1393" s="126"/>
      <c r="M1393" s="126"/>
    </row>
    <row r="1394" spans="10:13" x14ac:dyDescent="0.25">
      <c r="J1394" s="126"/>
      <c r="K1394" s="126"/>
      <c r="L1394" s="126"/>
      <c r="M1394" s="126"/>
    </row>
    <row r="1395" spans="10:13" x14ac:dyDescent="0.25">
      <c r="J1395" s="126"/>
      <c r="K1395" s="126"/>
      <c r="L1395" s="126"/>
      <c r="M1395" s="126"/>
    </row>
    <row r="1396" spans="10:13" x14ac:dyDescent="0.25">
      <c r="J1396" s="126"/>
      <c r="K1396" s="126"/>
      <c r="L1396" s="126"/>
      <c r="M1396" s="126"/>
    </row>
    <row r="1397" spans="10:13" x14ac:dyDescent="0.25">
      <c r="J1397" s="126"/>
      <c r="K1397" s="126"/>
      <c r="L1397" s="126"/>
      <c r="M1397" s="126"/>
    </row>
    <row r="1398" spans="10:13" x14ac:dyDescent="0.25">
      <c r="J1398" s="126"/>
      <c r="K1398" s="126"/>
      <c r="L1398" s="126"/>
      <c r="M1398" s="126"/>
    </row>
    <row r="1399" spans="10:13" x14ac:dyDescent="0.25">
      <c r="J1399" s="126"/>
      <c r="K1399" s="126"/>
      <c r="L1399" s="126"/>
      <c r="M1399" s="126"/>
    </row>
    <row r="1400" spans="10:13" x14ac:dyDescent="0.25">
      <c r="J1400" s="126"/>
      <c r="K1400" s="126"/>
      <c r="L1400" s="126"/>
      <c r="M1400" s="126"/>
    </row>
    <row r="1401" spans="10:13" x14ac:dyDescent="0.25">
      <c r="J1401" s="126"/>
      <c r="K1401" s="126"/>
      <c r="L1401" s="126"/>
      <c r="M1401" s="126"/>
    </row>
    <row r="1402" spans="10:13" x14ac:dyDescent="0.25">
      <c r="J1402" s="126"/>
      <c r="K1402" s="126"/>
      <c r="L1402" s="126"/>
      <c r="M1402" s="126"/>
    </row>
    <row r="1403" spans="10:13" x14ac:dyDescent="0.25">
      <c r="J1403" s="126"/>
      <c r="K1403" s="126"/>
      <c r="L1403" s="126"/>
      <c r="M1403" s="126"/>
    </row>
    <row r="1404" spans="10:13" x14ac:dyDescent="0.25">
      <c r="J1404" s="126"/>
      <c r="K1404" s="126"/>
      <c r="L1404" s="126"/>
      <c r="M1404" s="126"/>
    </row>
    <row r="1405" spans="10:13" x14ac:dyDescent="0.25">
      <c r="J1405" s="126"/>
      <c r="K1405" s="126"/>
      <c r="L1405" s="126"/>
      <c r="M1405" s="126"/>
    </row>
    <row r="1406" spans="10:13" x14ac:dyDescent="0.25">
      <c r="J1406" s="126"/>
      <c r="K1406" s="126"/>
      <c r="L1406" s="126"/>
      <c r="M1406" s="126"/>
    </row>
    <row r="1407" spans="10:13" x14ac:dyDescent="0.25">
      <c r="J1407" s="126"/>
      <c r="K1407" s="126"/>
      <c r="L1407" s="126"/>
      <c r="M1407" s="126"/>
    </row>
    <row r="1408" spans="10:13" x14ac:dyDescent="0.25">
      <c r="J1408" s="126"/>
      <c r="K1408" s="126"/>
      <c r="L1408" s="126"/>
      <c r="M1408" s="126"/>
    </row>
    <row r="1409" spans="10:13" x14ac:dyDescent="0.25">
      <c r="J1409" s="126"/>
      <c r="K1409" s="126"/>
      <c r="L1409" s="126"/>
      <c r="M1409" s="126"/>
    </row>
    <row r="1410" spans="10:13" x14ac:dyDescent="0.25">
      <c r="J1410" s="126"/>
      <c r="K1410" s="126"/>
      <c r="L1410" s="126"/>
      <c r="M1410" s="126"/>
    </row>
    <row r="1411" spans="10:13" x14ac:dyDescent="0.25">
      <c r="J1411" s="126"/>
      <c r="K1411" s="126"/>
      <c r="L1411" s="126"/>
      <c r="M1411" s="126"/>
    </row>
    <row r="1412" spans="10:13" x14ac:dyDescent="0.25">
      <c r="J1412" s="126"/>
      <c r="K1412" s="126"/>
      <c r="L1412" s="126"/>
      <c r="M1412" s="126"/>
    </row>
    <row r="1413" spans="10:13" x14ac:dyDescent="0.25">
      <c r="J1413" s="126"/>
      <c r="K1413" s="126"/>
      <c r="L1413" s="126"/>
      <c r="M1413" s="126"/>
    </row>
    <row r="1414" spans="10:13" x14ac:dyDescent="0.25">
      <c r="J1414" s="126"/>
      <c r="K1414" s="126"/>
      <c r="L1414" s="126"/>
      <c r="M1414" s="126"/>
    </row>
    <row r="1415" spans="10:13" x14ac:dyDescent="0.25">
      <c r="J1415" s="126"/>
      <c r="K1415" s="126"/>
      <c r="L1415" s="126"/>
      <c r="M1415" s="126"/>
    </row>
    <row r="1416" spans="10:13" x14ac:dyDescent="0.25">
      <c r="J1416" s="126"/>
      <c r="K1416" s="126"/>
      <c r="L1416" s="126"/>
      <c r="M1416" s="126"/>
    </row>
    <row r="1417" spans="10:13" x14ac:dyDescent="0.25">
      <c r="J1417" s="126"/>
      <c r="K1417" s="126"/>
      <c r="L1417" s="126"/>
      <c r="M1417" s="126"/>
    </row>
    <row r="1418" spans="10:13" x14ac:dyDescent="0.25">
      <c r="J1418" s="126"/>
      <c r="K1418" s="126"/>
      <c r="L1418" s="126"/>
      <c r="M1418" s="126"/>
    </row>
    <row r="1419" spans="10:13" x14ac:dyDescent="0.25">
      <c r="J1419" s="126"/>
      <c r="K1419" s="126"/>
      <c r="L1419" s="126"/>
      <c r="M1419" s="126"/>
    </row>
    <row r="1420" spans="10:13" x14ac:dyDescent="0.25">
      <c r="J1420" s="126"/>
      <c r="K1420" s="126"/>
      <c r="L1420" s="126"/>
      <c r="M1420" s="126"/>
    </row>
    <row r="1421" spans="10:13" x14ac:dyDescent="0.25">
      <c r="J1421" s="126"/>
      <c r="K1421" s="126"/>
      <c r="L1421" s="126"/>
      <c r="M1421" s="126"/>
    </row>
    <row r="1422" spans="10:13" x14ac:dyDescent="0.25">
      <c r="J1422" s="126"/>
      <c r="K1422" s="126"/>
      <c r="L1422" s="126"/>
      <c r="M1422" s="126"/>
    </row>
    <row r="1423" spans="10:13" x14ac:dyDescent="0.25">
      <c r="J1423" s="126"/>
      <c r="K1423" s="126"/>
      <c r="L1423" s="126"/>
      <c r="M1423" s="126"/>
    </row>
    <row r="1424" spans="10:13" x14ac:dyDescent="0.25">
      <c r="J1424" s="126"/>
      <c r="K1424" s="126"/>
      <c r="L1424" s="126"/>
      <c r="M1424" s="126"/>
    </row>
    <row r="1425" spans="10:13" x14ac:dyDescent="0.25">
      <c r="J1425" s="126"/>
      <c r="K1425" s="126"/>
      <c r="L1425" s="126"/>
      <c r="M1425" s="126"/>
    </row>
    <row r="1426" spans="10:13" x14ac:dyDescent="0.25">
      <c r="J1426" s="126"/>
      <c r="K1426" s="126"/>
      <c r="L1426" s="126"/>
      <c r="M1426" s="126"/>
    </row>
    <row r="1427" spans="10:13" x14ac:dyDescent="0.25">
      <c r="J1427" s="126"/>
      <c r="K1427" s="126"/>
      <c r="L1427" s="126"/>
      <c r="M1427" s="126"/>
    </row>
    <row r="1428" spans="10:13" x14ac:dyDescent="0.25">
      <c r="J1428" s="126"/>
      <c r="K1428" s="126"/>
      <c r="L1428" s="126"/>
      <c r="M1428" s="126"/>
    </row>
    <row r="1429" spans="10:13" x14ac:dyDescent="0.25">
      <c r="J1429" s="126"/>
      <c r="K1429" s="126"/>
      <c r="L1429" s="126"/>
      <c r="M1429" s="126"/>
    </row>
    <row r="1430" spans="10:13" x14ac:dyDescent="0.25">
      <c r="J1430" s="126"/>
      <c r="K1430" s="126"/>
      <c r="L1430" s="126"/>
      <c r="M1430" s="126"/>
    </row>
    <row r="1431" spans="10:13" x14ac:dyDescent="0.25">
      <c r="J1431" s="126"/>
      <c r="K1431" s="126"/>
      <c r="L1431" s="126"/>
      <c r="M1431" s="126"/>
    </row>
    <row r="1432" spans="10:13" x14ac:dyDescent="0.25">
      <c r="J1432" s="126"/>
      <c r="K1432" s="126"/>
      <c r="L1432" s="126"/>
      <c r="M1432" s="126"/>
    </row>
    <row r="1433" spans="10:13" x14ac:dyDescent="0.25">
      <c r="J1433" s="126"/>
      <c r="K1433" s="126"/>
      <c r="L1433" s="126"/>
      <c r="M1433" s="126"/>
    </row>
    <row r="1434" spans="10:13" x14ac:dyDescent="0.25">
      <c r="J1434" s="126"/>
      <c r="K1434" s="126"/>
      <c r="L1434" s="126"/>
      <c r="M1434" s="126"/>
    </row>
    <row r="1435" spans="10:13" x14ac:dyDescent="0.25">
      <c r="J1435" s="126"/>
      <c r="K1435" s="126"/>
      <c r="L1435" s="126"/>
      <c r="M1435" s="126"/>
    </row>
    <row r="1436" spans="10:13" x14ac:dyDescent="0.25">
      <c r="J1436" s="126"/>
      <c r="K1436" s="126"/>
      <c r="L1436" s="126"/>
      <c r="M1436" s="126"/>
    </row>
    <row r="1437" spans="10:13" x14ac:dyDescent="0.25">
      <c r="J1437" s="126"/>
      <c r="K1437" s="126"/>
      <c r="L1437" s="126"/>
      <c r="M1437" s="126"/>
    </row>
    <row r="1438" spans="10:13" x14ac:dyDescent="0.25">
      <c r="J1438" s="126"/>
      <c r="K1438" s="126"/>
      <c r="L1438" s="126"/>
      <c r="M1438" s="126"/>
    </row>
    <row r="1439" spans="10:13" x14ac:dyDescent="0.25">
      <c r="J1439" s="126"/>
      <c r="K1439" s="126"/>
      <c r="L1439" s="126"/>
      <c r="M1439" s="126"/>
    </row>
    <row r="1440" spans="10:13" x14ac:dyDescent="0.25">
      <c r="J1440" s="126"/>
      <c r="K1440" s="126"/>
      <c r="L1440" s="126"/>
      <c r="M1440" s="126"/>
    </row>
    <row r="1441" spans="10:13" x14ac:dyDescent="0.25">
      <c r="J1441" s="126"/>
      <c r="K1441" s="126"/>
      <c r="L1441" s="126"/>
      <c r="M1441" s="126"/>
    </row>
    <row r="1442" spans="10:13" x14ac:dyDescent="0.25">
      <c r="J1442" s="126"/>
      <c r="K1442" s="126"/>
      <c r="L1442" s="126"/>
      <c r="M1442" s="126"/>
    </row>
    <row r="1443" spans="10:13" x14ac:dyDescent="0.25">
      <c r="J1443" s="126"/>
      <c r="K1443" s="126"/>
      <c r="L1443" s="126"/>
      <c r="M1443" s="126"/>
    </row>
    <row r="1444" spans="10:13" x14ac:dyDescent="0.25">
      <c r="J1444" s="126"/>
      <c r="K1444" s="126"/>
      <c r="L1444" s="126"/>
      <c r="M1444" s="126"/>
    </row>
    <row r="1445" spans="10:13" x14ac:dyDescent="0.25">
      <c r="J1445" s="126"/>
      <c r="K1445" s="126"/>
      <c r="L1445" s="126"/>
      <c r="M1445" s="126"/>
    </row>
    <row r="1446" spans="10:13" x14ac:dyDescent="0.25">
      <c r="J1446" s="126"/>
      <c r="K1446" s="126"/>
      <c r="L1446" s="126"/>
      <c r="M1446" s="126"/>
    </row>
    <row r="1447" spans="10:13" x14ac:dyDescent="0.25">
      <c r="J1447" s="126"/>
      <c r="K1447" s="126"/>
      <c r="L1447" s="126"/>
      <c r="M1447" s="126"/>
    </row>
    <row r="1448" spans="10:13" x14ac:dyDescent="0.25">
      <c r="J1448" s="126"/>
      <c r="K1448" s="126"/>
      <c r="L1448" s="126"/>
      <c r="M1448" s="126"/>
    </row>
    <row r="1449" spans="10:13" x14ac:dyDescent="0.25">
      <c r="J1449" s="126"/>
      <c r="K1449" s="126"/>
      <c r="L1449" s="126"/>
      <c r="M1449" s="126"/>
    </row>
    <row r="1450" spans="10:13" x14ac:dyDescent="0.25">
      <c r="J1450" s="126"/>
      <c r="K1450" s="126"/>
      <c r="L1450" s="126"/>
      <c r="M1450" s="126"/>
    </row>
    <row r="1451" spans="10:13" x14ac:dyDescent="0.25">
      <c r="J1451" s="126"/>
      <c r="K1451" s="126"/>
      <c r="L1451" s="126"/>
      <c r="M1451" s="126"/>
    </row>
    <row r="1452" spans="10:13" x14ac:dyDescent="0.25">
      <c r="J1452" s="126"/>
      <c r="K1452" s="126"/>
      <c r="L1452" s="126"/>
      <c r="M1452" s="126"/>
    </row>
    <row r="1453" spans="10:13" x14ac:dyDescent="0.25">
      <c r="J1453" s="126"/>
      <c r="K1453" s="126"/>
      <c r="L1453" s="126"/>
      <c r="M1453" s="126"/>
    </row>
    <row r="1454" spans="10:13" x14ac:dyDescent="0.25">
      <c r="J1454" s="126"/>
      <c r="K1454" s="126"/>
      <c r="L1454" s="126"/>
      <c r="M1454" s="126"/>
    </row>
    <row r="1455" spans="10:13" x14ac:dyDescent="0.25">
      <c r="J1455" s="126"/>
      <c r="K1455" s="126"/>
      <c r="L1455" s="126"/>
      <c r="M1455" s="126"/>
    </row>
    <row r="1456" spans="10:13" x14ac:dyDescent="0.25">
      <c r="J1456" s="126"/>
      <c r="K1456" s="126"/>
      <c r="L1456" s="126"/>
      <c r="M1456" s="126"/>
    </row>
    <row r="1457" spans="10:13" x14ac:dyDescent="0.25">
      <c r="J1457" s="126"/>
      <c r="K1457" s="126"/>
      <c r="L1457" s="126"/>
      <c r="M1457" s="126"/>
    </row>
    <row r="1458" spans="10:13" x14ac:dyDescent="0.25">
      <c r="J1458" s="126"/>
      <c r="K1458" s="126"/>
      <c r="L1458" s="126"/>
      <c r="M1458" s="126"/>
    </row>
    <row r="1459" spans="10:13" x14ac:dyDescent="0.25">
      <c r="J1459" s="126"/>
      <c r="K1459" s="126"/>
      <c r="L1459" s="126"/>
      <c r="M1459" s="126"/>
    </row>
    <row r="1460" spans="10:13" x14ac:dyDescent="0.25">
      <c r="J1460" s="126"/>
      <c r="K1460" s="126"/>
      <c r="L1460" s="126"/>
      <c r="M1460" s="126"/>
    </row>
    <row r="1461" spans="10:13" x14ac:dyDescent="0.25">
      <c r="J1461" s="126"/>
      <c r="K1461" s="126"/>
      <c r="L1461" s="126"/>
      <c r="M1461" s="126"/>
    </row>
    <row r="1462" spans="10:13" x14ac:dyDescent="0.25">
      <c r="J1462" s="126"/>
      <c r="K1462" s="126"/>
      <c r="L1462" s="126"/>
      <c r="M1462" s="126"/>
    </row>
    <row r="1463" spans="10:13" x14ac:dyDescent="0.25">
      <c r="J1463" s="126"/>
      <c r="K1463" s="126"/>
      <c r="L1463" s="126"/>
      <c r="M1463" s="126"/>
    </row>
    <row r="1464" spans="10:13" x14ac:dyDescent="0.25">
      <c r="J1464" s="126"/>
      <c r="K1464" s="126"/>
      <c r="L1464" s="126"/>
      <c r="M1464" s="126"/>
    </row>
    <row r="1465" spans="10:13" x14ac:dyDescent="0.25">
      <c r="J1465" s="126"/>
      <c r="K1465" s="126"/>
      <c r="L1465" s="126"/>
      <c r="M1465" s="126"/>
    </row>
    <row r="1466" spans="10:13" x14ac:dyDescent="0.25">
      <c r="J1466" s="126"/>
      <c r="K1466" s="126"/>
      <c r="L1466" s="126"/>
      <c r="M1466" s="126"/>
    </row>
    <row r="1467" spans="10:13" x14ac:dyDescent="0.25">
      <c r="J1467" s="126"/>
      <c r="K1467" s="126"/>
      <c r="L1467" s="126"/>
      <c r="M1467" s="126"/>
    </row>
    <row r="1468" spans="10:13" x14ac:dyDescent="0.25">
      <c r="J1468" s="126"/>
      <c r="K1468" s="126"/>
      <c r="L1468" s="126"/>
      <c r="M1468" s="126"/>
    </row>
    <row r="1469" spans="10:13" x14ac:dyDescent="0.25">
      <c r="J1469" s="126"/>
      <c r="K1469" s="126"/>
      <c r="L1469" s="126"/>
      <c r="M1469" s="126"/>
    </row>
    <row r="1470" spans="10:13" x14ac:dyDescent="0.25">
      <c r="J1470" s="126"/>
      <c r="K1470" s="126"/>
      <c r="L1470" s="126"/>
      <c r="M1470" s="126"/>
    </row>
    <row r="1471" spans="10:13" x14ac:dyDescent="0.25">
      <c r="J1471" s="126"/>
      <c r="K1471" s="126"/>
      <c r="L1471" s="126"/>
      <c r="M1471" s="126"/>
    </row>
    <row r="1472" spans="10:13" x14ac:dyDescent="0.25">
      <c r="J1472" s="126"/>
      <c r="K1472" s="126"/>
      <c r="L1472" s="126"/>
      <c r="M1472" s="126"/>
    </row>
    <row r="1473" spans="10:13" x14ac:dyDescent="0.25">
      <c r="J1473" s="126"/>
      <c r="K1473" s="126"/>
      <c r="L1473" s="126"/>
      <c r="M1473" s="126"/>
    </row>
    <row r="1474" spans="10:13" x14ac:dyDescent="0.25">
      <c r="J1474" s="126"/>
      <c r="K1474" s="126"/>
      <c r="L1474" s="126"/>
      <c r="M1474" s="126"/>
    </row>
    <row r="1475" spans="10:13" x14ac:dyDescent="0.25">
      <c r="J1475" s="126"/>
      <c r="K1475" s="126"/>
      <c r="L1475" s="126"/>
      <c r="M1475" s="126"/>
    </row>
    <row r="1476" spans="10:13" x14ac:dyDescent="0.25">
      <c r="J1476" s="126"/>
      <c r="K1476" s="126"/>
      <c r="L1476" s="126"/>
      <c r="M1476" s="126"/>
    </row>
    <row r="1477" spans="10:13" x14ac:dyDescent="0.25">
      <c r="J1477" s="126"/>
      <c r="K1477" s="126"/>
      <c r="L1477" s="126"/>
      <c r="M1477" s="126"/>
    </row>
    <row r="1478" spans="10:13" x14ac:dyDescent="0.25">
      <c r="J1478" s="126"/>
      <c r="K1478" s="126"/>
      <c r="L1478" s="126"/>
      <c r="M1478" s="126"/>
    </row>
    <row r="1479" spans="10:13" x14ac:dyDescent="0.25">
      <c r="J1479" s="126"/>
      <c r="K1479" s="126"/>
      <c r="L1479" s="126"/>
      <c r="M1479" s="126"/>
    </row>
    <row r="1480" spans="10:13" x14ac:dyDescent="0.25">
      <c r="J1480" s="126"/>
      <c r="K1480" s="126"/>
      <c r="L1480" s="126"/>
      <c r="M1480" s="126"/>
    </row>
    <row r="1481" spans="10:13" x14ac:dyDescent="0.25">
      <c r="J1481" s="126"/>
      <c r="K1481" s="126"/>
      <c r="L1481" s="126"/>
      <c r="M1481" s="126"/>
    </row>
    <row r="1482" spans="10:13" x14ac:dyDescent="0.25">
      <c r="J1482" s="126"/>
      <c r="K1482" s="126"/>
      <c r="L1482" s="126"/>
      <c r="M1482" s="126"/>
    </row>
    <row r="1483" spans="10:13" x14ac:dyDescent="0.25">
      <c r="J1483" s="126"/>
      <c r="K1483" s="126"/>
      <c r="L1483" s="126"/>
      <c r="M1483" s="126"/>
    </row>
    <row r="1484" spans="10:13" x14ac:dyDescent="0.25">
      <c r="J1484" s="126"/>
      <c r="K1484" s="126"/>
      <c r="L1484" s="126"/>
      <c r="M1484" s="126"/>
    </row>
    <row r="1485" spans="10:13" x14ac:dyDescent="0.25">
      <c r="J1485" s="126"/>
      <c r="K1485" s="126"/>
      <c r="L1485" s="126"/>
      <c r="M1485" s="126"/>
    </row>
    <row r="1486" spans="10:13" x14ac:dyDescent="0.25">
      <c r="J1486" s="126"/>
      <c r="K1486" s="126"/>
      <c r="L1486" s="126"/>
      <c r="M1486" s="126"/>
    </row>
    <row r="1487" spans="10:13" x14ac:dyDescent="0.25">
      <c r="J1487" s="126"/>
      <c r="K1487" s="126"/>
      <c r="L1487" s="126"/>
      <c r="M1487" s="126"/>
    </row>
    <row r="1488" spans="10:13" x14ac:dyDescent="0.25">
      <c r="J1488" s="126"/>
      <c r="K1488" s="126"/>
      <c r="L1488" s="126"/>
      <c r="M1488" s="126"/>
    </row>
    <row r="1489" spans="10:13" x14ac:dyDescent="0.25">
      <c r="J1489" s="126"/>
      <c r="K1489" s="126"/>
      <c r="L1489" s="126"/>
      <c r="M1489" s="126"/>
    </row>
    <row r="1490" spans="10:13" x14ac:dyDescent="0.25">
      <c r="J1490" s="126"/>
      <c r="K1490" s="126"/>
      <c r="L1490" s="126"/>
      <c r="M1490" s="126"/>
    </row>
    <row r="1491" spans="10:13" x14ac:dyDescent="0.25">
      <c r="J1491" s="126"/>
      <c r="K1491" s="126"/>
      <c r="L1491" s="126"/>
      <c r="M1491" s="126"/>
    </row>
    <row r="1492" spans="10:13" x14ac:dyDescent="0.25">
      <c r="J1492" s="126"/>
      <c r="K1492" s="126"/>
      <c r="L1492" s="126"/>
      <c r="M1492" s="126"/>
    </row>
    <row r="1493" spans="10:13" x14ac:dyDescent="0.25">
      <c r="J1493" s="126"/>
      <c r="K1493" s="126"/>
      <c r="L1493" s="126"/>
      <c r="M1493" s="126"/>
    </row>
    <row r="1494" spans="10:13" x14ac:dyDescent="0.25">
      <c r="J1494" s="126"/>
      <c r="K1494" s="126"/>
      <c r="L1494" s="126"/>
      <c r="M1494" s="126"/>
    </row>
    <row r="1495" spans="10:13" x14ac:dyDescent="0.25">
      <c r="J1495" s="126"/>
      <c r="K1495" s="126"/>
      <c r="L1495" s="126"/>
      <c r="M1495" s="126"/>
    </row>
    <row r="1496" spans="10:13" x14ac:dyDescent="0.25">
      <c r="J1496" s="126"/>
      <c r="K1496" s="126"/>
      <c r="L1496" s="126"/>
      <c r="M1496" s="126"/>
    </row>
    <row r="1497" spans="10:13" x14ac:dyDescent="0.25">
      <c r="J1497" s="126"/>
      <c r="K1497" s="126"/>
      <c r="L1497" s="126"/>
      <c r="M1497" s="126"/>
    </row>
    <row r="1498" spans="10:13" x14ac:dyDescent="0.25">
      <c r="J1498" s="126"/>
      <c r="K1498" s="126"/>
      <c r="L1498" s="126"/>
      <c r="M1498" s="126"/>
    </row>
    <row r="1499" spans="10:13" x14ac:dyDescent="0.25">
      <c r="J1499" s="126"/>
      <c r="K1499" s="126"/>
      <c r="L1499" s="126"/>
      <c r="M1499" s="126"/>
    </row>
    <row r="1500" spans="10:13" x14ac:dyDescent="0.25">
      <c r="J1500" s="126"/>
      <c r="K1500" s="126"/>
      <c r="L1500" s="126"/>
      <c r="M1500" s="126"/>
    </row>
    <row r="1501" spans="10:13" x14ac:dyDescent="0.25">
      <c r="J1501" s="126"/>
      <c r="K1501" s="126"/>
      <c r="L1501" s="126"/>
      <c r="M1501" s="126"/>
    </row>
    <row r="1502" spans="10:13" x14ac:dyDescent="0.25">
      <c r="J1502" s="126"/>
      <c r="K1502" s="126"/>
      <c r="L1502" s="126"/>
      <c r="M1502" s="126"/>
    </row>
    <row r="1503" spans="10:13" x14ac:dyDescent="0.25">
      <c r="J1503" s="126"/>
      <c r="K1503" s="126"/>
      <c r="L1503" s="126"/>
      <c r="M1503" s="126"/>
    </row>
    <row r="1504" spans="10:13" x14ac:dyDescent="0.25">
      <c r="J1504" s="126"/>
      <c r="K1504" s="126"/>
      <c r="L1504" s="126"/>
      <c r="M1504" s="126"/>
    </row>
    <row r="1505" spans="10:13" x14ac:dyDescent="0.25">
      <c r="J1505" s="126"/>
      <c r="K1505" s="126"/>
      <c r="L1505" s="126"/>
      <c r="M1505" s="126"/>
    </row>
    <row r="1506" spans="10:13" x14ac:dyDescent="0.25">
      <c r="J1506" s="126"/>
      <c r="K1506" s="126"/>
      <c r="L1506" s="126"/>
      <c r="M1506" s="126"/>
    </row>
    <row r="1507" spans="10:13" x14ac:dyDescent="0.25">
      <c r="J1507" s="126"/>
      <c r="K1507" s="126"/>
      <c r="L1507" s="126"/>
      <c r="M1507" s="126"/>
    </row>
    <row r="1508" spans="10:13" x14ac:dyDescent="0.25">
      <c r="J1508" s="126"/>
      <c r="K1508" s="126"/>
      <c r="L1508" s="126"/>
      <c r="M1508" s="126"/>
    </row>
    <row r="1509" spans="10:13" x14ac:dyDescent="0.25">
      <c r="J1509" s="126"/>
      <c r="K1509" s="126"/>
      <c r="L1509" s="126"/>
      <c r="M1509" s="126"/>
    </row>
    <row r="1510" spans="10:13" x14ac:dyDescent="0.25">
      <c r="J1510" s="126"/>
      <c r="K1510" s="126"/>
      <c r="L1510" s="126"/>
      <c r="M1510" s="126"/>
    </row>
    <row r="1511" spans="10:13" x14ac:dyDescent="0.25">
      <c r="J1511" s="126"/>
      <c r="K1511" s="126"/>
      <c r="L1511" s="126"/>
      <c r="M1511" s="126"/>
    </row>
    <row r="1512" spans="10:13" x14ac:dyDescent="0.25">
      <c r="J1512" s="126"/>
      <c r="K1512" s="126"/>
      <c r="L1512" s="126"/>
      <c r="M1512" s="126"/>
    </row>
    <row r="1513" spans="10:13" x14ac:dyDescent="0.25">
      <c r="J1513" s="126"/>
      <c r="K1513" s="126"/>
      <c r="L1513" s="126"/>
      <c r="M1513" s="126"/>
    </row>
    <row r="1514" spans="10:13" x14ac:dyDescent="0.25">
      <c r="J1514" s="126"/>
      <c r="K1514" s="126"/>
      <c r="L1514" s="126"/>
      <c r="M1514" s="126"/>
    </row>
    <row r="1515" spans="10:13" x14ac:dyDescent="0.25">
      <c r="J1515" s="126"/>
      <c r="K1515" s="126"/>
      <c r="L1515" s="126"/>
      <c r="M1515" s="126"/>
    </row>
    <row r="1516" spans="10:13" x14ac:dyDescent="0.25">
      <c r="J1516" s="126"/>
      <c r="K1516" s="126"/>
      <c r="L1516" s="126"/>
      <c r="M1516" s="126"/>
    </row>
    <row r="1517" spans="10:13" x14ac:dyDescent="0.25">
      <c r="J1517" s="126"/>
      <c r="K1517" s="126"/>
      <c r="L1517" s="126"/>
      <c r="M1517" s="126"/>
    </row>
    <row r="1518" spans="10:13" x14ac:dyDescent="0.25">
      <c r="J1518" s="126"/>
      <c r="K1518" s="126"/>
      <c r="L1518" s="126"/>
      <c r="M1518" s="126"/>
    </row>
    <row r="1519" spans="10:13" x14ac:dyDescent="0.25">
      <c r="J1519" s="126"/>
      <c r="K1519" s="126"/>
      <c r="L1519" s="126"/>
      <c r="M1519" s="126"/>
    </row>
    <row r="1520" spans="10:13" x14ac:dyDescent="0.25">
      <c r="J1520" s="126"/>
      <c r="K1520" s="126"/>
      <c r="L1520" s="126"/>
      <c r="M1520" s="126"/>
    </row>
    <row r="1521" spans="10:13" x14ac:dyDescent="0.25">
      <c r="J1521" s="126"/>
      <c r="K1521" s="126"/>
      <c r="L1521" s="126"/>
      <c r="M1521" s="126"/>
    </row>
    <row r="1522" spans="10:13" x14ac:dyDescent="0.25">
      <c r="J1522" s="126"/>
      <c r="K1522" s="126"/>
      <c r="L1522" s="126"/>
      <c r="M1522" s="126"/>
    </row>
    <row r="1523" spans="10:13" x14ac:dyDescent="0.25">
      <c r="J1523" s="126"/>
      <c r="K1523" s="126"/>
      <c r="L1523" s="126"/>
      <c r="M1523" s="126"/>
    </row>
    <row r="1524" spans="10:13" x14ac:dyDescent="0.25">
      <c r="J1524" s="126"/>
      <c r="K1524" s="126"/>
      <c r="L1524" s="126"/>
      <c r="M1524" s="126"/>
    </row>
    <row r="1525" spans="10:13" x14ac:dyDescent="0.25">
      <c r="J1525" s="126"/>
      <c r="K1525" s="126"/>
      <c r="L1525" s="126"/>
      <c r="M1525" s="126"/>
    </row>
    <row r="1526" spans="10:13" x14ac:dyDescent="0.25">
      <c r="J1526" s="126"/>
      <c r="K1526" s="126"/>
      <c r="L1526" s="126"/>
      <c r="M1526" s="126"/>
    </row>
    <row r="1527" spans="10:13" x14ac:dyDescent="0.25">
      <c r="J1527" s="126"/>
      <c r="K1527" s="126"/>
      <c r="L1527" s="126"/>
      <c r="M1527" s="126"/>
    </row>
    <row r="1528" spans="10:13" x14ac:dyDescent="0.25">
      <c r="J1528" s="126"/>
      <c r="K1528" s="126"/>
      <c r="L1528" s="126"/>
      <c r="M1528" s="126"/>
    </row>
    <row r="1529" spans="10:13" x14ac:dyDescent="0.25">
      <c r="J1529" s="126"/>
      <c r="K1529" s="126"/>
      <c r="L1529" s="126"/>
      <c r="M1529" s="126"/>
    </row>
    <row r="1530" spans="10:13" x14ac:dyDescent="0.25">
      <c r="J1530" s="126"/>
      <c r="K1530" s="126"/>
      <c r="L1530" s="126"/>
      <c r="M1530" s="126"/>
    </row>
    <row r="1531" spans="10:13" x14ac:dyDescent="0.25">
      <c r="J1531" s="126"/>
      <c r="K1531" s="126"/>
      <c r="L1531" s="126"/>
      <c r="M1531" s="126"/>
    </row>
    <row r="1532" spans="10:13" x14ac:dyDescent="0.25">
      <c r="J1532" s="126"/>
      <c r="K1532" s="126"/>
      <c r="L1532" s="126"/>
      <c r="M1532" s="126"/>
    </row>
    <row r="1533" spans="10:13" x14ac:dyDescent="0.25">
      <c r="J1533" s="126"/>
      <c r="K1533" s="126"/>
      <c r="L1533" s="126"/>
      <c r="M1533" s="126"/>
    </row>
    <row r="1534" spans="10:13" x14ac:dyDescent="0.25">
      <c r="J1534" s="126"/>
      <c r="K1534" s="126"/>
      <c r="L1534" s="126"/>
      <c r="M1534" s="126"/>
    </row>
    <row r="1535" spans="10:13" x14ac:dyDescent="0.25">
      <c r="J1535" s="126"/>
      <c r="K1535" s="126"/>
      <c r="L1535" s="126"/>
      <c r="M1535" s="126"/>
    </row>
    <row r="1536" spans="10:13" x14ac:dyDescent="0.25">
      <c r="J1536" s="126"/>
      <c r="K1536" s="126"/>
      <c r="L1536" s="126"/>
      <c r="M1536" s="126"/>
    </row>
    <row r="1537" spans="10:13" x14ac:dyDescent="0.25">
      <c r="J1537" s="126"/>
      <c r="K1537" s="126"/>
      <c r="L1537" s="126"/>
      <c r="M1537" s="126"/>
    </row>
    <row r="1538" spans="10:13" x14ac:dyDescent="0.25">
      <c r="J1538" s="126"/>
      <c r="K1538" s="126"/>
      <c r="L1538" s="126"/>
      <c r="M1538" s="126"/>
    </row>
    <row r="1539" spans="10:13" x14ac:dyDescent="0.25">
      <c r="J1539" s="126"/>
      <c r="K1539" s="126"/>
      <c r="L1539" s="126"/>
      <c r="M1539" s="126"/>
    </row>
    <row r="1540" spans="10:13" x14ac:dyDescent="0.25">
      <c r="J1540" s="126"/>
      <c r="K1540" s="126"/>
      <c r="L1540" s="126"/>
      <c r="M1540" s="126"/>
    </row>
    <row r="1541" spans="10:13" x14ac:dyDescent="0.25">
      <c r="J1541" s="126"/>
      <c r="K1541" s="126"/>
      <c r="L1541" s="126"/>
      <c r="M1541" s="126"/>
    </row>
    <row r="1542" spans="10:13" x14ac:dyDescent="0.25">
      <c r="J1542" s="126"/>
      <c r="K1542" s="126"/>
      <c r="L1542" s="126"/>
      <c r="M1542" s="126"/>
    </row>
    <row r="1543" spans="10:13" x14ac:dyDescent="0.25">
      <c r="J1543" s="126"/>
      <c r="K1543" s="126"/>
      <c r="L1543" s="126"/>
      <c r="M1543" s="126"/>
    </row>
    <row r="1544" spans="10:13" x14ac:dyDescent="0.25">
      <c r="J1544" s="126"/>
      <c r="K1544" s="126"/>
      <c r="L1544" s="126"/>
      <c r="M1544" s="126"/>
    </row>
    <row r="1545" spans="10:13" x14ac:dyDescent="0.25">
      <c r="J1545" s="126"/>
      <c r="K1545" s="126"/>
      <c r="L1545" s="126"/>
      <c r="M1545" s="126"/>
    </row>
    <row r="1546" spans="10:13" x14ac:dyDescent="0.25">
      <c r="J1546" s="126"/>
      <c r="K1546" s="126"/>
      <c r="L1546" s="126"/>
      <c r="M1546" s="126"/>
    </row>
    <row r="1547" spans="10:13" x14ac:dyDescent="0.25">
      <c r="J1547" s="126"/>
      <c r="K1547" s="126"/>
      <c r="L1547" s="126"/>
      <c r="M1547" s="126"/>
    </row>
    <row r="1548" spans="10:13" x14ac:dyDescent="0.25">
      <c r="J1548" s="126"/>
      <c r="K1548" s="126"/>
      <c r="L1548" s="126"/>
      <c r="M1548" s="126"/>
    </row>
    <row r="1549" spans="10:13" x14ac:dyDescent="0.25">
      <c r="J1549" s="126"/>
      <c r="K1549" s="126"/>
      <c r="L1549" s="126"/>
      <c r="M1549" s="126"/>
    </row>
    <row r="1550" spans="10:13" x14ac:dyDescent="0.25">
      <c r="J1550" s="126"/>
      <c r="K1550" s="126"/>
      <c r="L1550" s="126"/>
      <c r="M1550" s="126"/>
    </row>
    <row r="1551" spans="10:13" x14ac:dyDescent="0.25">
      <c r="J1551" s="126"/>
      <c r="K1551" s="126"/>
      <c r="L1551" s="126"/>
      <c r="M1551" s="126"/>
    </row>
    <row r="1552" spans="10:13" x14ac:dyDescent="0.25">
      <c r="J1552" s="126"/>
      <c r="K1552" s="126"/>
      <c r="L1552" s="126"/>
      <c r="M1552" s="126"/>
    </row>
    <row r="1553" spans="10:13" x14ac:dyDescent="0.25">
      <c r="J1553" s="126"/>
      <c r="K1553" s="126"/>
      <c r="L1553" s="126"/>
      <c r="M1553" s="126"/>
    </row>
    <row r="1554" spans="10:13" x14ac:dyDescent="0.25">
      <c r="J1554" s="126"/>
      <c r="K1554" s="126"/>
      <c r="L1554" s="126"/>
      <c r="M1554" s="126"/>
    </row>
    <row r="1555" spans="10:13" x14ac:dyDescent="0.25">
      <c r="J1555" s="126"/>
      <c r="K1555" s="126"/>
      <c r="L1555" s="126"/>
      <c r="M1555" s="126"/>
    </row>
    <row r="1556" spans="10:13" x14ac:dyDescent="0.25">
      <c r="J1556" s="126"/>
      <c r="K1556" s="126"/>
      <c r="L1556" s="126"/>
      <c r="M1556" s="126"/>
    </row>
    <row r="1557" spans="10:13" x14ac:dyDescent="0.25">
      <c r="J1557" s="126"/>
      <c r="K1557" s="126"/>
      <c r="L1557" s="126"/>
      <c r="M1557" s="126"/>
    </row>
    <row r="1558" spans="10:13" x14ac:dyDescent="0.25">
      <c r="J1558" s="126"/>
      <c r="K1558" s="126"/>
      <c r="L1558" s="126"/>
      <c r="M1558" s="126"/>
    </row>
    <row r="1559" spans="10:13" x14ac:dyDescent="0.25">
      <c r="J1559" s="126"/>
      <c r="K1559" s="126"/>
      <c r="L1559" s="126"/>
      <c r="M1559" s="126"/>
    </row>
    <row r="1560" spans="10:13" x14ac:dyDescent="0.25">
      <c r="J1560" s="126"/>
      <c r="K1560" s="126"/>
      <c r="L1560" s="126"/>
      <c r="M1560" s="126"/>
    </row>
    <row r="1561" spans="10:13" x14ac:dyDescent="0.25">
      <c r="J1561" s="126"/>
      <c r="K1561" s="126"/>
      <c r="L1561" s="126"/>
      <c r="M1561" s="126"/>
    </row>
    <row r="1562" spans="10:13" x14ac:dyDescent="0.25">
      <c r="J1562" s="126"/>
      <c r="K1562" s="126"/>
      <c r="L1562" s="126"/>
      <c r="M1562" s="126"/>
    </row>
    <row r="1563" spans="10:13" x14ac:dyDescent="0.25">
      <c r="J1563" s="126"/>
      <c r="K1563" s="126"/>
      <c r="L1563" s="126"/>
      <c r="M1563" s="126"/>
    </row>
    <row r="1564" spans="10:13" x14ac:dyDescent="0.25">
      <c r="J1564" s="126"/>
      <c r="K1564" s="126"/>
      <c r="L1564" s="126"/>
      <c r="M1564" s="126"/>
    </row>
    <row r="1565" spans="10:13" x14ac:dyDescent="0.25">
      <c r="J1565" s="126"/>
      <c r="K1565" s="126"/>
      <c r="L1565" s="126"/>
      <c r="M1565" s="126"/>
    </row>
    <row r="1566" spans="10:13" x14ac:dyDescent="0.25">
      <c r="J1566" s="126"/>
      <c r="K1566" s="126"/>
      <c r="L1566" s="126"/>
      <c r="M1566" s="126"/>
    </row>
    <row r="1567" spans="10:13" x14ac:dyDescent="0.25">
      <c r="J1567" s="126"/>
      <c r="K1567" s="126"/>
      <c r="L1567" s="126"/>
      <c r="M1567" s="126"/>
    </row>
    <row r="1568" spans="10:13" x14ac:dyDescent="0.25">
      <c r="J1568" s="126"/>
      <c r="K1568" s="126"/>
      <c r="L1568" s="126"/>
      <c r="M1568" s="126"/>
    </row>
    <row r="1569" spans="10:13" x14ac:dyDescent="0.25">
      <c r="J1569" s="126"/>
      <c r="K1569" s="126"/>
      <c r="L1569" s="126"/>
      <c r="M1569" s="126"/>
    </row>
    <row r="1570" spans="10:13" x14ac:dyDescent="0.25">
      <c r="J1570" s="126"/>
      <c r="K1570" s="126"/>
      <c r="L1570" s="126"/>
      <c r="M1570" s="126"/>
    </row>
    <row r="1571" spans="10:13" x14ac:dyDescent="0.25">
      <c r="J1571" s="126"/>
      <c r="K1571" s="126"/>
      <c r="L1571" s="126"/>
      <c r="M1571" s="126"/>
    </row>
    <row r="1572" spans="10:13" x14ac:dyDescent="0.25">
      <c r="J1572" s="126"/>
      <c r="K1572" s="126"/>
      <c r="L1572" s="126"/>
      <c r="M1572" s="126"/>
    </row>
    <row r="1573" spans="10:13" x14ac:dyDescent="0.25">
      <c r="J1573" s="126"/>
      <c r="K1573" s="126"/>
      <c r="L1573" s="126"/>
      <c r="M1573" s="126"/>
    </row>
    <row r="1574" spans="10:13" x14ac:dyDescent="0.25">
      <c r="J1574" s="126"/>
      <c r="K1574" s="126"/>
      <c r="L1574" s="126"/>
      <c r="M1574" s="126"/>
    </row>
    <row r="1575" spans="10:13" x14ac:dyDescent="0.25">
      <c r="J1575" s="126"/>
      <c r="K1575" s="126"/>
      <c r="L1575" s="126"/>
      <c r="M1575" s="126"/>
    </row>
    <row r="1576" spans="10:13" x14ac:dyDescent="0.25">
      <c r="J1576" s="126"/>
      <c r="K1576" s="126"/>
      <c r="L1576" s="126"/>
      <c r="M1576" s="126"/>
    </row>
    <row r="1577" spans="10:13" x14ac:dyDescent="0.25">
      <c r="J1577" s="126"/>
      <c r="K1577" s="126"/>
      <c r="L1577" s="126"/>
      <c r="M1577" s="126"/>
    </row>
    <row r="1578" spans="10:13" x14ac:dyDescent="0.25">
      <c r="J1578" s="126"/>
      <c r="K1578" s="126"/>
      <c r="L1578" s="126"/>
      <c r="M1578" s="126"/>
    </row>
    <row r="1579" spans="10:13" x14ac:dyDescent="0.25">
      <c r="J1579" s="126"/>
      <c r="K1579" s="126"/>
      <c r="L1579" s="126"/>
      <c r="M1579" s="126"/>
    </row>
    <row r="1580" spans="10:13" x14ac:dyDescent="0.25">
      <c r="J1580" s="126"/>
      <c r="K1580" s="126"/>
      <c r="L1580" s="126"/>
      <c r="M1580" s="126"/>
    </row>
    <row r="1581" spans="10:13" x14ac:dyDescent="0.25">
      <c r="J1581" s="126"/>
      <c r="K1581" s="126"/>
      <c r="L1581" s="126"/>
      <c r="M1581" s="126"/>
    </row>
    <row r="1582" spans="10:13" x14ac:dyDescent="0.25">
      <c r="J1582" s="126"/>
      <c r="K1582" s="126"/>
      <c r="L1582" s="126"/>
      <c r="M1582" s="126"/>
    </row>
    <row r="1583" spans="10:13" x14ac:dyDescent="0.25">
      <c r="J1583" s="126"/>
      <c r="K1583" s="126"/>
      <c r="L1583" s="126"/>
      <c r="M1583" s="126"/>
    </row>
    <row r="1584" spans="10:13" x14ac:dyDescent="0.25">
      <c r="J1584" s="126"/>
      <c r="K1584" s="126"/>
      <c r="L1584" s="126"/>
      <c r="M1584" s="126"/>
    </row>
    <row r="1585" spans="10:13" x14ac:dyDescent="0.25">
      <c r="J1585" s="126"/>
      <c r="K1585" s="126"/>
      <c r="L1585" s="126"/>
      <c r="M1585" s="126"/>
    </row>
    <row r="1586" spans="10:13" x14ac:dyDescent="0.25">
      <c r="J1586" s="126"/>
      <c r="K1586" s="126"/>
      <c r="L1586" s="126"/>
      <c r="M1586" s="126"/>
    </row>
    <row r="1587" spans="10:13" x14ac:dyDescent="0.25">
      <c r="J1587" s="126"/>
      <c r="K1587" s="126"/>
      <c r="L1587" s="126"/>
      <c r="M1587" s="126"/>
    </row>
    <row r="1588" spans="10:13" x14ac:dyDescent="0.25">
      <c r="J1588" s="126"/>
      <c r="K1588" s="126"/>
      <c r="L1588" s="126"/>
      <c r="M1588" s="126"/>
    </row>
    <row r="1589" spans="10:13" x14ac:dyDescent="0.25">
      <c r="J1589" s="126"/>
      <c r="K1589" s="126"/>
      <c r="L1589" s="126"/>
      <c r="M1589" s="126"/>
    </row>
    <row r="1590" spans="10:13" x14ac:dyDescent="0.25">
      <c r="J1590" s="126"/>
      <c r="K1590" s="126"/>
      <c r="L1590" s="126"/>
      <c r="M1590" s="126"/>
    </row>
    <row r="1591" spans="10:13" x14ac:dyDescent="0.25">
      <c r="J1591" s="126"/>
      <c r="K1591" s="126"/>
      <c r="L1591" s="126"/>
      <c r="M1591" s="126"/>
    </row>
    <row r="1592" spans="10:13" x14ac:dyDescent="0.25">
      <c r="J1592" s="126"/>
      <c r="K1592" s="126"/>
      <c r="L1592" s="126"/>
      <c r="M1592" s="126"/>
    </row>
    <row r="1593" spans="10:13" x14ac:dyDescent="0.25">
      <c r="J1593" s="126"/>
      <c r="K1593" s="126"/>
      <c r="L1593" s="126"/>
      <c r="M1593" s="126"/>
    </row>
    <row r="1594" spans="10:13" x14ac:dyDescent="0.25">
      <c r="J1594" s="126"/>
      <c r="K1594" s="126"/>
      <c r="L1594" s="126"/>
      <c r="M1594" s="126"/>
    </row>
    <row r="1595" spans="10:13" x14ac:dyDescent="0.25">
      <c r="J1595" s="126"/>
      <c r="K1595" s="126"/>
      <c r="L1595" s="126"/>
      <c r="M1595" s="126"/>
    </row>
    <row r="1596" spans="10:13" x14ac:dyDescent="0.25">
      <c r="J1596" s="126"/>
      <c r="K1596" s="126"/>
      <c r="L1596" s="126"/>
      <c r="M1596" s="126"/>
    </row>
    <row r="1597" spans="10:13" x14ac:dyDescent="0.25">
      <c r="J1597" s="126"/>
      <c r="K1597" s="126"/>
      <c r="L1597" s="126"/>
      <c r="M1597" s="126"/>
    </row>
    <row r="1598" spans="10:13" x14ac:dyDescent="0.25">
      <c r="J1598" s="126"/>
      <c r="K1598" s="126"/>
      <c r="L1598" s="126"/>
      <c r="M1598" s="126"/>
    </row>
    <row r="1599" spans="10:13" x14ac:dyDescent="0.25">
      <c r="J1599" s="126"/>
      <c r="K1599" s="126"/>
      <c r="L1599" s="126"/>
      <c r="M1599" s="126"/>
    </row>
    <row r="1600" spans="10:13" x14ac:dyDescent="0.25">
      <c r="J1600" s="126"/>
      <c r="K1600" s="126"/>
      <c r="L1600" s="126"/>
      <c r="M1600" s="126"/>
    </row>
    <row r="1601" spans="10:13" x14ac:dyDescent="0.25">
      <c r="J1601" s="126"/>
      <c r="K1601" s="126"/>
      <c r="L1601" s="126"/>
      <c r="M1601" s="126"/>
    </row>
    <row r="1602" spans="10:13" x14ac:dyDescent="0.25">
      <c r="J1602" s="126"/>
      <c r="K1602" s="126"/>
      <c r="L1602" s="126"/>
      <c r="M1602" s="126"/>
    </row>
    <row r="1603" spans="10:13" x14ac:dyDescent="0.25">
      <c r="J1603" s="126"/>
      <c r="K1603" s="126"/>
      <c r="L1603" s="126"/>
      <c r="M1603" s="126"/>
    </row>
    <row r="1604" spans="10:13" x14ac:dyDescent="0.25">
      <c r="J1604" s="126"/>
      <c r="K1604" s="126"/>
      <c r="L1604" s="126"/>
      <c r="M1604" s="126"/>
    </row>
    <row r="1605" spans="10:13" x14ac:dyDescent="0.25">
      <c r="J1605" s="126"/>
      <c r="K1605" s="126"/>
      <c r="L1605" s="126"/>
      <c r="M1605" s="126"/>
    </row>
    <row r="1606" spans="10:13" x14ac:dyDescent="0.25">
      <c r="J1606" s="126"/>
      <c r="K1606" s="126"/>
      <c r="L1606" s="126"/>
      <c r="M1606" s="126"/>
    </row>
    <row r="1607" spans="10:13" x14ac:dyDescent="0.25">
      <c r="J1607" s="126"/>
      <c r="K1607" s="126"/>
      <c r="L1607" s="126"/>
      <c r="M1607" s="126"/>
    </row>
    <row r="1608" spans="10:13" x14ac:dyDescent="0.25">
      <c r="J1608" s="126"/>
      <c r="K1608" s="126"/>
      <c r="L1608" s="126"/>
      <c r="M1608" s="126"/>
    </row>
    <row r="1609" spans="10:13" x14ac:dyDescent="0.25">
      <c r="J1609" s="126"/>
      <c r="K1609" s="126"/>
      <c r="L1609" s="126"/>
      <c r="M1609" s="126"/>
    </row>
    <row r="1610" spans="10:13" x14ac:dyDescent="0.25">
      <c r="J1610" s="126"/>
      <c r="K1610" s="126"/>
      <c r="L1610" s="126"/>
      <c r="M1610" s="126"/>
    </row>
    <row r="1611" spans="10:13" x14ac:dyDescent="0.25">
      <c r="J1611" s="126"/>
      <c r="K1611" s="126"/>
      <c r="L1611" s="126"/>
      <c r="M1611" s="126"/>
    </row>
    <row r="1612" spans="10:13" x14ac:dyDescent="0.25">
      <c r="J1612" s="126"/>
      <c r="K1612" s="126"/>
      <c r="L1612" s="126"/>
      <c r="M1612" s="126"/>
    </row>
    <row r="1613" spans="10:13" x14ac:dyDescent="0.25">
      <c r="J1613" s="126"/>
      <c r="K1613" s="126"/>
      <c r="L1613" s="126"/>
      <c r="M1613" s="126"/>
    </row>
    <row r="1614" spans="10:13" x14ac:dyDescent="0.25">
      <c r="J1614" s="126"/>
      <c r="K1614" s="126"/>
      <c r="L1614" s="126"/>
      <c r="M1614" s="126"/>
    </row>
    <row r="1615" spans="10:13" x14ac:dyDescent="0.25">
      <c r="J1615" s="126"/>
      <c r="K1615" s="126"/>
      <c r="L1615" s="126"/>
      <c r="M1615" s="126"/>
    </row>
    <row r="1616" spans="10:13" x14ac:dyDescent="0.25">
      <c r="J1616" s="126"/>
      <c r="K1616" s="126"/>
      <c r="L1616" s="126"/>
      <c r="M1616" s="126"/>
    </row>
    <row r="1617" spans="10:13" x14ac:dyDescent="0.25">
      <c r="J1617" s="126"/>
      <c r="K1617" s="126"/>
      <c r="L1617" s="126"/>
      <c r="M1617" s="126"/>
    </row>
    <row r="1618" spans="10:13" x14ac:dyDescent="0.25">
      <c r="J1618" s="126"/>
      <c r="K1618" s="126"/>
      <c r="L1618" s="126"/>
      <c r="M1618" s="126"/>
    </row>
    <row r="1619" spans="10:13" x14ac:dyDescent="0.25">
      <c r="J1619" s="126"/>
      <c r="K1619" s="126"/>
      <c r="L1619" s="126"/>
      <c r="M1619" s="126"/>
    </row>
    <row r="1620" spans="10:13" x14ac:dyDescent="0.25">
      <c r="J1620" s="126"/>
      <c r="K1620" s="126"/>
      <c r="L1620" s="126"/>
      <c r="M1620" s="126"/>
    </row>
    <row r="1621" spans="10:13" x14ac:dyDescent="0.25">
      <c r="J1621" s="126"/>
      <c r="K1621" s="126"/>
      <c r="L1621" s="126"/>
      <c r="M1621" s="126"/>
    </row>
    <row r="1622" spans="10:13" x14ac:dyDescent="0.25">
      <c r="J1622" s="126"/>
      <c r="K1622" s="126"/>
      <c r="L1622" s="126"/>
      <c r="M1622" s="126"/>
    </row>
    <row r="1623" spans="10:13" x14ac:dyDescent="0.25">
      <c r="J1623" s="126"/>
      <c r="K1623" s="126"/>
      <c r="L1623" s="126"/>
      <c r="M1623" s="126"/>
    </row>
    <row r="1624" spans="10:13" x14ac:dyDescent="0.25">
      <c r="J1624" s="126"/>
      <c r="K1624" s="126"/>
      <c r="L1624" s="126"/>
      <c r="M1624" s="126"/>
    </row>
    <row r="1625" spans="10:13" x14ac:dyDescent="0.25">
      <c r="J1625" s="126"/>
      <c r="K1625" s="126"/>
      <c r="L1625" s="126"/>
      <c r="M1625" s="126"/>
    </row>
    <row r="1626" spans="10:13" x14ac:dyDescent="0.25">
      <c r="J1626" s="126"/>
      <c r="K1626" s="126"/>
      <c r="L1626" s="126"/>
      <c r="M1626" s="126"/>
    </row>
    <row r="1627" spans="10:13" x14ac:dyDescent="0.25">
      <c r="J1627" s="126"/>
      <c r="K1627" s="126"/>
      <c r="L1627" s="126"/>
      <c r="M1627" s="126"/>
    </row>
    <row r="1628" spans="10:13" x14ac:dyDescent="0.25">
      <c r="J1628" s="126"/>
      <c r="K1628" s="126"/>
      <c r="L1628" s="126"/>
      <c r="M1628" s="126"/>
    </row>
    <row r="1629" spans="10:13" x14ac:dyDescent="0.25">
      <c r="J1629" s="126"/>
      <c r="K1629" s="126"/>
      <c r="L1629" s="126"/>
      <c r="M1629" s="126"/>
    </row>
    <row r="1630" spans="10:13" x14ac:dyDescent="0.25">
      <c r="J1630" s="126"/>
      <c r="K1630" s="126"/>
      <c r="L1630" s="126"/>
      <c r="M1630" s="126"/>
    </row>
    <row r="1631" spans="10:13" x14ac:dyDescent="0.25">
      <c r="J1631" s="126"/>
      <c r="K1631" s="126"/>
      <c r="L1631" s="126"/>
      <c r="M1631" s="126"/>
    </row>
    <row r="1632" spans="10:13" x14ac:dyDescent="0.25">
      <c r="J1632" s="126"/>
      <c r="K1632" s="126"/>
      <c r="L1632" s="126"/>
      <c r="M1632" s="126"/>
    </row>
    <row r="1633" spans="10:13" x14ac:dyDescent="0.25">
      <c r="J1633" s="126"/>
      <c r="K1633" s="126"/>
      <c r="L1633" s="126"/>
      <c r="M1633" s="126"/>
    </row>
    <row r="1634" spans="10:13" x14ac:dyDescent="0.25">
      <c r="J1634" s="126"/>
      <c r="K1634" s="126"/>
      <c r="L1634" s="126"/>
      <c r="M1634" s="126"/>
    </row>
    <row r="1635" spans="10:13" x14ac:dyDescent="0.25">
      <c r="J1635" s="126"/>
      <c r="K1635" s="126"/>
      <c r="L1635" s="126"/>
      <c r="M1635" s="126"/>
    </row>
    <row r="1636" spans="10:13" x14ac:dyDescent="0.25">
      <c r="J1636" s="126"/>
      <c r="K1636" s="126"/>
      <c r="L1636" s="126"/>
      <c r="M1636" s="126"/>
    </row>
    <row r="1637" spans="10:13" x14ac:dyDescent="0.25">
      <c r="J1637" s="126"/>
      <c r="K1637" s="126"/>
      <c r="L1637" s="126"/>
      <c r="M1637" s="126"/>
    </row>
    <row r="1638" spans="10:13" x14ac:dyDescent="0.25">
      <c r="J1638" s="126"/>
      <c r="K1638" s="126"/>
      <c r="L1638" s="126"/>
      <c r="M1638" s="126"/>
    </row>
    <row r="1639" spans="10:13" x14ac:dyDescent="0.25">
      <c r="J1639" s="126"/>
      <c r="K1639" s="126"/>
      <c r="L1639" s="126"/>
      <c r="M1639" s="126"/>
    </row>
    <row r="1640" spans="10:13" x14ac:dyDescent="0.25">
      <c r="J1640" s="126"/>
      <c r="K1640" s="126"/>
      <c r="L1640" s="126"/>
      <c r="M1640" s="126"/>
    </row>
    <row r="1641" spans="10:13" x14ac:dyDescent="0.25">
      <c r="J1641" s="126"/>
      <c r="K1641" s="126"/>
      <c r="L1641" s="126"/>
      <c r="M1641" s="126"/>
    </row>
    <row r="1642" spans="10:13" x14ac:dyDescent="0.25">
      <c r="J1642" s="126"/>
      <c r="K1642" s="126"/>
      <c r="L1642" s="126"/>
      <c r="M1642" s="126"/>
    </row>
    <row r="1643" spans="10:13" x14ac:dyDescent="0.25">
      <c r="J1643" s="126"/>
      <c r="K1643" s="126"/>
      <c r="L1643" s="126"/>
      <c r="M1643" s="126"/>
    </row>
    <row r="1644" spans="10:13" x14ac:dyDescent="0.25">
      <c r="J1644" s="126"/>
      <c r="K1644" s="126"/>
      <c r="L1644" s="126"/>
      <c r="M1644" s="126"/>
    </row>
    <row r="1645" spans="10:13" x14ac:dyDescent="0.25">
      <c r="J1645" s="126"/>
      <c r="K1645" s="126"/>
      <c r="L1645" s="126"/>
      <c r="M1645" s="126"/>
    </row>
    <row r="1646" spans="10:13" x14ac:dyDescent="0.25">
      <c r="J1646" s="126"/>
      <c r="K1646" s="126"/>
      <c r="L1646" s="126"/>
      <c r="M1646" s="126"/>
    </row>
    <row r="1647" spans="10:13" x14ac:dyDescent="0.25">
      <c r="J1647" s="126"/>
      <c r="K1647" s="126"/>
      <c r="L1647" s="126"/>
      <c r="M1647" s="126"/>
    </row>
    <row r="1648" spans="10:13" x14ac:dyDescent="0.25">
      <c r="J1648" s="126"/>
      <c r="K1648" s="126"/>
      <c r="L1648" s="126"/>
      <c r="M1648" s="126"/>
    </row>
    <row r="1649" spans="10:13" x14ac:dyDescent="0.25">
      <c r="J1649" s="126"/>
      <c r="K1649" s="126"/>
      <c r="L1649" s="126"/>
      <c r="M1649" s="126"/>
    </row>
    <row r="1650" spans="10:13" x14ac:dyDescent="0.25">
      <c r="J1650" s="126"/>
      <c r="K1650" s="126"/>
      <c r="L1650" s="126"/>
      <c r="M1650" s="126"/>
    </row>
    <row r="1651" spans="10:13" x14ac:dyDescent="0.25">
      <c r="J1651" s="126"/>
      <c r="K1651" s="126"/>
      <c r="L1651" s="126"/>
      <c r="M1651" s="126"/>
    </row>
    <row r="1652" spans="10:13" x14ac:dyDescent="0.25">
      <c r="J1652" s="126"/>
      <c r="K1652" s="126"/>
      <c r="L1652" s="126"/>
      <c r="M1652" s="126"/>
    </row>
    <row r="1653" spans="10:13" x14ac:dyDescent="0.25">
      <c r="J1653" s="126"/>
      <c r="K1653" s="126"/>
      <c r="L1653" s="126"/>
      <c r="M1653" s="126"/>
    </row>
    <row r="1654" spans="10:13" x14ac:dyDescent="0.25">
      <c r="J1654" s="126"/>
      <c r="K1654" s="126"/>
      <c r="L1654" s="126"/>
      <c r="M1654" s="126"/>
    </row>
    <row r="1655" spans="10:13" x14ac:dyDescent="0.25">
      <c r="J1655" s="126"/>
      <c r="K1655" s="126"/>
      <c r="L1655" s="126"/>
      <c r="M1655" s="126"/>
    </row>
    <row r="1656" spans="10:13" x14ac:dyDescent="0.25">
      <c r="J1656" s="126"/>
      <c r="K1656" s="126"/>
      <c r="L1656" s="126"/>
      <c r="M1656" s="126"/>
    </row>
    <row r="1657" spans="10:13" x14ac:dyDescent="0.25">
      <c r="J1657" s="126"/>
      <c r="K1657" s="126"/>
      <c r="L1657" s="126"/>
      <c r="M1657" s="126"/>
    </row>
    <row r="1658" spans="10:13" x14ac:dyDescent="0.25">
      <c r="J1658" s="126"/>
      <c r="K1658" s="126"/>
      <c r="L1658" s="126"/>
      <c r="M1658" s="126"/>
    </row>
    <row r="1659" spans="10:13" x14ac:dyDescent="0.25">
      <c r="J1659" s="126"/>
      <c r="K1659" s="126"/>
      <c r="L1659" s="126"/>
      <c r="M1659" s="126"/>
    </row>
    <row r="1660" spans="10:13" x14ac:dyDescent="0.25">
      <c r="J1660" s="126"/>
      <c r="K1660" s="126"/>
      <c r="L1660" s="126"/>
      <c r="M1660" s="126"/>
    </row>
    <row r="1661" spans="10:13" x14ac:dyDescent="0.25">
      <c r="J1661" s="126"/>
      <c r="K1661" s="126"/>
      <c r="L1661" s="126"/>
      <c r="M1661" s="126"/>
    </row>
    <row r="1662" spans="10:13" x14ac:dyDescent="0.25">
      <c r="J1662" s="126"/>
      <c r="K1662" s="126"/>
      <c r="L1662" s="126"/>
      <c r="M1662" s="126"/>
    </row>
    <row r="1663" spans="10:13" x14ac:dyDescent="0.25">
      <c r="J1663" s="126"/>
      <c r="K1663" s="126"/>
      <c r="L1663" s="126"/>
      <c r="M1663" s="126"/>
    </row>
    <row r="1664" spans="10:13" x14ac:dyDescent="0.25">
      <c r="J1664" s="126"/>
      <c r="K1664" s="126"/>
      <c r="L1664" s="126"/>
      <c r="M1664" s="126"/>
    </row>
    <row r="1665" spans="10:13" x14ac:dyDescent="0.25">
      <c r="J1665" s="126"/>
      <c r="K1665" s="126"/>
      <c r="L1665" s="126"/>
      <c r="M1665" s="126"/>
    </row>
    <row r="1666" spans="10:13" x14ac:dyDescent="0.25">
      <c r="J1666" s="126"/>
      <c r="K1666" s="126"/>
      <c r="L1666" s="126"/>
      <c r="M1666" s="126"/>
    </row>
    <row r="1667" spans="10:13" x14ac:dyDescent="0.25">
      <c r="J1667" s="126"/>
      <c r="K1667" s="126"/>
      <c r="L1667" s="126"/>
      <c r="M1667" s="126"/>
    </row>
    <row r="1668" spans="10:13" x14ac:dyDescent="0.25">
      <c r="J1668" s="126"/>
      <c r="K1668" s="126"/>
      <c r="L1668" s="126"/>
      <c r="M1668" s="126"/>
    </row>
    <row r="1669" spans="10:13" x14ac:dyDescent="0.25">
      <c r="J1669" s="126"/>
      <c r="K1669" s="126"/>
      <c r="L1669" s="126"/>
      <c r="M1669" s="126"/>
    </row>
    <row r="1670" spans="10:13" x14ac:dyDescent="0.25">
      <c r="J1670" s="126"/>
      <c r="K1670" s="126"/>
      <c r="L1670" s="126"/>
      <c r="M1670" s="126"/>
    </row>
    <row r="1671" spans="10:13" x14ac:dyDescent="0.25">
      <c r="J1671" s="126"/>
      <c r="K1671" s="126"/>
      <c r="L1671" s="126"/>
      <c r="M1671" s="126"/>
    </row>
    <row r="1672" spans="10:13" x14ac:dyDescent="0.25">
      <c r="J1672" s="126"/>
      <c r="K1672" s="126"/>
      <c r="L1672" s="126"/>
      <c r="M1672" s="126"/>
    </row>
    <row r="1673" spans="10:13" x14ac:dyDescent="0.25">
      <c r="J1673" s="126"/>
      <c r="K1673" s="126"/>
      <c r="L1673" s="126"/>
      <c r="M1673" s="126"/>
    </row>
    <row r="1674" spans="10:13" x14ac:dyDescent="0.25">
      <c r="J1674" s="126"/>
      <c r="K1674" s="126"/>
      <c r="L1674" s="126"/>
      <c r="M1674" s="126"/>
    </row>
    <row r="1675" spans="10:13" x14ac:dyDescent="0.25">
      <c r="J1675" s="126"/>
      <c r="K1675" s="126"/>
      <c r="L1675" s="126"/>
      <c r="M1675" s="126"/>
    </row>
    <row r="1676" spans="10:13" x14ac:dyDescent="0.25">
      <c r="J1676" s="126"/>
      <c r="K1676" s="126"/>
      <c r="L1676" s="126"/>
      <c r="M1676" s="126"/>
    </row>
    <row r="1677" spans="10:13" x14ac:dyDescent="0.25">
      <c r="J1677" s="126"/>
      <c r="K1677" s="126"/>
      <c r="L1677" s="126"/>
      <c r="M1677" s="126"/>
    </row>
    <row r="1678" spans="10:13" x14ac:dyDescent="0.25">
      <c r="J1678" s="126"/>
      <c r="K1678" s="126"/>
      <c r="L1678" s="126"/>
      <c r="M1678" s="126"/>
    </row>
    <row r="1679" spans="10:13" x14ac:dyDescent="0.25">
      <c r="J1679" s="126"/>
      <c r="K1679" s="126"/>
      <c r="L1679" s="126"/>
      <c r="M1679" s="126"/>
    </row>
    <row r="1680" spans="10:13" x14ac:dyDescent="0.25">
      <c r="J1680" s="126"/>
      <c r="K1680" s="126"/>
      <c r="L1680" s="126"/>
      <c r="M1680" s="126"/>
    </row>
    <row r="1681" spans="10:13" x14ac:dyDescent="0.25">
      <c r="J1681" s="126"/>
      <c r="K1681" s="126"/>
      <c r="L1681" s="126"/>
      <c r="M1681" s="126"/>
    </row>
    <row r="1682" spans="10:13" x14ac:dyDescent="0.25">
      <c r="J1682" s="126"/>
      <c r="K1682" s="126"/>
      <c r="L1682" s="126"/>
      <c r="M1682" s="126"/>
    </row>
    <row r="1683" spans="10:13" x14ac:dyDescent="0.25">
      <c r="J1683" s="126"/>
      <c r="K1683" s="126"/>
      <c r="L1683" s="126"/>
      <c r="M1683" s="126"/>
    </row>
    <row r="1684" spans="10:13" x14ac:dyDescent="0.25">
      <c r="J1684" s="126"/>
      <c r="K1684" s="126"/>
      <c r="L1684" s="126"/>
      <c r="M1684" s="126"/>
    </row>
    <row r="1685" spans="10:13" x14ac:dyDescent="0.25">
      <c r="J1685" s="126"/>
      <c r="K1685" s="126"/>
      <c r="L1685" s="126"/>
      <c r="M1685" s="126"/>
    </row>
    <row r="1686" spans="10:13" x14ac:dyDescent="0.25">
      <c r="J1686" s="126"/>
      <c r="K1686" s="126"/>
      <c r="L1686" s="126"/>
      <c r="M1686" s="126"/>
    </row>
    <row r="1687" spans="10:13" x14ac:dyDescent="0.25">
      <c r="J1687" s="126"/>
      <c r="K1687" s="126"/>
      <c r="L1687" s="126"/>
      <c r="M1687" s="126"/>
    </row>
    <row r="1688" spans="10:13" x14ac:dyDescent="0.25">
      <c r="J1688" s="126"/>
      <c r="K1688" s="126"/>
      <c r="L1688" s="126"/>
      <c r="M1688" s="126"/>
    </row>
    <row r="1689" spans="10:13" x14ac:dyDescent="0.25">
      <c r="J1689" s="126"/>
      <c r="K1689" s="126"/>
      <c r="L1689" s="126"/>
      <c r="M1689" s="126"/>
    </row>
    <row r="1690" spans="10:13" x14ac:dyDescent="0.25">
      <c r="J1690" s="126"/>
      <c r="K1690" s="126"/>
      <c r="L1690" s="126"/>
      <c r="M1690" s="126"/>
    </row>
    <row r="1691" spans="10:13" x14ac:dyDescent="0.25">
      <c r="J1691" s="126"/>
      <c r="K1691" s="126"/>
      <c r="L1691" s="126"/>
      <c r="M1691" s="126"/>
    </row>
    <row r="1692" spans="10:13" x14ac:dyDescent="0.25">
      <c r="J1692" s="126"/>
      <c r="K1692" s="126"/>
      <c r="L1692" s="126"/>
      <c r="M1692" s="126"/>
    </row>
    <row r="1693" spans="10:13" x14ac:dyDescent="0.25">
      <c r="J1693" s="126"/>
      <c r="K1693" s="126"/>
      <c r="L1693" s="126"/>
      <c r="M1693" s="126"/>
    </row>
    <row r="1694" spans="10:13" x14ac:dyDescent="0.25">
      <c r="J1694" s="126"/>
      <c r="K1694" s="126"/>
      <c r="L1694" s="126"/>
      <c r="M1694" s="126"/>
    </row>
    <row r="1695" spans="10:13" x14ac:dyDescent="0.25">
      <c r="J1695" s="126"/>
      <c r="K1695" s="126"/>
      <c r="L1695" s="126"/>
      <c r="M1695" s="126"/>
    </row>
    <row r="1696" spans="10:13" x14ac:dyDescent="0.25">
      <c r="J1696" s="126"/>
      <c r="K1696" s="126"/>
      <c r="L1696" s="126"/>
      <c r="M1696" s="126"/>
    </row>
    <row r="1697" spans="10:13" x14ac:dyDescent="0.25">
      <c r="J1697" s="126"/>
      <c r="K1697" s="126"/>
      <c r="L1697" s="126"/>
      <c r="M1697" s="126"/>
    </row>
    <row r="1698" spans="10:13" x14ac:dyDescent="0.25">
      <c r="J1698" s="126"/>
      <c r="K1698" s="126"/>
      <c r="L1698" s="126"/>
      <c r="M1698" s="126"/>
    </row>
    <row r="1699" spans="10:13" x14ac:dyDescent="0.25">
      <c r="J1699" s="126"/>
      <c r="K1699" s="126"/>
      <c r="L1699" s="126"/>
      <c r="M1699" s="126"/>
    </row>
    <row r="1700" spans="10:13" x14ac:dyDescent="0.25">
      <c r="J1700" s="126"/>
      <c r="K1700" s="126"/>
      <c r="L1700" s="126"/>
      <c r="M1700" s="126"/>
    </row>
    <row r="1701" spans="10:13" x14ac:dyDescent="0.25">
      <c r="J1701" s="126"/>
      <c r="K1701" s="126"/>
      <c r="L1701" s="126"/>
      <c r="M1701" s="126"/>
    </row>
    <row r="1702" spans="10:13" x14ac:dyDescent="0.25">
      <c r="J1702" s="126"/>
      <c r="K1702" s="126"/>
      <c r="L1702" s="126"/>
      <c r="M1702" s="126"/>
    </row>
    <row r="1703" spans="10:13" x14ac:dyDescent="0.25">
      <c r="J1703" s="126"/>
      <c r="K1703" s="126"/>
      <c r="L1703" s="126"/>
      <c r="M1703" s="126"/>
    </row>
    <row r="1704" spans="10:13" x14ac:dyDescent="0.25">
      <c r="J1704" s="126"/>
      <c r="K1704" s="126"/>
      <c r="L1704" s="126"/>
      <c r="M1704" s="126"/>
    </row>
    <row r="1705" spans="10:13" x14ac:dyDescent="0.25">
      <c r="J1705" s="126"/>
      <c r="K1705" s="126"/>
      <c r="L1705" s="126"/>
      <c r="M1705" s="126"/>
    </row>
    <row r="1706" spans="10:13" x14ac:dyDescent="0.25">
      <c r="J1706" s="126"/>
      <c r="K1706" s="126"/>
      <c r="L1706" s="126"/>
      <c r="M1706" s="126"/>
    </row>
    <row r="1707" spans="10:13" x14ac:dyDescent="0.25">
      <c r="J1707" s="126"/>
      <c r="K1707" s="126"/>
      <c r="L1707" s="126"/>
      <c r="M1707" s="126"/>
    </row>
    <row r="1708" spans="10:13" x14ac:dyDescent="0.25">
      <c r="J1708" s="126"/>
      <c r="K1708" s="126"/>
      <c r="L1708" s="126"/>
      <c r="M1708" s="126"/>
    </row>
    <row r="1709" spans="10:13" x14ac:dyDescent="0.25">
      <c r="J1709" s="126"/>
      <c r="K1709" s="126"/>
      <c r="L1709" s="126"/>
      <c r="M1709" s="126"/>
    </row>
    <row r="1710" spans="10:13" x14ac:dyDescent="0.25">
      <c r="J1710" s="126"/>
      <c r="K1710" s="126"/>
      <c r="L1710" s="126"/>
      <c r="M1710" s="126"/>
    </row>
    <row r="1711" spans="10:13" x14ac:dyDescent="0.25">
      <c r="J1711" s="126"/>
      <c r="K1711" s="126"/>
      <c r="L1711" s="126"/>
      <c r="M1711" s="126"/>
    </row>
    <row r="1712" spans="10:13" x14ac:dyDescent="0.25">
      <c r="J1712" s="126"/>
      <c r="K1712" s="126"/>
      <c r="L1712" s="126"/>
      <c r="M1712" s="126"/>
    </row>
    <row r="1713" spans="10:13" x14ac:dyDescent="0.25">
      <c r="J1713" s="126"/>
      <c r="K1713" s="126"/>
      <c r="L1713" s="126"/>
      <c r="M1713" s="126"/>
    </row>
    <row r="1714" spans="10:13" x14ac:dyDescent="0.25">
      <c r="J1714" s="126"/>
      <c r="K1714" s="126"/>
      <c r="L1714" s="126"/>
      <c r="M1714" s="126"/>
    </row>
    <row r="1715" spans="10:13" x14ac:dyDescent="0.25">
      <c r="J1715" s="126"/>
      <c r="K1715" s="126"/>
      <c r="L1715" s="126"/>
      <c r="M1715" s="126"/>
    </row>
    <row r="1716" spans="10:13" x14ac:dyDescent="0.25">
      <c r="J1716" s="126"/>
      <c r="K1716" s="126"/>
      <c r="L1716" s="126"/>
      <c r="M1716" s="126"/>
    </row>
    <row r="1717" spans="10:13" x14ac:dyDescent="0.25">
      <c r="J1717" s="126"/>
      <c r="K1717" s="126"/>
      <c r="L1717" s="126"/>
      <c r="M1717" s="126"/>
    </row>
    <row r="1718" spans="10:13" x14ac:dyDescent="0.25">
      <c r="J1718" s="126"/>
      <c r="K1718" s="126"/>
      <c r="L1718" s="126"/>
      <c r="M1718" s="126"/>
    </row>
    <row r="1719" spans="10:13" x14ac:dyDescent="0.25">
      <c r="J1719" s="126"/>
      <c r="K1719" s="126"/>
      <c r="L1719" s="126"/>
      <c r="M1719" s="126"/>
    </row>
    <row r="1720" spans="10:13" x14ac:dyDescent="0.25">
      <c r="J1720" s="126"/>
      <c r="K1720" s="126"/>
      <c r="L1720" s="126"/>
      <c r="M1720" s="126"/>
    </row>
    <row r="1721" spans="10:13" x14ac:dyDescent="0.25">
      <c r="J1721" s="126"/>
      <c r="K1721" s="126"/>
      <c r="L1721" s="126"/>
      <c r="M1721" s="126"/>
    </row>
    <row r="1722" spans="10:13" x14ac:dyDescent="0.25">
      <c r="J1722" s="126"/>
      <c r="K1722" s="126"/>
      <c r="L1722" s="126"/>
      <c r="M1722" s="126"/>
    </row>
    <row r="1723" spans="10:13" x14ac:dyDescent="0.25">
      <c r="J1723" s="126"/>
      <c r="K1723" s="126"/>
      <c r="L1723" s="126"/>
      <c r="M1723" s="126"/>
    </row>
    <row r="1724" spans="10:13" x14ac:dyDescent="0.25">
      <c r="J1724" s="126"/>
      <c r="K1724" s="126"/>
      <c r="L1724" s="126"/>
      <c r="M1724" s="126"/>
    </row>
    <row r="1725" spans="10:13" x14ac:dyDescent="0.25">
      <c r="J1725" s="126"/>
      <c r="K1725" s="126"/>
      <c r="L1725" s="126"/>
      <c r="M1725" s="126"/>
    </row>
    <row r="1726" spans="10:13" x14ac:dyDescent="0.25">
      <c r="J1726" s="126"/>
      <c r="K1726" s="126"/>
      <c r="L1726" s="126"/>
      <c r="M1726" s="126"/>
    </row>
    <row r="1727" spans="10:13" x14ac:dyDescent="0.25">
      <c r="J1727" s="126"/>
      <c r="K1727" s="126"/>
      <c r="L1727" s="126"/>
      <c r="M1727" s="126"/>
    </row>
    <row r="1728" spans="10:13" x14ac:dyDescent="0.25">
      <c r="J1728" s="126"/>
      <c r="K1728" s="126"/>
      <c r="L1728" s="126"/>
      <c r="M1728" s="126"/>
    </row>
    <row r="1729" spans="10:13" x14ac:dyDescent="0.25">
      <c r="J1729" s="126"/>
      <c r="K1729" s="126"/>
      <c r="L1729" s="126"/>
      <c r="M1729" s="126"/>
    </row>
    <row r="1730" spans="10:13" x14ac:dyDescent="0.25">
      <c r="J1730" s="126"/>
      <c r="K1730" s="126"/>
      <c r="L1730" s="126"/>
      <c r="M1730" s="126"/>
    </row>
    <row r="1731" spans="10:13" x14ac:dyDescent="0.25">
      <c r="J1731" s="126"/>
      <c r="K1731" s="126"/>
      <c r="L1731" s="126"/>
      <c r="M1731" s="126"/>
    </row>
    <row r="1732" spans="10:13" x14ac:dyDescent="0.25">
      <c r="J1732" s="126"/>
      <c r="K1732" s="126"/>
      <c r="L1732" s="126"/>
      <c r="M1732" s="126"/>
    </row>
    <row r="1733" spans="10:13" x14ac:dyDescent="0.25">
      <c r="J1733" s="126"/>
      <c r="K1733" s="126"/>
      <c r="L1733" s="126"/>
      <c r="M1733" s="126"/>
    </row>
    <row r="1734" spans="10:13" x14ac:dyDescent="0.25">
      <c r="J1734" s="126"/>
      <c r="K1734" s="126"/>
      <c r="L1734" s="126"/>
      <c r="M1734" s="126"/>
    </row>
    <row r="1735" spans="10:13" x14ac:dyDescent="0.25">
      <c r="J1735" s="126"/>
      <c r="K1735" s="126"/>
      <c r="L1735" s="126"/>
      <c r="M1735" s="126"/>
    </row>
    <row r="1736" spans="10:13" x14ac:dyDescent="0.25">
      <c r="J1736" s="126"/>
      <c r="K1736" s="126"/>
      <c r="L1736" s="126"/>
      <c r="M1736" s="126"/>
    </row>
    <row r="1737" spans="10:13" x14ac:dyDescent="0.25">
      <c r="J1737" s="126"/>
      <c r="K1737" s="126"/>
      <c r="L1737" s="126"/>
      <c r="M1737" s="126"/>
    </row>
    <row r="1738" spans="10:13" x14ac:dyDescent="0.25">
      <c r="J1738" s="126"/>
      <c r="K1738" s="126"/>
      <c r="L1738" s="126"/>
      <c r="M1738" s="126"/>
    </row>
    <row r="1739" spans="10:13" x14ac:dyDescent="0.25">
      <c r="J1739" s="126"/>
      <c r="K1739" s="126"/>
      <c r="L1739" s="126"/>
      <c r="M1739" s="126"/>
    </row>
    <row r="1740" spans="10:13" x14ac:dyDescent="0.25">
      <c r="J1740" s="126"/>
      <c r="K1740" s="126"/>
      <c r="L1740" s="126"/>
      <c r="M1740" s="126"/>
    </row>
    <row r="1741" spans="10:13" x14ac:dyDescent="0.25">
      <c r="J1741" s="126"/>
      <c r="K1741" s="126"/>
      <c r="L1741" s="126"/>
      <c r="M1741" s="126"/>
    </row>
    <row r="1742" spans="10:13" x14ac:dyDescent="0.25">
      <c r="J1742" s="126"/>
      <c r="K1742" s="126"/>
      <c r="L1742" s="126"/>
      <c r="M1742" s="126"/>
    </row>
    <row r="1743" spans="10:13" x14ac:dyDescent="0.25">
      <c r="J1743" s="126"/>
      <c r="K1743" s="126"/>
      <c r="L1743" s="126"/>
      <c r="M1743" s="126"/>
    </row>
    <row r="1744" spans="10:13" x14ac:dyDescent="0.25">
      <c r="J1744" s="126"/>
      <c r="K1744" s="126"/>
      <c r="L1744" s="126"/>
      <c r="M1744" s="126"/>
    </row>
    <row r="1745" spans="10:13" x14ac:dyDescent="0.25">
      <c r="J1745" s="126"/>
      <c r="K1745" s="126"/>
      <c r="L1745" s="126"/>
      <c r="M1745" s="126"/>
    </row>
    <row r="1746" spans="10:13" x14ac:dyDescent="0.25">
      <c r="J1746" s="126"/>
      <c r="K1746" s="126"/>
      <c r="L1746" s="126"/>
      <c r="M1746" s="126"/>
    </row>
    <row r="1747" spans="10:13" x14ac:dyDescent="0.25">
      <c r="J1747" s="126"/>
      <c r="K1747" s="126"/>
      <c r="L1747" s="126"/>
      <c r="M1747" s="126"/>
    </row>
    <row r="1748" spans="10:13" x14ac:dyDescent="0.25">
      <c r="J1748" s="126"/>
      <c r="K1748" s="126"/>
      <c r="L1748" s="126"/>
      <c r="M1748" s="126"/>
    </row>
    <row r="1749" spans="10:13" x14ac:dyDescent="0.25">
      <c r="J1749" s="126"/>
      <c r="K1749" s="126"/>
      <c r="L1749" s="126"/>
      <c r="M1749" s="126"/>
    </row>
    <row r="1750" spans="10:13" x14ac:dyDescent="0.25">
      <c r="J1750" s="126"/>
      <c r="K1750" s="126"/>
      <c r="L1750" s="126"/>
      <c r="M1750" s="126"/>
    </row>
    <row r="1751" spans="10:13" x14ac:dyDescent="0.25">
      <c r="J1751" s="126"/>
      <c r="K1751" s="126"/>
      <c r="L1751" s="126"/>
      <c r="M1751" s="126"/>
    </row>
    <row r="1752" spans="10:13" x14ac:dyDescent="0.25">
      <c r="J1752" s="126"/>
      <c r="K1752" s="126"/>
      <c r="L1752" s="126"/>
      <c r="M1752" s="126"/>
    </row>
    <row r="1753" spans="10:13" x14ac:dyDescent="0.25">
      <c r="J1753" s="126"/>
      <c r="K1753" s="126"/>
      <c r="L1753" s="126"/>
      <c r="M1753" s="126"/>
    </row>
    <row r="1754" spans="10:13" x14ac:dyDescent="0.25">
      <c r="J1754" s="126"/>
      <c r="K1754" s="126"/>
      <c r="L1754" s="126"/>
      <c r="M1754" s="126"/>
    </row>
    <row r="1755" spans="10:13" x14ac:dyDescent="0.25">
      <c r="J1755" s="126"/>
      <c r="K1755" s="126"/>
      <c r="L1755" s="126"/>
      <c r="M1755" s="126"/>
    </row>
    <row r="1756" spans="10:13" x14ac:dyDescent="0.25">
      <c r="J1756" s="126"/>
      <c r="K1756" s="126"/>
      <c r="L1756" s="126"/>
      <c r="M1756" s="126"/>
    </row>
    <row r="1757" spans="10:13" x14ac:dyDescent="0.25">
      <c r="J1757" s="126"/>
      <c r="K1757" s="126"/>
      <c r="L1757" s="126"/>
      <c r="M1757" s="126"/>
    </row>
    <row r="1758" spans="10:13" x14ac:dyDescent="0.25">
      <c r="J1758" s="126"/>
      <c r="K1758" s="126"/>
      <c r="L1758" s="126"/>
      <c r="M1758" s="126"/>
    </row>
    <row r="1759" spans="10:13" x14ac:dyDescent="0.25">
      <c r="J1759" s="126"/>
      <c r="K1759" s="126"/>
      <c r="L1759" s="126"/>
      <c r="M1759" s="126"/>
    </row>
    <row r="1760" spans="10:13" x14ac:dyDescent="0.25">
      <c r="J1760" s="126"/>
      <c r="K1760" s="126"/>
      <c r="L1760" s="126"/>
      <c r="M1760" s="126"/>
    </row>
    <row r="1761" spans="10:13" x14ac:dyDescent="0.25">
      <c r="J1761" s="126"/>
      <c r="K1761" s="126"/>
      <c r="L1761" s="126"/>
      <c r="M1761" s="126"/>
    </row>
    <row r="1762" spans="10:13" x14ac:dyDescent="0.25">
      <c r="J1762" s="126"/>
      <c r="K1762" s="126"/>
      <c r="L1762" s="126"/>
      <c r="M1762" s="126"/>
    </row>
    <row r="1763" spans="10:13" x14ac:dyDescent="0.25">
      <c r="J1763" s="126"/>
      <c r="K1763" s="126"/>
      <c r="L1763" s="126"/>
      <c r="M1763" s="126"/>
    </row>
    <row r="1764" spans="10:13" x14ac:dyDescent="0.25">
      <c r="J1764" s="126"/>
      <c r="K1764" s="126"/>
      <c r="L1764" s="126"/>
      <c r="M1764" s="126"/>
    </row>
    <row r="1765" spans="10:13" x14ac:dyDescent="0.25">
      <c r="J1765" s="126"/>
      <c r="K1765" s="126"/>
      <c r="L1765" s="126"/>
      <c r="M1765" s="126"/>
    </row>
    <row r="1766" spans="10:13" x14ac:dyDescent="0.25">
      <c r="J1766" s="126"/>
      <c r="K1766" s="126"/>
      <c r="L1766" s="126"/>
      <c r="M1766" s="126"/>
    </row>
    <row r="1767" spans="10:13" x14ac:dyDescent="0.25">
      <c r="J1767" s="126"/>
      <c r="K1767" s="126"/>
      <c r="L1767" s="126"/>
      <c r="M1767" s="126"/>
    </row>
    <row r="1768" spans="10:13" x14ac:dyDescent="0.25">
      <c r="J1768" s="126"/>
      <c r="K1768" s="126"/>
      <c r="L1768" s="126"/>
      <c r="M1768" s="126"/>
    </row>
    <row r="1769" spans="10:13" x14ac:dyDescent="0.25">
      <c r="J1769" s="126"/>
      <c r="K1769" s="126"/>
      <c r="L1769" s="126"/>
      <c r="M1769" s="126"/>
    </row>
    <row r="1770" spans="10:13" x14ac:dyDescent="0.25">
      <c r="J1770" s="126"/>
      <c r="K1770" s="126"/>
      <c r="L1770" s="126"/>
      <c r="M1770" s="126"/>
    </row>
    <row r="1771" spans="10:13" x14ac:dyDescent="0.25">
      <c r="J1771" s="126"/>
      <c r="K1771" s="126"/>
      <c r="L1771" s="126"/>
      <c r="M1771" s="126"/>
    </row>
    <row r="1772" spans="10:13" x14ac:dyDescent="0.25">
      <c r="J1772" s="126"/>
      <c r="K1772" s="126"/>
      <c r="L1772" s="126"/>
      <c r="M1772" s="126"/>
    </row>
    <row r="1773" spans="10:13" x14ac:dyDescent="0.25">
      <c r="J1773" s="126"/>
      <c r="K1773" s="126"/>
      <c r="L1773" s="126"/>
      <c r="M1773" s="126"/>
    </row>
    <row r="1774" spans="10:13" x14ac:dyDescent="0.25">
      <c r="J1774" s="126"/>
      <c r="K1774" s="126"/>
      <c r="L1774" s="126"/>
      <c r="M1774" s="126"/>
    </row>
    <row r="1775" spans="10:13" x14ac:dyDescent="0.25">
      <c r="J1775" s="126"/>
      <c r="K1775" s="126"/>
      <c r="L1775" s="126"/>
      <c r="M1775" s="126"/>
    </row>
    <row r="1776" spans="10:13" x14ac:dyDescent="0.25">
      <c r="J1776" s="126"/>
      <c r="K1776" s="126"/>
      <c r="L1776" s="126"/>
      <c r="M1776" s="126"/>
    </row>
    <row r="1777" spans="10:13" x14ac:dyDescent="0.25">
      <c r="J1777" s="126"/>
      <c r="K1777" s="126"/>
      <c r="L1777" s="126"/>
      <c r="M1777" s="126"/>
    </row>
    <row r="1778" spans="10:13" x14ac:dyDescent="0.25">
      <c r="J1778" s="126"/>
      <c r="K1778" s="126"/>
      <c r="L1778" s="126"/>
      <c r="M1778" s="126"/>
    </row>
    <row r="1779" spans="10:13" x14ac:dyDescent="0.25">
      <c r="J1779" s="126"/>
      <c r="K1779" s="126"/>
      <c r="L1779" s="126"/>
      <c r="M1779" s="126"/>
    </row>
    <row r="1780" spans="10:13" x14ac:dyDescent="0.25">
      <c r="J1780" s="126"/>
      <c r="K1780" s="126"/>
      <c r="L1780" s="126"/>
      <c r="M1780" s="126"/>
    </row>
    <row r="1781" spans="10:13" x14ac:dyDescent="0.25">
      <c r="J1781" s="126"/>
      <c r="K1781" s="126"/>
      <c r="L1781" s="126"/>
      <c r="M1781" s="126"/>
    </row>
    <row r="1782" spans="10:13" x14ac:dyDescent="0.25">
      <c r="J1782" s="126"/>
      <c r="K1782" s="126"/>
      <c r="L1782" s="126"/>
      <c r="M1782" s="126"/>
    </row>
    <row r="1783" spans="10:13" x14ac:dyDescent="0.25">
      <c r="J1783" s="126"/>
      <c r="K1783" s="126"/>
      <c r="L1783" s="126"/>
      <c r="M1783" s="126"/>
    </row>
    <row r="1784" spans="10:13" x14ac:dyDescent="0.25">
      <c r="J1784" s="126"/>
      <c r="K1784" s="126"/>
      <c r="L1784" s="126"/>
      <c r="M1784" s="126"/>
    </row>
    <row r="1785" spans="10:13" x14ac:dyDescent="0.25">
      <c r="J1785" s="126"/>
      <c r="K1785" s="126"/>
      <c r="L1785" s="126"/>
      <c r="M1785" s="126"/>
    </row>
    <row r="1786" spans="10:13" x14ac:dyDescent="0.25">
      <c r="J1786" s="126"/>
      <c r="K1786" s="126"/>
      <c r="L1786" s="126"/>
      <c r="M1786" s="126"/>
    </row>
    <row r="1787" spans="10:13" x14ac:dyDescent="0.25">
      <c r="J1787" s="126"/>
      <c r="K1787" s="126"/>
      <c r="L1787" s="126"/>
      <c r="M1787" s="126"/>
    </row>
    <row r="1788" spans="10:13" x14ac:dyDescent="0.25">
      <c r="J1788" s="126"/>
      <c r="K1788" s="126"/>
      <c r="L1788" s="126"/>
      <c r="M1788" s="126"/>
    </row>
    <row r="1789" spans="10:13" x14ac:dyDescent="0.25">
      <c r="J1789" s="126"/>
      <c r="K1789" s="126"/>
      <c r="L1789" s="126"/>
      <c r="M1789" s="126"/>
    </row>
    <row r="1790" spans="10:13" x14ac:dyDescent="0.25">
      <c r="J1790" s="126"/>
      <c r="K1790" s="126"/>
      <c r="L1790" s="126"/>
      <c r="M1790" s="126"/>
    </row>
    <row r="1791" spans="10:13" x14ac:dyDescent="0.25">
      <c r="J1791" s="126"/>
      <c r="K1791" s="126"/>
      <c r="L1791" s="126"/>
      <c r="M1791" s="126"/>
    </row>
    <row r="1792" spans="10:13" x14ac:dyDescent="0.25">
      <c r="J1792" s="126"/>
      <c r="K1792" s="126"/>
      <c r="L1792" s="126"/>
      <c r="M1792" s="126"/>
    </row>
    <row r="1793" spans="10:13" x14ac:dyDescent="0.25">
      <c r="J1793" s="126"/>
      <c r="K1793" s="126"/>
      <c r="L1793" s="126"/>
      <c r="M1793" s="126"/>
    </row>
    <row r="1794" spans="10:13" x14ac:dyDescent="0.25">
      <c r="J1794" s="126"/>
      <c r="K1794" s="126"/>
      <c r="L1794" s="126"/>
      <c r="M1794" s="126"/>
    </row>
    <row r="1795" spans="10:13" x14ac:dyDescent="0.25">
      <c r="J1795" s="126"/>
      <c r="K1795" s="126"/>
      <c r="L1795" s="126"/>
      <c r="M1795" s="126"/>
    </row>
    <row r="1796" spans="10:13" x14ac:dyDescent="0.25">
      <c r="J1796" s="126"/>
      <c r="K1796" s="126"/>
      <c r="L1796" s="126"/>
      <c r="M1796" s="126"/>
    </row>
    <row r="1797" spans="10:13" x14ac:dyDescent="0.25">
      <c r="J1797" s="126"/>
      <c r="K1797" s="126"/>
      <c r="L1797" s="126"/>
      <c r="M1797" s="126"/>
    </row>
    <row r="1798" spans="10:13" x14ac:dyDescent="0.25">
      <c r="J1798" s="126"/>
      <c r="K1798" s="126"/>
      <c r="L1798" s="126"/>
      <c r="M1798" s="126"/>
    </row>
    <row r="1799" spans="10:13" x14ac:dyDescent="0.25">
      <c r="J1799" s="126"/>
      <c r="K1799" s="126"/>
      <c r="L1799" s="126"/>
      <c r="M1799" s="126"/>
    </row>
    <row r="1800" spans="10:13" x14ac:dyDescent="0.25">
      <c r="J1800" s="126"/>
      <c r="K1800" s="126"/>
      <c r="L1800" s="126"/>
      <c r="M1800" s="126"/>
    </row>
    <row r="1801" spans="10:13" x14ac:dyDescent="0.25">
      <c r="J1801" s="126"/>
      <c r="K1801" s="126"/>
      <c r="L1801" s="126"/>
      <c r="M1801" s="126"/>
    </row>
    <row r="1802" spans="10:13" x14ac:dyDescent="0.25">
      <c r="J1802" s="126"/>
      <c r="K1802" s="126"/>
      <c r="L1802" s="126"/>
      <c r="M1802" s="126"/>
    </row>
    <row r="1803" spans="10:13" x14ac:dyDescent="0.25">
      <c r="J1803" s="126"/>
      <c r="K1803" s="126"/>
      <c r="L1803" s="126"/>
      <c r="M1803" s="126"/>
    </row>
    <row r="1804" spans="10:13" x14ac:dyDescent="0.25">
      <c r="J1804" s="126"/>
      <c r="K1804" s="126"/>
      <c r="L1804" s="126"/>
      <c r="M1804" s="126"/>
    </row>
    <row r="1805" spans="10:13" x14ac:dyDescent="0.25">
      <c r="J1805" s="126"/>
      <c r="K1805" s="126"/>
      <c r="L1805" s="126"/>
      <c r="M1805" s="126"/>
    </row>
    <row r="1806" spans="10:13" x14ac:dyDescent="0.25">
      <c r="J1806" s="126"/>
      <c r="K1806" s="126"/>
      <c r="L1806" s="126"/>
      <c r="M1806" s="126"/>
    </row>
    <row r="1807" spans="10:13" x14ac:dyDescent="0.25">
      <c r="J1807" s="126"/>
      <c r="K1807" s="126"/>
      <c r="L1807" s="126"/>
      <c r="M1807" s="126"/>
    </row>
    <row r="1808" spans="10:13" x14ac:dyDescent="0.25">
      <c r="J1808" s="126"/>
      <c r="K1808" s="126"/>
      <c r="L1808" s="126"/>
      <c r="M1808" s="126"/>
    </row>
    <row r="1809" spans="10:13" x14ac:dyDescent="0.25">
      <c r="J1809" s="126"/>
      <c r="K1809" s="126"/>
      <c r="L1809" s="126"/>
      <c r="M1809" s="126"/>
    </row>
    <row r="1810" spans="10:13" x14ac:dyDescent="0.25">
      <c r="J1810" s="126"/>
      <c r="K1810" s="126"/>
      <c r="L1810" s="126"/>
      <c r="M1810" s="126"/>
    </row>
    <row r="1811" spans="10:13" x14ac:dyDescent="0.25">
      <c r="J1811" s="126"/>
      <c r="K1811" s="126"/>
      <c r="L1811" s="126"/>
      <c r="M1811" s="126"/>
    </row>
    <row r="1812" spans="10:13" x14ac:dyDescent="0.25">
      <c r="J1812" s="126"/>
      <c r="K1812" s="126"/>
      <c r="L1812" s="126"/>
      <c r="M1812" s="126"/>
    </row>
    <row r="1813" spans="10:13" x14ac:dyDescent="0.25">
      <c r="J1813" s="126"/>
      <c r="K1813" s="126"/>
      <c r="L1813" s="126"/>
      <c r="M1813" s="126"/>
    </row>
    <row r="1814" spans="10:13" x14ac:dyDescent="0.25">
      <c r="J1814" s="126"/>
      <c r="K1814" s="126"/>
      <c r="L1814" s="126"/>
      <c r="M1814" s="126"/>
    </row>
    <row r="1815" spans="10:13" x14ac:dyDescent="0.25">
      <c r="J1815" s="126"/>
      <c r="K1815" s="126"/>
      <c r="L1815" s="126"/>
      <c r="M1815" s="126"/>
    </row>
    <row r="1816" spans="10:13" x14ac:dyDescent="0.25">
      <c r="J1816" s="126"/>
      <c r="K1816" s="126"/>
      <c r="L1816" s="126"/>
      <c r="M1816" s="126"/>
    </row>
    <row r="1817" spans="10:13" x14ac:dyDescent="0.25">
      <c r="J1817" s="126"/>
      <c r="K1817" s="126"/>
      <c r="L1817" s="126"/>
      <c r="M1817" s="126"/>
    </row>
    <row r="1818" spans="10:13" x14ac:dyDescent="0.25">
      <c r="J1818" s="126"/>
      <c r="K1818" s="126"/>
      <c r="L1818" s="126"/>
      <c r="M1818" s="126"/>
    </row>
    <row r="1819" spans="10:13" x14ac:dyDescent="0.25">
      <c r="J1819" s="126"/>
      <c r="K1819" s="126"/>
      <c r="L1819" s="126"/>
      <c r="M1819" s="126"/>
    </row>
    <row r="1820" spans="10:13" x14ac:dyDescent="0.25">
      <c r="J1820" s="126"/>
      <c r="K1820" s="126"/>
      <c r="L1820" s="126"/>
      <c r="M1820" s="126"/>
    </row>
    <row r="1821" spans="10:13" x14ac:dyDescent="0.25">
      <c r="J1821" s="126"/>
      <c r="K1821" s="126"/>
      <c r="L1821" s="126"/>
      <c r="M1821" s="126"/>
    </row>
    <row r="1822" spans="10:13" x14ac:dyDescent="0.25">
      <c r="J1822" s="126"/>
      <c r="K1822" s="126"/>
      <c r="L1822" s="126"/>
      <c r="M1822" s="126"/>
    </row>
    <row r="1823" spans="10:13" x14ac:dyDescent="0.25">
      <c r="J1823" s="126"/>
      <c r="K1823" s="126"/>
      <c r="L1823" s="126"/>
      <c r="M1823" s="126"/>
    </row>
    <row r="1824" spans="10:13" x14ac:dyDescent="0.25">
      <c r="J1824" s="126"/>
      <c r="K1824" s="126"/>
      <c r="L1824" s="126"/>
      <c r="M1824" s="126"/>
    </row>
    <row r="1825" spans="10:13" x14ac:dyDescent="0.25">
      <c r="J1825" s="126"/>
      <c r="K1825" s="126"/>
      <c r="L1825" s="126"/>
      <c r="M1825" s="126"/>
    </row>
    <row r="1826" spans="10:13" x14ac:dyDescent="0.25">
      <c r="J1826" s="126"/>
      <c r="K1826" s="126"/>
      <c r="L1826" s="126"/>
      <c r="M1826" s="126"/>
    </row>
    <row r="1827" spans="10:13" x14ac:dyDescent="0.25">
      <c r="J1827" s="126"/>
      <c r="K1827" s="126"/>
      <c r="L1827" s="126"/>
      <c r="M1827" s="126"/>
    </row>
    <row r="1828" spans="10:13" x14ac:dyDescent="0.25">
      <c r="J1828" s="126"/>
      <c r="K1828" s="126"/>
      <c r="L1828" s="126"/>
      <c r="M1828" s="126"/>
    </row>
    <row r="1829" spans="10:13" x14ac:dyDescent="0.25">
      <c r="J1829" s="126"/>
      <c r="K1829" s="126"/>
      <c r="L1829" s="126"/>
      <c r="M1829" s="126"/>
    </row>
    <row r="1830" spans="10:13" x14ac:dyDescent="0.25">
      <c r="J1830" s="126"/>
      <c r="K1830" s="126"/>
      <c r="L1830" s="126"/>
      <c r="M1830" s="126"/>
    </row>
    <row r="1831" spans="10:13" x14ac:dyDescent="0.25">
      <c r="J1831" s="126"/>
      <c r="K1831" s="126"/>
      <c r="L1831" s="126"/>
      <c r="M1831" s="126"/>
    </row>
    <row r="1832" spans="10:13" x14ac:dyDescent="0.25">
      <c r="J1832" s="126"/>
      <c r="K1832" s="126"/>
      <c r="L1832" s="126"/>
      <c r="M1832" s="126"/>
    </row>
    <row r="1833" spans="10:13" x14ac:dyDescent="0.25">
      <c r="J1833" s="126"/>
      <c r="K1833" s="126"/>
      <c r="L1833" s="126"/>
      <c r="M1833" s="126"/>
    </row>
    <row r="1834" spans="10:13" x14ac:dyDescent="0.25">
      <c r="J1834" s="126"/>
      <c r="K1834" s="126"/>
      <c r="L1834" s="126"/>
      <c r="M1834" s="126"/>
    </row>
    <row r="1835" spans="10:13" x14ac:dyDescent="0.25">
      <c r="J1835" s="126"/>
      <c r="K1835" s="126"/>
      <c r="L1835" s="126"/>
      <c r="M1835" s="126"/>
    </row>
    <row r="1836" spans="10:13" x14ac:dyDescent="0.25">
      <c r="J1836" s="126"/>
      <c r="K1836" s="126"/>
      <c r="L1836" s="126"/>
      <c r="M1836" s="126"/>
    </row>
    <row r="1837" spans="10:13" x14ac:dyDescent="0.25">
      <c r="J1837" s="126"/>
      <c r="K1837" s="126"/>
      <c r="L1837" s="126"/>
      <c r="M1837" s="126"/>
    </row>
    <row r="1838" spans="10:13" x14ac:dyDescent="0.25">
      <c r="J1838" s="126"/>
      <c r="K1838" s="126"/>
      <c r="L1838" s="126"/>
      <c r="M1838" s="126"/>
    </row>
    <row r="1839" spans="10:13" x14ac:dyDescent="0.25">
      <c r="J1839" s="126"/>
      <c r="K1839" s="126"/>
      <c r="L1839" s="126"/>
      <c r="M1839" s="126"/>
    </row>
    <row r="1840" spans="10:13" x14ac:dyDescent="0.25">
      <c r="J1840" s="126"/>
      <c r="K1840" s="126"/>
      <c r="L1840" s="126"/>
      <c r="M1840" s="126"/>
    </row>
    <row r="1841" spans="10:13" x14ac:dyDescent="0.25">
      <c r="J1841" s="126"/>
      <c r="K1841" s="126"/>
      <c r="L1841" s="126"/>
      <c r="M1841" s="126"/>
    </row>
    <row r="1842" spans="10:13" x14ac:dyDescent="0.25">
      <c r="J1842" s="126"/>
      <c r="K1842" s="126"/>
      <c r="L1842" s="126"/>
      <c r="M1842" s="126"/>
    </row>
    <row r="1843" spans="10:13" x14ac:dyDescent="0.25">
      <c r="J1843" s="126"/>
      <c r="K1843" s="126"/>
      <c r="L1843" s="126"/>
      <c r="M1843" s="126"/>
    </row>
    <row r="1844" spans="10:13" x14ac:dyDescent="0.25">
      <c r="J1844" s="126"/>
      <c r="K1844" s="126"/>
      <c r="L1844" s="126"/>
      <c r="M1844" s="126"/>
    </row>
    <row r="1845" spans="10:13" x14ac:dyDescent="0.25">
      <c r="J1845" s="126"/>
      <c r="K1845" s="126"/>
      <c r="L1845" s="126"/>
      <c r="M1845" s="126"/>
    </row>
    <row r="1846" spans="10:13" x14ac:dyDescent="0.25">
      <c r="J1846" s="126"/>
      <c r="K1846" s="126"/>
      <c r="L1846" s="126"/>
      <c r="M1846" s="126"/>
    </row>
    <row r="1847" spans="10:13" x14ac:dyDescent="0.25">
      <c r="J1847" s="126"/>
      <c r="K1847" s="126"/>
      <c r="L1847" s="126"/>
      <c r="M1847" s="126"/>
    </row>
    <row r="1848" spans="10:13" x14ac:dyDescent="0.25">
      <c r="J1848" s="126"/>
      <c r="K1848" s="126"/>
      <c r="L1848" s="126"/>
      <c r="M1848" s="126"/>
    </row>
    <row r="1849" spans="10:13" x14ac:dyDescent="0.25">
      <c r="J1849" s="126"/>
      <c r="K1849" s="126"/>
      <c r="L1849" s="126"/>
      <c r="M1849" s="126"/>
    </row>
    <row r="1850" spans="10:13" x14ac:dyDescent="0.25">
      <c r="J1850" s="126"/>
      <c r="K1850" s="126"/>
      <c r="L1850" s="126"/>
      <c r="M1850" s="126"/>
    </row>
    <row r="1851" spans="10:13" x14ac:dyDescent="0.25">
      <c r="J1851" s="126"/>
      <c r="K1851" s="126"/>
      <c r="L1851" s="126"/>
      <c r="M1851" s="126"/>
    </row>
    <row r="1852" spans="10:13" x14ac:dyDescent="0.25">
      <c r="J1852" s="126"/>
      <c r="K1852" s="126"/>
      <c r="L1852" s="126"/>
      <c r="M1852" s="126"/>
    </row>
    <row r="1853" spans="10:13" x14ac:dyDescent="0.25">
      <c r="J1853" s="126"/>
      <c r="K1853" s="126"/>
      <c r="L1853" s="126"/>
      <c r="M1853" s="126"/>
    </row>
    <row r="1854" spans="10:13" x14ac:dyDescent="0.25">
      <c r="J1854" s="126"/>
      <c r="K1854" s="126"/>
      <c r="L1854" s="126"/>
      <c r="M1854" s="126"/>
    </row>
    <row r="1855" spans="10:13" x14ac:dyDescent="0.25">
      <c r="J1855" s="126"/>
      <c r="K1855" s="126"/>
      <c r="L1855" s="126"/>
      <c r="M1855" s="126"/>
    </row>
    <row r="1856" spans="10:13" x14ac:dyDescent="0.25">
      <c r="J1856" s="126"/>
      <c r="K1856" s="126"/>
      <c r="L1856" s="126"/>
      <c r="M1856" s="126"/>
    </row>
    <row r="1857" spans="10:13" x14ac:dyDescent="0.25">
      <c r="J1857" s="126"/>
      <c r="K1857" s="126"/>
      <c r="L1857" s="126"/>
      <c r="M1857" s="126"/>
    </row>
    <row r="1858" spans="10:13" x14ac:dyDescent="0.25">
      <c r="J1858" s="126"/>
      <c r="K1858" s="126"/>
      <c r="L1858" s="126"/>
      <c r="M1858" s="126"/>
    </row>
    <row r="1859" spans="10:13" x14ac:dyDescent="0.25">
      <c r="J1859" s="126"/>
      <c r="K1859" s="126"/>
      <c r="L1859" s="126"/>
      <c r="M1859" s="126"/>
    </row>
    <row r="1860" spans="10:13" x14ac:dyDescent="0.25">
      <c r="J1860" s="126"/>
      <c r="K1860" s="126"/>
      <c r="L1860" s="126"/>
      <c r="M1860" s="126"/>
    </row>
    <row r="1861" spans="10:13" x14ac:dyDescent="0.25">
      <c r="J1861" s="126"/>
      <c r="K1861" s="126"/>
      <c r="L1861" s="126"/>
      <c r="M1861" s="126"/>
    </row>
    <row r="1862" spans="10:13" x14ac:dyDescent="0.25">
      <c r="J1862" s="126"/>
      <c r="K1862" s="126"/>
      <c r="L1862" s="126"/>
      <c r="M1862" s="126"/>
    </row>
    <row r="1863" spans="10:13" x14ac:dyDescent="0.25">
      <c r="J1863" s="126"/>
      <c r="K1863" s="126"/>
      <c r="L1863" s="126"/>
      <c r="M1863" s="126"/>
    </row>
    <row r="1864" spans="10:13" x14ac:dyDescent="0.25">
      <c r="J1864" s="126"/>
      <c r="K1864" s="126"/>
      <c r="L1864" s="126"/>
      <c r="M1864" s="126"/>
    </row>
    <row r="1865" spans="10:13" x14ac:dyDescent="0.25">
      <c r="J1865" s="126"/>
      <c r="K1865" s="126"/>
      <c r="L1865" s="126"/>
      <c r="M1865" s="126"/>
    </row>
    <row r="1866" spans="10:13" x14ac:dyDescent="0.25">
      <c r="J1866" s="126"/>
      <c r="K1866" s="126"/>
      <c r="L1866" s="126"/>
      <c r="M1866" s="126"/>
    </row>
    <row r="1867" spans="10:13" x14ac:dyDescent="0.25">
      <c r="J1867" s="126"/>
      <c r="K1867" s="126"/>
      <c r="L1867" s="126"/>
      <c r="M1867" s="126"/>
    </row>
    <row r="1868" spans="10:13" x14ac:dyDescent="0.25">
      <c r="J1868" s="126"/>
      <c r="K1868" s="126"/>
      <c r="L1868" s="126"/>
      <c r="M1868" s="126"/>
    </row>
    <row r="1869" spans="10:13" x14ac:dyDescent="0.25">
      <c r="J1869" s="126"/>
      <c r="K1869" s="126"/>
      <c r="L1869" s="126"/>
      <c r="M1869" s="126"/>
    </row>
    <row r="1870" spans="10:13" x14ac:dyDescent="0.25">
      <c r="J1870" s="126"/>
      <c r="K1870" s="126"/>
      <c r="L1870" s="126"/>
      <c r="M1870" s="126"/>
    </row>
    <row r="1871" spans="10:13" x14ac:dyDescent="0.25">
      <c r="J1871" s="126"/>
      <c r="K1871" s="126"/>
      <c r="L1871" s="126"/>
      <c r="M1871" s="126"/>
    </row>
    <row r="1872" spans="10:13" x14ac:dyDescent="0.25">
      <c r="J1872" s="126"/>
      <c r="K1872" s="126"/>
      <c r="L1872" s="126"/>
      <c r="M1872" s="126"/>
    </row>
    <row r="1873" spans="10:13" x14ac:dyDescent="0.25">
      <c r="J1873" s="126"/>
      <c r="K1873" s="126"/>
      <c r="L1873" s="126"/>
      <c r="M1873" s="126"/>
    </row>
    <row r="1874" spans="10:13" x14ac:dyDescent="0.25">
      <c r="J1874" s="126"/>
      <c r="K1874" s="126"/>
      <c r="L1874" s="126"/>
      <c r="M1874" s="126"/>
    </row>
    <row r="1875" spans="10:13" x14ac:dyDescent="0.25">
      <c r="J1875" s="126"/>
      <c r="K1875" s="126"/>
      <c r="L1875" s="126"/>
      <c r="M1875" s="126"/>
    </row>
    <row r="1876" spans="10:13" x14ac:dyDescent="0.25">
      <c r="J1876" s="126"/>
      <c r="K1876" s="126"/>
      <c r="L1876" s="126"/>
      <c r="M1876" s="126"/>
    </row>
    <row r="1877" spans="10:13" x14ac:dyDescent="0.25">
      <c r="J1877" s="126"/>
      <c r="K1877" s="126"/>
      <c r="L1877" s="126"/>
      <c r="M1877" s="126"/>
    </row>
    <row r="1878" spans="10:13" x14ac:dyDescent="0.25">
      <c r="J1878" s="126"/>
      <c r="K1878" s="126"/>
      <c r="L1878" s="126"/>
      <c r="M1878" s="126"/>
    </row>
    <row r="1879" spans="10:13" x14ac:dyDescent="0.25">
      <c r="J1879" s="126"/>
      <c r="K1879" s="126"/>
      <c r="L1879" s="126"/>
      <c r="M1879" s="126"/>
    </row>
    <row r="1880" spans="10:13" x14ac:dyDescent="0.25">
      <c r="J1880" s="126"/>
      <c r="K1880" s="126"/>
      <c r="L1880" s="126"/>
      <c r="M1880" s="126"/>
    </row>
    <row r="1881" spans="10:13" x14ac:dyDescent="0.25">
      <c r="J1881" s="126"/>
      <c r="K1881" s="126"/>
      <c r="L1881" s="126"/>
      <c r="M1881" s="126"/>
    </row>
    <row r="1882" spans="10:13" x14ac:dyDescent="0.25">
      <c r="J1882" s="126"/>
      <c r="K1882" s="126"/>
      <c r="L1882" s="126"/>
      <c r="M1882" s="126"/>
    </row>
    <row r="1883" spans="10:13" x14ac:dyDescent="0.25">
      <c r="J1883" s="126"/>
      <c r="K1883" s="126"/>
      <c r="L1883" s="126"/>
      <c r="M1883" s="126"/>
    </row>
    <row r="1884" spans="10:13" x14ac:dyDescent="0.25">
      <c r="J1884" s="126"/>
      <c r="K1884" s="126"/>
      <c r="L1884" s="126"/>
      <c r="M1884" s="126"/>
    </row>
    <row r="1885" spans="10:13" x14ac:dyDescent="0.25">
      <c r="J1885" s="126"/>
      <c r="K1885" s="126"/>
      <c r="L1885" s="126"/>
      <c r="M1885" s="126"/>
    </row>
    <row r="1886" spans="10:13" x14ac:dyDescent="0.25">
      <c r="J1886" s="126"/>
      <c r="K1886" s="126"/>
      <c r="L1886" s="126"/>
      <c r="M1886" s="126"/>
    </row>
    <row r="1887" spans="10:13" x14ac:dyDescent="0.25">
      <c r="J1887" s="126"/>
      <c r="K1887" s="126"/>
      <c r="L1887" s="126"/>
      <c r="M1887" s="126"/>
    </row>
    <row r="1888" spans="10:13" x14ac:dyDescent="0.25">
      <c r="J1888" s="126"/>
      <c r="K1888" s="126"/>
      <c r="L1888" s="126"/>
      <c r="M1888" s="126"/>
    </row>
    <row r="1889" spans="10:13" x14ac:dyDescent="0.25">
      <c r="J1889" s="126"/>
      <c r="K1889" s="126"/>
      <c r="L1889" s="126"/>
      <c r="M1889" s="126"/>
    </row>
    <row r="1890" spans="10:13" x14ac:dyDescent="0.25">
      <c r="J1890" s="126"/>
      <c r="K1890" s="126"/>
      <c r="L1890" s="126"/>
      <c r="M1890" s="126"/>
    </row>
    <row r="1891" spans="10:13" x14ac:dyDescent="0.25">
      <c r="J1891" s="126"/>
      <c r="K1891" s="126"/>
      <c r="L1891" s="126"/>
      <c r="M1891" s="126"/>
    </row>
    <row r="1892" spans="10:13" x14ac:dyDescent="0.25">
      <c r="J1892" s="126"/>
      <c r="K1892" s="126"/>
      <c r="L1892" s="126"/>
      <c r="M1892" s="126"/>
    </row>
    <row r="1893" spans="10:13" x14ac:dyDescent="0.25">
      <c r="J1893" s="126"/>
      <c r="K1893" s="126"/>
      <c r="L1893" s="126"/>
      <c r="M1893" s="126"/>
    </row>
    <row r="1894" spans="10:13" x14ac:dyDescent="0.25">
      <c r="J1894" s="126"/>
      <c r="K1894" s="126"/>
      <c r="L1894" s="126"/>
      <c r="M1894" s="126"/>
    </row>
    <row r="1895" spans="10:13" x14ac:dyDescent="0.25">
      <c r="J1895" s="126"/>
      <c r="K1895" s="126"/>
      <c r="L1895" s="126"/>
      <c r="M1895" s="126"/>
    </row>
    <row r="1896" spans="10:13" x14ac:dyDescent="0.25">
      <c r="J1896" s="126"/>
      <c r="K1896" s="126"/>
      <c r="L1896" s="126"/>
      <c r="M1896" s="126"/>
    </row>
    <row r="1897" spans="10:13" x14ac:dyDescent="0.25">
      <c r="J1897" s="126"/>
      <c r="K1897" s="126"/>
      <c r="L1897" s="126"/>
      <c r="M1897" s="126"/>
    </row>
    <row r="1898" spans="10:13" x14ac:dyDescent="0.25">
      <c r="J1898" s="126"/>
      <c r="K1898" s="126"/>
      <c r="L1898" s="126"/>
      <c r="M1898" s="126"/>
    </row>
    <row r="1899" spans="10:13" x14ac:dyDescent="0.25">
      <c r="J1899" s="126"/>
      <c r="K1899" s="126"/>
      <c r="L1899" s="126"/>
      <c r="M1899" s="126"/>
    </row>
    <row r="1900" spans="10:13" x14ac:dyDescent="0.25">
      <c r="J1900" s="126"/>
      <c r="K1900" s="126"/>
      <c r="L1900" s="126"/>
      <c r="M1900" s="126"/>
    </row>
    <row r="1901" spans="10:13" x14ac:dyDescent="0.25">
      <c r="J1901" s="126"/>
      <c r="K1901" s="126"/>
      <c r="L1901" s="126"/>
      <c r="M1901" s="126"/>
    </row>
    <row r="1902" spans="10:13" x14ac:dyDescent="0.25">
      <c r="J1902" s="126"/>
      <c r="K1902" s="126"/>
      <c r="L1902" s="126"/>
      <c r="M1902" s="126"/>
    </row>
    <row r="1903" spans="10:13" x14ac:dyDescent="0.25">
      <c r="J1903" s="126"/>
      <c r="K1903" s="126"/>
      <c r="L1903" s="126"/>
      <c r="M1903" s="126"/>
    </row>
    <row r="1904" spans="10:13" x14ac:dyDescent="0.25">
      <c r="J1904" s="126"/>
      <c r="K1904" s="126"/>
      <c r="L1904" s="126"/>
      <c r="M1904" s="126"/>
    </row>
    <row r="1905" spans="10:13" x14ac:dyDescent="0.25">
      <c r="J1905" s="126"/>
      <c r="K1905" s="126"/>
      <c r="L1905" s="126"/>
      <c r="M1905" s="126"/>
    </row>
    <row r="1906" spans="10:13" x14ac:dyDescent="0.25">
      <c r="J1906" s="126"/>
      <c r="K1906" s="126"/>
      <c r="L1906" s="126"/>
      <c r="M1906" s="126"/>
    </row>
    <row r="1907" spans="10:13" x14ac:dyDescent="0.25">
      <c r="J1907" s="126"/>
      <c r="K1907" s="126"/>
      <c r="L1907" s="126"/>
      <c r="M1907" s="126"/>
    </row>
    <row r="1908" spans="10:13" x14ac:dyDescent="0.25">
      <c r="J1908" s="126"/>
      <c r="K1908" s="126"/>
      <c r="L1908" s="126"/>
      <c r="M1908" s="126"/>
    </row>
    <row r="1909" spans="10:13" x14ac:dyDescent="0.25">
      <c r="J1909" s="126"/>
      <c r="K1909" s="126"/>
      <c r="L1909" s="126"/>
      <c r="M1909" s="126"/>
    </row>
    <row r="1910" spans="10:13" x14ac:dyDescent="0.25">
      <c r="J1910" s="126"/>
      <c r="K1910" s="126"/>
      <c r="L1910" s="126"/>
      <c r="M1910" s="126"/>
    </row>
    <row r="1911" spans="10:13" x14ac:dyDescent="0.25">
      <c r="J1911" s="126"/>
      <c r="K1911" s="126"/>
      <c r="L1911" s="126"/>
      <c r="M1911" s="126"/>
    </row>
    <row r="1912" spans="10:13" x14ac:dyDescent="0.25">
      <c r="J1912" s="126"/>
      <c r="K1912" s="126"/>
      <c r="L1912" s="126"/>
      <c r="M1912" s="126"/>
    </row>
    <row r="1913" spans="10:13" x14ac:dyDescent="0.25">
      <c r="J1913" s="126"/>
      <c r="K1913" s="126"/>
      <c r="L1913" s="126"/>
      <c r="M1913" s="126"/>
    </row>
    <row r="1914" spans="10:13" x14ac:dyDescent="0.25">
      <c r="J1914" s="126"/>
      <c r="K1914" s="126"/>
      <c r="L1914" s="126"/>
      <c r="M1914" s="126"/>
    </row>
    <row r="1915" spans="10:13" x14ac:dyDescent="0.25">
      <c r="J1915" s="126"/>
      <c r="K1915" s="126"/>
      <c r="L1915" s="126"/>
      <c r="M1915" s="126"/>
    </row>
    <row r="1916" spans="10:13" x14ac:dyDescent="0.25">
      <c r="J1916" s="126"/>
      <c r="K1916" s="126"/>
      <c r="L1916" s="126"/>
      <c r="M1916" s="126"/>
    </row>
    <row r="1917" spans="10:13" x14ac:dyDescent="0.25">
      <c r="J1917" s="126"/>
      <c r="K1917" s="126"/>
      <c r="L1917" s="126"/>
      <c r="M1917" s="126"/>
    </row>
    <row r="1918" spans="10:13" x14ac:dyDescent="0.25">
      <c r="J1918" s="126"/>
      <c r="K1918" s="126"/>
      <c r="L1918" s="126"/>
      <c r="M1918" s="126"/>
    </row>
    <row r="1919" spans="10:13" x14ac:dyDescent="0.25">
      <c r="J1919" s="126"/>
      <c r="K1919" s="126"/>
      <c r="L1919" s="126"/>
      <c r="M1919" s="126"/>
    </row>
    <row r="1920" spans="10:13" x14ac:dyDescent="0.25">
      <c r="J1920" s="126"/>
      <c r="K1920" s="126"/>
      <c r="L1920" s="126"/>
      <c r="M1920" s="126"/>
    </row>
    <row r="1921" spans="10:13" x14ac:dyDescent="0.25">
      <c r="J1921" s="126"/>
      <c r="K1921" s="126"/>
      <c r="L1921" s="126"/>
      <c r="M1921" s="126"/>
    </row>
    <row r="1922" spans="10:13" x14ac:dyDescent="0.25">
      <c r="J1922" s="126"/>
      <c r="K1922" s="126"/>
      <c r="L1922" s="126"/>
      <c r="M1922" s="126"/>
    </row>
    <row r="1923" spans="10:13" x14ac:dyDescent="0.25">
      <c r="J1923" s="126"/>
      <c r="K1923" s="126"/>
      <c r="L1923" s="126"/>
      <c r="M1923" s="126"/>
    </row>
    <row r="1924" spans="10:13" x14ac:dyDescent="0.25">
      <c r="J1924" s="126"/>
      <c r="K1924" s="126"/>
      <c r="L1924" s="126"/>
      <c r="M1924" s="126"/>
    </row>
    <row r="1925" spans="10:13" x14ac:dyDescent="0.25">
      <c r="J1925" s="126"/>
      <c r="K1925" s="126"/>
      <c r="L1925" s="126"/>
      <c r="M1925" s="126"/>
    </row>
    <row r="1926" spans="10:13" x14ac:dyDescent="0.25">
      <c r="J1926" s="126"/>
      <c r="K1926" s="126"/>
      <c r="L1926" s="126"/>
      <c r="M1926" s="126"/>
    </row>
    <row r="1927" spans="10:13" x14ac:dyDescent="0.25">
      <c r="J1927" s="126"/>
      <c r="K1927" s="126"/>
      <c r="L1927" s="126"/>
      <c r="M1927" s="126"/>
    </row>
    <row r="1928" spans="10:13" x14ac:dyDescent="0.25">
      <c r="J1928" s="126"/>
      <c r="K1928" s="126"/>
      <c r="L1928" s="126"/>
      <c r="M1928" s="126"/>
    </row>
    <row r="1929" spans="10:13" x14ac:dyDescent="0.25">
      <c r="J1929" s="126"/>
      <c r="K1929" s="126"/>
      <c r="L1929" s="126"/>
      <c r="M1929" s="126"/>
    </row>
    <row r="1930" spans="10:13" x14ac:dyDescent="0.25">
      <c r="J1930" s="126"/>
      <c r="K1930" s="126"/>
      <c r="L1930" s="126"/>
      <c r="M1930" s="126"/>
    </row>
    <row r="1931" spans="10:13" x14ac:dyDescent="0.25">
      <c r="J1931" s="126"/>
      <c r="K1931" s="126"/>
      <c r="L1931" s="126"/>
      <c r="M1931" s="126"/>
    </row>
    <row r="1932" spans="10:13" x14ac:dyDescent="0.25">
      <c r="J1932" s="126"/>
      <c r="K1932" s="126"/>
      <c r="L1932" s="126"/>
      <c r="M1932" s="126"/>
    </row>
    <row r="1933" spans="10:13" x14ac:dyDescent="0.25">
      <c r="J1933" s="126"/>
      <c r="K1933" s="126"/>
      <c r="L1933" s="126"/>
      <c r="M1933" s="126"/>
    </row>
    <row r="1934" spans="10:13" x14ac:dyDescent="0.25">
      <c r="J1934" s="126"/>
      <c r="K1934" s="126"/>
      <c r="L1934" s="126"/>
      <c r="M1934" s="126"/>
    </row>
    <row r="1935" spans="10:13" x14ac:dyDescent="0.25">
      <c r="J1935" s="126"/>
      <c r="K1935" s="126"/>
      <c r="L1935" s="126"/>
      <c r="M1935" s="126"/>
    </row>
    <row r="1936" spans="10:13" x14ac:dyDescent="0.25">
      <c r="J1936" s="126"/>
      <c r="K1936" s="126"/>
      <c r="L1936" s="126"/>
      <c r="M1936" s="126"/>
    </row>
    <row r="1937" spans="10:13" x14ac:dyDescent="0.25">
      <c r="J1937" s="126"/>
      <c r="K1937" s="126"/>
      <c r="L1937" s="126"/>
      <c r="M1937" s="126"/>
    </row>
    <row r="1938" spans="10:13" x14ac:dyDescent="0.25">
      <c r="J1938" s="126"/>
      <c r="K1938" s="126"/>
      <c r="L1938" s="126"/>
      <c r="M1938" s="126"/>
    </row>
    <row r="1939" spans="10:13" x14ac:dyDescent="0.25">
      <c r="J1939" s="126"/>
      <c r="K1939" s="126"/>
      <c r="L1939" s="126"/>
      <c r="M1939" s="126"/>
    </row>
    <row r="1940" spans="10:13" x14ac:dyDescent="0.25">
      <c r="J1940" s="126"/>
      <c r="K1940" s="126"/>
      <c r="L1940" s="126"/>
      <c r="M1940" s="126"/>
    </row>
    <row r="1941" spans="10:13" x14ac:dyDescent="0.25">
      <c r="J1941" s="126"/>
      <c r="K1941" s="126"/>
      <c r="L1941" s="126"/>
      <c r="M1941" s="126"/>
    </row>
    <row r="1942" spans="10:13" x14ac:dyDescent="0.25">
      <c r="J1942" s="126"/>
      <c r="K1942" s="126"/>
      <c r="L1942" s="126"/>
      <c r="M1942" s="126"/>
    </row>
    <row r="1943" spans="10:13" x14ac:dyDescent="0.25">
      <c r="J1943" s="126"/>
      <c r="K1943" s="126"/>
      <c r="L1943" s="126"/>
      <c r="M1943" s="126"/>
    </row>
    <row r="1944" spans="10:13" x14ac:dyDescent="0.25">
      <c r="J1944" s="126"/>
      <c r="K1944" s="126"/>
      <c r="L1944" s="126"/>
      <c r="M1944" s="126"/>
    </row>
    <row r="1945" spans="10:13" x14ac:dyDescent="0.25">
      <c r="J1945" s="126"/>
      <c r="K1945" s="126"/>
      <c r="L1945" s="126"/>
      <c r="M1945" s="126"/>
    </row>
    <row r="1946" spans="10:13" x14ac:dyDescent="0.25">
      <c r="J1946" s="126"/>
      <c r="K1946" s="126"/>
      <c r="L1946" s="126"/>
      <c r="M1946" s="126"/>
    </row>
    <row r="1947" spans="10:13" x14ac:dyDescent="0.25">
      <c r="J1947" s="126"/>
      <c r="K1947" s="126"/>
      <c r="L1947" s="126"/>
      <c r="M1947" s="126"/>
    </row>
    <row r="1948" spans="10:13" x14ac:dyDescent="0.25">
      <c r="J1948" s="126"/>
      <c r="K1948" s="126"/>
      <c r="L1948" s="126"/>
      <c r="M1948" s="126"/>
    </row>
    <row r="1949" spans="10:13" x14ac:dyDescent="0.25">
      <c r="J1949" s="126"/>
      <c r="K1949" s="126"/>
      <c r="L1949" s="126"/>
      <c r="M1949" s="126"/>
    </row>
    <row r="1950" spans="10:13" x14ac:dyDescent="0.25">
      <c r="J1950" s="126"/>
      <c r="K1950" s="126"/>
      <c r="L1950" s="126"/>
      <c r="M1950" s="126"/>
    </row>
    <row r="1951" spans="10:13" x14ac:dyDescent="0.25">
      <c r="J1951" s="126"/>
      <c r="K1951" s="126"/>
      <c r="L1951" s="126"/>
      <c r="M1951" s="126"/>
    </row>
    <row r="1952" spans="10:13" x14ac:dyDescent="0.25">
      <c r="J1952" s="126"/>
      <c r="K1952" s="126"/>
      <c r="L1952" s="126"/>
      <c r="M1952" s="126"/>
    </row>
    <row r="1953" spans="10:13" x14ac:dyDescent="0.25">
      <c r="J1953" s="126"/>
      <c r="K1953" s="126"/>
      <c r="L1953" s="126"/>
      <c r="M1953" s="126"/>
    </row>
    <row r="1954" spans="10:13" x14ac:dyDescent="0.25">
      <c r="J1954" s="126"/>
      <c r="K1954" s="126"/>
      <c r="L1954" s="126"/>
      <c r="M1954" s="126"/>
    </row>
    <row r="1955" spans="10:13" x14ac:dyDescent="0.25">
      <c r="J1955" s="126"/>
      <c r="K1955" s="126"/>
      <c r="L1955" s="126"/>
      <c r="M1955" s="126"/>
    </row>
    <row r="1956" spans="10:13" x14ac:dyDescent="0.25">
      <c r="J1956" s="126"/>
      <c r="K1956" s="126"/>
      <c r="L1956" s="126"/>
      <c r="M1956" s="126"/>
    </row>
    <row r="1957" spans="10:13" x14ac:dyDescent="0.25">
      <c r="J1957" s="126"/>
      <c r="K1957" s="126"/>
      <c r="L1957" s="126"/>
      <c r="M1957" s="126"/>
    </row>
    <row r="1958" spans="10:13" x14ac:dyDescent="0.25">
      <c r="J1958" s="126"/>
      <c r="K1958" s="126"/>
      <c r="L1958" s="126"/>
      <c r="M1958" s="126"/>
    </row>
    <row r="1959" spans="10:13" x14ac:dyDescent="0.25">
      <c r="J1959" s="126"/>
      <c r="K1959" s="126"/>
      <c r="L1959" s="126"/>
      <c r="M1959" s="126"/>
    </row>
    <row r="1960" spans="10:13" x14ac:dyDescent="0.25">
      <c r="J1960" s="126"/>
      <c r="K1960" s="126"/>
      <c r="L1960" s="126"/>
      <c r="M1960" s="126"/>
    </row>
    <row r="1961" spans="10:13" x14ac:dyDescent="0.25">
      <c r="J1961" s="126"/>
      <c r="K1961" s="126"/>
      <c r="L1961" s="126"/>
      <c r="M1961" s="126"/>
    </row>
    <row r="1962" spans="10:13" x14ac:dyDescent="0.25">
      <c r="J1962" s="126"/>
      <c r="K1962" s="126"/>
      <c r="L1962" s="126"/>
      <c r="M1962" s="126"/>
    </row>
    <row r="1963" spans="10:13" x14ac:dyDescent="0.25">
      <c r="J1963" s="126"/>
      <c r="K1963" s="126"/>
      <c r="L1963" s="126"/>
      <c r="M1963" s="126"/>
    </row>
    <row r="1964" spans="10:13" x14ac:dyDescent="0.25">
      <c r="J1964" s="126"/>
      <c r="K1964" s="126"/>
      <c r="L1964" s="126"/>
      <c r="M1964" s="126"/>
    </row>
    <row r="1965" spans="10:13" x14ac:dyDescent="0.25">
      <c r="J1965" s="126"/>
      <c r="K1965" s="126"/>
      <c r="L1965" s="126"/>
      <c r="M1965" s="126"/>
    </row>
    <row r="1966" spans="10:13" x14ac:dyDescent="0.25">
      <c r="J1966" s="126"/>
      <c r="K1966" s="126"/>
      <c r="L1966" s="126"/>
      <c r="M1966" s="126"/>
    </row>
    <row r="1967" spans="10:13" x14ac:dyDescent="0.25">
      <c r="J1967" s="126"/>
      <c r="K1967" s="126"/>
      <c r="L1967" s="126"/>
      <c r="M1967" s="126"/>
    </row>
    <row r="1968" spans="10:13" x14ac:dyDescent="0.25">
      <c r="J1968" s="126"/>
      <c r="K1968" s="126"/>
      <c r="L1968" s="126"/>
      <c r="M1968" s="126"/>
    </row>
    <row r="1969" spans="10:13" x14ac:dyDescent="0.25">
      <c r="J1969" s="126"/>
      <c r="K1969" s="126"/>
      <c r="L1969" s="126"/>
      <c r="M1969" s="126"/>
    </row>
    <row r="1970" spans="10:13" x14ac:dyDescent="0.25">
      <c r="J1970" s="126"/>
      <c r="K1970" s="126"/>
      <c r="L1970" s="126"/>
      <c r="M1970" s="126"/>
    </row>
    <row r="1971" spans="10:13" x14ac:dyDescent="0.25">
      <c r="J1971" s="126"/>
      <c r="K1971" s="126"/>
      <c r="L1971" s="126"/>
      <c r="M1971" s="126"/>
    </row>
    <row r="1972" spans="10:13" x14ac:dyDescent="0.25">
      <c r="J1972" s="126"/>
      <c r="K1972" s="126"/>
      <c r="L1972" s="126"/>
      <c r="M1972" s="126"/>
    </row>
    <row r="1973" spans="10:13" x14ac:dyDescent="0.25">
      <c r="J1973" s="126"/>
      <c r="K1973" s="126"/>
      <c r="L1973" s="126"/>
      <c r="M1973" s="126"/>
    </row>
    <row r="1974" spans="10:13" x14ac:dyDescent="0.25">
      <c r="J1974" s="126"/>
      <c r="K1974" s="126"/>
      <c r="L1974" s="126"/>
      <c r="M1974" s="126"/>
    </row>
    <row r="1975" spans="10:13" x14ac:dyDescent="0.25">
      <c r="J1975" s="126"/>
      <c r="K1975" s="126"/>
      <c r="L1975" s="126"/>
      <c r="M1975" s="126"/>
    </row>
    <row r="1976" spans="10:13" x14ac:dyDescent="0.25">
      <c r="J1976" s="126"/>
      <c r="K1976" s="126"/>
      <c r="L1976" s="126"/>
      <c r="M1976" s="126"/>
    </row>
    <row r="1977" spans="10:13" x14ac:dyDescent="0.25">
      <c r="J1977" s="126"/>
      <c r="K1977" s="126"/>
      <c r="L1977" s="126"/>
      <c r="M1977" s="126"/>
    </row>
    <row r="1978" spans="10:13" x14ac:dyDescent="0.25">
      <c r="J1978" s="126"/>
      <c r="K1978" s="126"/>
      <c r="L1978" s="126"/>
      <c r="M1978" s="126"/>
    </row>
    <row r="1979" spans="10:13" x14ac:dyDescent="0.25">
      <c r="J1979" s="126"/>
      <c r="K1979" s="126"/>
      <c r="L1979" s="126"/>
      <c r="M1979" s="126"/>
    </row>
    <row r="1980" spans="10:13" x14ac:dyDescent="0.25">
      <c r="J1980" s="126"/>
      <c r="K1980" s="126"/>
      <c r="L1980" s="126"/>
      <c r="M1980" s="126"/>
    </row>
    <row r="1981" spans="10:13" x14ac:dyDescent="0.25">
      <c r="J1981" s="126"/>
      <c r="K1981" s="126"/>
      <c r="L1981" s="126"/>
      <c r="M1981" s="126"/>
    </row>
    <row r="1982" spans="10:13" x14ac:dyDescent="0.25">
      <c r="J1982" s="126"/>
      <c r="K1982" s="126"/>
      <c r="L1982" s="126"/>
      <c r="M1982" s="126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X53"/>
  <sheetViews>
    <sheetView zoomScale="85" zoomScaleNormal="85" workbookViewId="0">
      <selection activeCell="F1" sqref="F1:I1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</cols>
  <sheetData>
    <row r="1" spans="1:24" ht="15.75" thickBot="1" x14ac:dyDescent="0.3">
      <c r="A1" s="245" t="s">
        <v>308</v>
      </c>
      <c r="B1" s="245"/>
      <c r="C1" s="245"/>
      <c r="D1" s="245"/>
      <c r="E1" s="1"/>
      <c r="F1" s="245" t="s">
        <v>309</v>
      </c>
      <c r="G1" s="245"/>
      <c r="H1" s="245"/>
      <c r="I1" s="245"/>
      <c r="J1" s="1"/>
      <c r="K1" s="244" t="s">
        <v>325</v>
      </c>
      <c r="L1" s="244"/>
      <c r="M1" s="244"/>
      <c r="N1" s="244"/>
      <c r="O1" s="244"/>
      <c r="P1" s="244"/>
      <c r="Q1" s="1"/>
      <c r="R1" s="178"/>
      <c r="S1" s="178"/>
      <c r="T1" s="175"/>
      <c r="U1" s="175"/>
      <c r="V1" s="175"/>
      <c r="W1" s="175"/>
      <c r="X1" s="2"/>
    </row>
    <row r="2" spans="1:24" ht="15.75" thickBot="1" x14ac:dyDescent="0.3">
      <c r="A2" s="61" t="s">
        <v>312</v>
      </c>
      <c r="B2" s="61" t="s">
        <v>8</v>
      </c>
      <c r="C2" s="61" t="s">
        <v>105</v>
      </c>
      <c r="D2" s="61" t="s">
        <v>10</v>
      </c>
      <c r="E2" s="1"/>
      <c r="F2" s="61" t="s">
        <v>312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326</v>
      </c>
      <c r="M2" s="2"/>
      <c r="N2" s="2" t="s">
        <v>327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25">
      <c r="A3" s="79" t="s">
        <v>85</v>
      </c>
      <c r="B3" s="79">
        <f>ABS('Arbre 6'!B11)</f>
        <v>367.55259694786133</v>
      </c>
      <c r="C3" s="79" t="s">
        <v>72</v>
      </c>
      <c r="D3" s="80" t="s">
        <v>290</v>
      </c>
      <c r="E3" s="1"/>
      <c r="F3" s="79" t="s">
        <v>85</v>
      </c>
      <c r="G3" s="79">
        <v>0</v>
      </c>
      <c r="H3" s="79" t="s">
        <v>72</v>
      </c>
      <c r="I3" s="80" t="s">
        <v>290</v>
      </c>
      <c r="J3" s="1"/>
      <c r="K3" s="2" t="s">
        <v>329</v>
      </c>
      <c r="L3" s="2" t="s">
        <v>294</v>
      </c>
      <c r="M3" s="2" t="s">
        <v>295</v>
      </c>
      <c r="N3" s="2" t="s">
        <v>294</v>
      </c>
      <c r="O3" s="2" t="s">
        <v>295</v>
      </c>
      <c r="P3" s="2" t="s">
        <v>292</v>
      </c>
      <c r="Q3" s="1"/>
      <c r="R3" s="2" t="s">
        <v>328</v>
      </c>
      <c r="S3" s="1"/>
      <c r="T3" s="2"/>
      <c r="U3" s="2"/>
      <c r="V3" s="2"/>
      <c r="W3" s="2"/>
      <c r="X3" s="2"/>
    </row>
    <row r="4" spans="1:24" x14ac:dyDescent="0.25">
      <c r="A4" s="79" t="s">
        <v>86</v>
      </c>
      <c r="B4" s="79" cm="1">
        <f t="array" ref="B4">norme('Arbre 6'!B12,'Arbre 6'!B13)</f>
        <v>391.20705570388935</v>
      </c>
      <c r="C4" s="79" t="s">
        <v>72</v>
      </c>
      <c r="D4" s="80" t="s">
        <v>291</v>
      </c>
      <c r="E4" s="1"/>
      <c r="F4" s="79" t="s">
        <v>86</v>
      </c>
      <c r="G4" s="79" cm="1">
        <f t="array" ref="G4">norme('Arbre 6'!B14,'Arbre 6'!B15)</f>
        <v>434.49986341254618</v>
      </c>
      <c r="H4" s="79" t="s">
        <v>72</v>
      </c>
      <c r="I4" s="80" t="s">
        <v>291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25">
      <c r="A5" s="79" t="s">
        <v>292</v>
      </c>
      <c r="B5" s="79">
        <v>1.1399999999999999</v>
      </c>
      <c r="C5" s="79"/>
      <c r="D5" s="80" t="s">
        <v>293</v>
      </c>
      <c r="E5" s="1"/>
      <c r="F5" s="79" t="s">
        <v>82</v>
      </c>
      <c r="G5" s="79">
        <v>9950</v>
      </c>
      <c r="H5" s="79" t="s">
        <v>72</v>
      </c>
      <c r="I5" s="80" t="s">
        <v>302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25">
      <c r="A6" s="79" t="s">
        <v>294</v>
      </c>
      <c r="B6" s="79">
        <v>0.35</v>
      </c>
      <c r="C6" s="79"/>
      <c r="D6" s="80" t="s">
        <v>300</v>
      </c>
      <c r="E6" s="1"/>
      <c r="F6" s="79" t="s">
        <v>296</v>
      </c>
      <c r="G6" s="79">
        <v>4750</v>
      </c>
      <c r="H6" s="79" t="s">
        <v>72</v>
      </c>
      <c r="I6" s="80" t="s">
        <v>303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25">
      <c r="A7" s="79" t="s">
        <v>295</v>
      </c>
      <c r="B7" s="79">
        <v>0.26</v>
      </c>
      <c r="C7" s="79"/>
      <c r="D7" s="80" t="s">
        <v>301</v>
      </c>
      <c r="E7" s="1"/>
      <c r="F7" s="79" t="s">
        <v>72</v>
      </c>
      <c r="G7" s="79">
        <v>1500</v>
      </c>
      <c r="H7" s="79" t="s">
        <v>2</v>
      </c>
      <c r="I7" s="80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25">
      <c r="A8" s="79" t="s">
        <v>82</v>
      </c>
      <c r="B8" s="79">
        <v>10400</v>
      </c>
      <c r="C8" s="79" t="s">
        <v>72</v>
      </c>
      <c r="D8" s="80" t="s">
        <v>302</v>
      </c>
      <c r="E8" s="1"/>
      <c r="F8" s="79" t="s">
        <v>297</v>
      </c>
      <c r="G8" s="79">
        <v>0.47</v>
      </c>
      <c r="H8" s="79"/>
      <c r="I8" s="80" t="s">
        <v>304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25">
      <c r="A9" s="79" t="s">
        <v>296</v>
      </c>
      <c r="B9" s="79">
        <v>5500</v>
      </c>
      <c r="C9" s="79" t="s">
        <v>72</v>
      </c>
      <c r="D9" s="80" t="s">
        <v>303</v>
      </c>
      <c r="E9" s="1"/>
      <c r="F9" s="79" t="s">
        <v>298</v>
      </c>
      <c r="G9" s="79">
        <v>1</v>
      </c>
      <c r="H9" s="79"/>
      <c r="I9" s="80" t="s">
        <v>305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25">
      <c r="A10" s="79" t="s">
        <v>72</v>
      </c>
      <c r="B10" s="79">
        <f>'Arbre 6'!B3</f>
        <v>1500</v>
      </c>
      <c r="C10" s="79" t="s">
        <v>2</v>
      </c>
      <c r="D10" s="80" t="s">
        <v>307</v>
      </c>
      <c r="E10" s="1"/>
      <c r="F10" s="79" t="s">
        <v>299</v>
      </c>
      <c r="G10" s="79">
        <v>1</v>
      </c>
      <c r="H10" s="79"/>
      <c r="I10" s="80" t="s">
        <v>306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.75" thickBot="1" x14ac:dyDescent="0.3">
      <c r="A11" s="79" t="s">
        <v>297</v>
      </c>
      <c r="B11" s="79">
        <v>0.47</v>
      </c>
      <c r="C11" s="79"/>
      <c r="D11" s="80" t="s">
        <v>304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.75" thickBot="1" x14ac:dyDescent="0.3">
      <c r="A12" s="79" t="s">
        <v>298</v>
      </c>
      <c r="B12" s="79">
        <v>1</v>
      </c>
      <c r="C12" s="79"/>
      <c r="D12" s="80" t="s">
        <v>305</v>
      </c>
      <c r="E12" s="1"/>
      <c r="F12" s="62" t="s">
        <v>313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25">
      <c r="A13" s="79" t="s">
        <v>299</v>
      </c>
      <c r="B13" s="79">
        <v>1</v>
      </c>
      <c r="C13" s="79"/>
      <c r="D13" s="80" t="s">
        <v>306</v>
      </c>
      <c r="E13" s="1"/>
      <c r="F13" s="94" t="s">
        <v>331</v>
      </c>
      <c r="G13" s="94">
        <f>G3/G6</f>
        <v>0</v>
      </c>
      <c r="H13" s="94"/>
      <c r="I13" s="96" t="s">
        <v>334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.75" thickBot="1" x14ac:dyDescent="0.3">
      <c r="A14" s="1"/>
      <c r="B14" s="1"/>
      <c r="C14" s="1"/>
      <c r="D14" s="1"/>
      <c r="E14" s="1"/>
      <c r="F14" s="94" t="s">
        <v>292</v>
      </c>
      <c r="G14" s="94" t="e">
        <f>S21</f>
        <v>#N/A</v>
      </c>
      <c r="H14" s="94"/>
      <c r="I14" s="96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.75" thickBot="1" x14ac:dyDescent="0.3">
      <c r="A15" s="62" t="s">
        <v>313</v>
      </c>
      <c r="B15" s="61" t="s">
        <v>8</v>
      </c>
      <c r="C15" s="61" t="s">
        <v>105</v>
      </c>
      <c r="D15" s="61" t="s">
        <v>10</v>
      </c>
      <c r="E15" s="1"/>
      <c r="F15" s="94" t="s">
        <v>294</v>
      </c>
      <c r="G15" s="94" t="e">
        <f>S22</f>
        <v>#N/A</v>
      </c>
      <c r="H15" s="94"/>
      <c r="I15" s="96" t="s">
        <v>300</v>
      </c>
      <c r="J15" s="1"/>
      <c r="M15" s="2"/>
      <c r="N15" s="2"/>
      <c r="P15" s="1"/>
      <c r="Q15" t="s">
        <v>332</v>
      </c>
      <c r="R15" cm="1">
        <f t="array" ref="R15">MAX(IF( R4:R12&lt;0, R4:R12))</f>
        <v>0</v>
      </c>
      <c r="S15" s="1"/>
    </row>
    <row r="16" spans="1:24" x14ac:dyDescent="0.25">
      <c r="A16" s="94" t="s">
        <v>310</v>
      </c>
      <c r="B16" s="94">
        <f>B3/B4</f>
        <v>0.93953468269260343</v>
      </c>
      <c r="C16" s="94"/>
      <c r="D16" s="96" t="s">
        <v>311</v>
      </c>
      <c r="E16" s="1"/>
      <c r="F16" s="94" t="s">
        <v>295</v>
      </c>
      <c r="G16" s="94" t="e">
        <f>S23</f>
        <v>#N/A</v>
      </c>
      <c r="H16" s="94"/>
      <c r="I16" s="96" t="s">
        <v>301</v>
      </c>
      <c r="J16" s="1"/>
      <c r="M16" s="2"/>
      <c r="N16" s="2"/>
      <c r="P16" s="1"/>
      <c r="Q16" t="s">
        <v>333</v>
      </c>
      <c r="R16" cm="1">
        <f t="array" ref="R16">MIN(IF( R4:R12&gt;0, R4:R12))</f>
        <v>1.4E-2</v>
      </c>
      <c r="S16" s="1"/>
    </row>
    <row r="17" spans="1:20" x14ac:dyDescent="0.25">
      <c r="A17" s="94" t="s">
        <v>71</v>
      </c>
      <c r="B17" s="94">
        <f>IF(B16&lt;=B5,B4,B6*B4+B7*B3)</f>
        <v>391.20705570388935</v>
      </c>
      <c r="C17" s="94" t="s">
        <v>72</v>
      </c>
      <c r="D17" s="96" t="s">
        <v>321</v>
      </c>
      <c r="E17" s="1"/>
      <c r="F17" s="94" t="s">
        <v>310</v>
      </c>
      <c r="G17" s="94">
        <f>G3/G4</f>
        <v>0</v>
      </c>
      <c r="H17" s="94"/>
      <c r="I17" s="96" t="s">
        <v>311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94" t="s">
        <v>71</v>
      </c>
      <c r="G18" s="94">
        <f>IF(G3=0,G4,(IF(G17&lt;=S21,G4,S22*G4+S23*G3)))</f>
        <v>434.49986341254618</v>
      </c>
      <c r="H18" s="94" t="s">
        <v>72</v>
      </c>
      <c r="I18" s="96" t="s">
        <v>321</v>
      </c>
      <c r="J18" s="1"/>
      <c r="M18" s="2"/>
      <c r="N18" s="2"/>
      <c r="P18" s="1"/>
      <c r="Q18" t="s">
        <v>335</v>
      </c>
      <c r="R18" t="e">
        <f>MATCH(R15,R4:R12,0)</f>
        <v>#N/A</v>
      </c>
      <c r="S18" s="1"/>
    </row>
    <row r="19" spans="1:20" ht="15.75" thickBot="1" x14ac:dyDescent="0.3">
      <c r="A19" s="62" t="s">
        <v>322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336</v>
      </c>
      <c r="R19" s="2">
        <f>MATCH(R16,R4:R12,0)</f>
        <v>1</v>
      </c>
      <c r="S19" s="1"/>
    </row>
    <row r="20" spans="1:20" ht="15.75" thickBot="1" x14ac:dyDescent="0.3">
      <c r="A20" s="79" t="s">
        <v>317</v>
      </c>
      <c r="B20" s="79">
        <f>((10^6)/(60*B10))*B22</f>
        <v>208755.28126947366</v>
      </c>
      <c r="C20" s="79" t="s">
        <v>314</v>
      </c>
      <c r="D20" s="96" t="s">
        <v>319</v>
      </c>
      <c r="E20" s="1"/>
      <c r="F20" s="62" t="s">
        <v>322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25">
      <c r="A21" s="79" t="s">
        <v>318</v>
      </c>
      <c r="B21" s="79">
        <f>B11*B12*B13*B20</f>
        <v>98114.982196652621</v>
      </c>
      <c r="C21" s="79" t="s">
        <v>314</v>
      </c>
      <c r="D21" s="96" t="s">
        <v>320</v>
      </c>
      <c r="E21" s="1"/>
      <c r="F21" s="79" t="s">
        <v>317</v>
      </c>
      <c r="G21" s="79">
        <f>((10^6)/(60*G7))*G23</f>
        <v>133431.32540994461</v>
      </c>
      <c r="H21" s="79" t="s">
        <v>314</v>
      </c>
      <c r="I21" s="96" t="s">
        <v>319</v>
      </c>
      <c r="J21" s="1"/>
      <c r="P21" s="1"/>
      <c r="Q21" s="244" t="s">
        <v>330</v>
      </c>
      <c r="R21" s="244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79" t="s">
        <v>316</v>
      </c>
      <c r="B22" s="79">
        <f>(B8/B17)^3</f>
        <v>18787.975314252632</v>
      </c>
      <c r="C22" s="79" t="s">
        <v>315</v>
      </c>
      <c r="D22" s="96" t="s">
        <v>319</v>
      </c>
      <c r="E22" s="1"/>
      <c r="F22" s="79" t="s">
        <v>318</v>
      </c>
      <c r="G22" s="79">
        <f>G21*G8*G9*G10</f>
        <v>62712.722942673958</v>
      </c>
      <c r="H22" s="79" t="s">
        <v>314</v>
      </c>
      <c r="I22" s="96" t="s">
        <v>320</v>
      </c>
      <c r="J22" s="1"/>
      <c r="P22" s="1"/>
      <c r="Q22" s="244" t="s">
        <v>337</v>
      </c>
      <c r="R22" s="244"/>
      <c r="S22" s="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79" t="s">
        <v>316</v>
      </c>
      <c r="G23" s="79">
        <f>(G5/G18)^3</f>
        <v>12008.819286895015</v>
      </c>
      <c r="H23" s="79" t="s">
        <v>315</v>
      </c>
      <c r="I23" s="96" t="s">
        <v>319</v>
      </c>
      <c r="J23" s="1"/>
      <c r="M23" s="2"/>
      <c r="N23" s="2"/>
      <c r="O23" s="2"/>
      <c r="P23" s="1"/>
      <c r="Q23" s="244" t="s">
        <v>338</v>
      </c>
      <c r="R23" s="244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76"/>
      <c r="G24" s="176"/>
      <c r="H24" s="176"/>
      <c r="I24" s="177"/>
      <c r="J24" s="1"/>
      <c r="M24" s="2"/>
      <c r="N24" s="2"/>
      <c r="O24" s="2"/>
      <c r="P24" s="1"/>
      <c r="Q24" s="181"/>
      <c r="R24" s="181"/>
      <c r="S24" s="2"/>
      <c r="T24" s="1"/>
    </row>
    <row r="25" spans="1:20" ht="15.75" thickBot="1" x14ac:dyDescent="0.3">
      <c r="A25" s="62" t="s">
        <v>366</v>
      </c>
      <c r="B25" s="61" t="s">
        <v>8</v>
      </c>
      <c r="C25" s="61" t="s">
        <v>369</v>
      </c>
      <c r="D25" s="61" t="s">
        <v>10</v>
      </c>
      <c r="E25" s="1"/>
      <c r="F25" s="62" t="s">
        <v>366</v>
      </c>
      <c r="G25" s="61" t="s">
        <v>8</v>
      </c>
      <c r="H25" s="61" t="s">
        <v>369</v>
      </c>
      <c r="I25" s="61" t="s">
        <v>10</v>
      </c>
      <c r="J25" s="1"/>
      <c r="M25" s="2"/>
      <c r="N25" s="2"/>
      <c r="O25" s="2"/>
      <c r="P25" s="1"/>
      <c r="Q25" s="181"/>
      <c r="R25" s="181"/>
      <c r="S25" s="2"/>
      <c r="T25" s="1"/>
    </row>
    <row r="26" spans="1:20" x14ac:dyDescent="0.25">
      <c r="A26" s="79" t="s">
        <v>368</v>
      </c>
      <c r="B26" s="79">
        <f>B8/B17</f>
        <v>26.584387598243936</v>
      </c>
      <c r="C26" s="79" t="str">
        <f>IF(B26&lt;2,"NON","OUI")</f>
        <v>OUI</v>
      </c>
      <c r="D26" s="96" t="s">
        <v>367</v>
      </c>
      <c r="E26" s="1"/>
      <c r="F26" s="79" t="s">
        <v>368</v>
      </c>
      <c r="G26" s="79">
        <f>G5/G18</f>
        <v>22.899892123907843</v>
      </c>
      <c r="H26" s="79" t="str">
        <f>IF(G26&lt;2,"NON","OUI")</f>
        <v>OUI</v>
      </c>
      <c r="I26" s="96" t="s">
        <v>367</v>
      </c>
      <c r="J26" s="1"/>
      <c r="M26" s="2"/>
      <c r="N26" s="2"/>
      <c r="O26" s="2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76"/>
      <c r="G27" s="176"/>
      <c r="H27" s="176"/>
      <c r="I27" s="177"/>
      <c r="J27" s="1"/>
      <c r="M27" s="2"/>
      <c r="N27" s="2"/>
      <c r="O27" s="2"/>
      <c r="P27" s="2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3" t="s">
        <v>324</v>
      </c>
      <c r="B29" s="243"/>
      <c r="C29" s="1"/>
      <c r="J29" s="2"/>
    </row>
    <row r="30" spans="1:20" x14ac:dyDescent="0.25">
      <c r="A30" s="174" t="s">
        <v>323</v>
      </c>
      <c r="B30" s="174" t="s">
        <v>297</v>
      </c>
      <c r="C30" s="1"/>
      <c r="E30" s="2"/>
      <c r="J30" s="2"/>
    </row>
    <row r="31" spans="1:20" x14ac:dyDescent="0.25">
      <c r="A31" s="174">
        <v>0.9</v>
      </c>
      <c r="B31" s="174">
        <v>1</v>
      </c>
      <c r="C31" s="1"/>
      <c r="E31" s="2"/>
      <c r="J31" s="2"/>
    </row>
    <row r="32" spans="1:20" x14ac:dyDescent="0.25">
      <c r="A32" s="174">
        <v>0.95</v>
      </c>
      <c r="B32" s="174">
        <v>0.64</v>
      </c>
      <c r="C32" s="1"/>
      <c r="E32" s="2"/>
      <c r="J32" s="2"/>
    </row>
    <row r="33" spans="1:10" x14ac:dyDescent="0.25">
      <c r="A33" s="174">
        <v>0.96</v>
      </c>
      <c r="B33" s="174">
        <v>0.55000000000000004</v>
      </c>
      <c r="C33" s="1"/>
      <c r="E33" s="2"/>
      <c r="J33" s="2"/>
    </row>
    <row r="34" spans="1:10" x14ac:dyDescent="0.25">
      <c r="A34" s="174">
        <v>0.97</v>
      </c>
      <c r="B34" s="174">
        <v>0.47</v>
      </c>
      <c r="C34" s="1"/>
      <c r="E34" s="2"/>
      <c r="J34" s="2"/>
    </row>
    <row r="35" spans="1:10" x14ac:dyDescent="0.25">
      <c r="A35" s="174">
        <v>0.98</v>
      </c>
      <c r="B35" s="174">
        <v>0.37</v>
      </c>
      <c r="C35" s="1"/>
      <c r="E35" s="2"/>
      <c r="J35" s="2"/>
    </row>
    <row r="36" spans="1:10" x14ac:dyDescent="0.25">
      <c r="A36" s="174">
        <v>0.99</v>
      </c>
      <c r="B36" s="174">
        <v>0.25</v>
      </c>
      <c r="C36" s="1"/>
      <c r="E36" s="2"/>
    </row>
    <row r="37" spans="1:10" x14ac:dyDescent="0.25">
      <c r="A37" s="174">
        <v>0.99199999999999999</v>
      </c>
      <c r="B37" s="174">
        <v>0.22</v>
      </c>
      <c r="C37" s="1"/>
    </row>
    <row r="38" spans="1:10" x14ac:dyDescent="0.25">
      <c r="A38" s="174">
        <v>0.99399999999999999</v>
      </c>
      <c r="B38" s="174">
        <v>0.19</v>
      </c>
      <c r="C38" s="1"/>
    </row>
    <row r="39" spans="1:10" x14ac:dyDescent="0.25">
      <c r="A39" s="174">
        <v>0.996</v>
      </c>
      <c r="B39" s="174">
        <v>0.16</v>
      </c>
      <c r="C39" s="1"/>
    </row>
    <row r="40" spans="1:10" x14ac:dyDescent="0.25">
      <c r="A40" s="174">
        <v>0.998</v>
      </c>
      <c r="B40" s="174">
        <v>0.12</v>
      </c>
      <c r="C40" s="1"/>
    </row>
    <row r="41" spans="1:10" x14ac:dyDescent="0.25">
      <c r="A41" s="174">
        <v>0.999</v>
      </c>
      <c r="B41" s="174">
        <v>9.2999999999999999E-2</v>
      </c>
      <c r="C41" s="1"/>
    </row>
    <row r="42" spans="1:10" x14ac:dyDescent="0.25">
      <c r="A42" s="174">
        <v>0.99919999999999998</v>
      </c>
      <c r="B42" s="174">
        <v>8.6999999999999994E-2</v>
      </c>
      <c r="C42" s="1"/>
    </row>
    <row r="43" spans="1:10" x14ac:dyDescent="0.25">
      <c r="A43" s="174">
        <v>0.99939999999999996</v>
      </c>
      <c r="B43" s="174">
        <v>0.08</v>
      </c>
      <c r="C43" s="1"/>
    </row>
    <row r="44" spans="1:10" x14ac:dyDescent="0.25">
      <c r="A44" s="174">
        <v>0.99950000000000006</v>
      </c>
      <c r="B44" s="174">
        <v>7.6999999999999999E-2</v>
      </c>
      <c r="C44" s="1"/>
    </row>
    <row r="45" spans="1:10" x14ac:dyDescent="0.25">
      <c r="A45" s="1"/>
      <c r="B45" s="1"/>
      <c r="C45" s="1"/>
    </row>
    <row r="53" spans="12:13" x14ac:dyDescent="0.25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zoomScaleNormal="100" workbookViewId="0">
      <selection activeCell="O31" sqref="O31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61" t="s">
        <v>70</v>
      </c>
      <c r="B1" s="61" t="s">
        <v>8</v>
      </c>
      <c r="C1" s="61" t="s">
        <v>105</v>
      </c>
      <c r="D1" s="61" t="s">
        <v>10</v>
      </c>
      <c r="E1" s="1"/>
      <c r="F1" s="77" t="s">
        <v>25</v>
      </c>
      <c r="G1" s="77" t="s">
        <v>215</v>
      </c>
      <c r="H1" s="77" t="s">
        <v>105</v>
      </c>
      <c r="I1" s="77" t="s">
        <v>216</v>
      </c>
      <c r="J1" s="1"/>
      <c r="K1" s="64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25">
      <c r="A2" s="81" t="s">
        <v>71</v>
      </c>
      <c r="B2" s="172">
        <f>'Résistance des engrenages'!B3*'Résistance des engrenages'!B5</f>
        <v>2850</v>
      </c>
      <c r="C2" s="79" t="s">
        <v>4</v>
      </c>
      <c r="D2" s="17" t="s">
        <v>214</v>
      </c>
      <c r="E2" s="1"/>
      <c r="F2" s="81" t="s">
        <v>245</v>
      </c>
      <c r="G2" s="164">
        <f>'Résistance des engrenages'!G6</f>
        <v>20</v>
      </c>
      <c r="H2" s="79" t="s">
        <v>76</v>
      </c>
      <c r="I2" s="80" t="s">
        <v>223</v>
      </c>
      <c r="J2" s="1"/>
      <c r="K2" s="65" t="s">
        <v>142</v>
      </c>
      <c r="L2" s="14"/>
      <c r="M2" s="246" t="s">
        <v>274</v>
      </c>
      <c r="N2" s="247"/>
      <c r="O2" s="247"/>
      <c r="P2" s="247"/>
      <c r="Q2" s="247"/>
      <c r="R2" s="247"/>
      <c r="S2" s="247"/>
      <c r="T2" s="247"/>
      <c r="U2" s="248"/>
      <c r="V2" s="14"/>
      <c r="W2" s="14"/>
      <c r="X2" s="1"/>
      <c r="Y2" s="14"/>
      <c r="Z2" s="14"/>
      <c r="AA2" s="14"/>
      <c r="AB2" s="215" t="s">
        <v>197</v>
      </c>
      <c r="AC2" s="216"/>
      <c r="AD2" s="216"/>
      <c r="AE2" s="216"/>
      <c r="AF2" s="216"/>
      <c r="AG2" s="216"/>
      <c r="AH2" s="216"/>
      <c r="AI2" s="216"/>
      <c r="AJ2" s="217"/>
      <c r="AK2" s="14"/>
      <c r="AL2" s="14"/>
      <c r="AM2" s="14"/>
      <c r="AN2" s="1"/>
    </row>
    <row r="3" spans="1:40" ht="15.75" thickBot="1" x14ac:dyDescent="0.3">
      <c r="A3" s="81" t="s">
        <v>72</v>
      </c>
      <c r="B3" s="173">
        <f>'Résistance des engrenages'!B2*'Résistance des engrenages'!G4</f>
        <v>750</v>
      </c>
      <c r="C3" s="79" t="s">
        <v>2</v>
      </c>
      <c r="D3" s="38" t="s">
        <v>213</v>
      </c>
      <c r="E3" s="1"/>
      <c r="F3" s="78" t="s">
        <v>244</v>
      </c>
      <c r="G3" s="148">
        <f>G2</f>
        <v>20</v>
      </c>
      <c r="H3" s="79" t="s">
        <v>76</v>
      </c>
      <c r="I3" s="80" t="s">
        <v>224</v>
      </c>
      <c r="J3" s="1"/>
      <c r="K3" s="14"/>
      <c r="L3" s="14"/>
      <c r="M3" s="249"/>
      <c r="N3" s="250"/>
      <c r="O3" s="250"/>
      <c r="P3" s="250"/>
      <c r="Q3" s="250"/>
      <c r="R3" s="250"/>
      <c r="S3" s="250"/>
      <c r="T3" s="250"/>
      <c r="U3" s="251"/>
      <c r="V3" s="14"/>
      <c r="W3" s="14"/>
      <c r="X3" s="1"/>
      <c r="Y3" s="14"/>
      <c r="Z3" s="14"/>
      <c r="AA3" s="14"/>
      <c r="AB3" s="221"/>
      <c r="AC3" s="222"/>
      <c r="AD3" s="222"/>
      <c r="AE3" s="222"/>
      <c r="AF3" s="222"/>
      <c r="AG3" s="222"/>
      <c r="AH3" s="222"/>
      <c r="AI3" s="222"/>
      <c r="AJ3" s="223"/>
      <c r="AK3" s="14"/>
      <c r="AL3" s="14"/>
      <c r="AM3" s="14"/>
      <c r="AN3" s="1"/>
    </row>
    <row r="4" spans="1:40" x14ac:dyDescent="0.25">
      <c r="A4" s="14"/>
      <c r="B4" s="14"/>
      <c r="C4" s="14"/>
      <c r="D4" s="14"/>
      <c r="E4" s="1"/>
      <c r="F4" s="81" t="s">
        <v>44</v>
      </c>
      <c r="G4" s="164">
        <f>'Résistance des engrenages'!G7</f>
        <v>30</v>
      </c>
      <c r="H4" s="79" t="s">
        <v>76</v>
      </c>
      <c r="I4" s="80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25">
      <c r="A5" s="14"/>
      <c r="B5" s="14"/>
      <c r="C5" s="14"/>
      <c r="D5" s="14"/>
      <c r="E5" s="1"/>
      <c r="F5" s="78" t="s">
        <v>217</v>
      </c>
      <c r="G5" s="148">
        <f>'Résistance des engrenages'!B14/2</f>
        <v>15</v>
      </c>
      <c r="H5" s="79" t="s">
        <v>28</v>
      </c>
      <c r="I5" s="80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.75" thickBot="1" x14ac:dyDescent="0.3">
      <c r="A6" s="1"/>
      <c r="B6" s="1"/>
      <c r="C6" s="1"/>
      <c r="D6" s="1"/>
      <c r="E6" s="1"/>
      <c r="F6" s="78" t="s">
        <v>218</v>
      </c>
      <c r="G6" s="148">
        <f>'Résistance des engrenages'!G3/2</f>
        <v>60</v>
      </c>
      <c r="H6" s="79" t="s">
        <v>28</v>
      </c>
      <c r="I6" s="80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.75" thickBot="1" x14ac:dyDescent="0.3">
      <c r="A7" s="61" t="s">
        <v>221</v>
      </c>
      <c r="B7" s="61" t="s">
        <v>8</v>
      </c>
      <c r="C7" s="61" t="s">
        <v>222</v>
      </c>
      <c r="D7" s="61" t="s">
        <v>10</v>
      </c>
      <c r="E7" s="1"/>
      <c r="F7" s="78" t="s">
        <v>91</v>
      </c>
      <c r="G7" s="148">
        <v>45</v>
      </c>
      <c r="H7" s="79" t="s">
        <v>28</v>
      </c>
      <c r="I7" s="80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.75" thickBot="1" x14ac:dyDescent="0.3">
      <c r="A8" s="84" t="s">
        <v>233</v>
      </c>
      <c r="B8" s="169">
        <f>2*PI()*B3/60</f>
        <v>78.539816339744831</v>
      </c>
      <c r="C8" s="85" t="s">
        <v>80</v>
      </c>
      <c r="D8" s="86" t="s">
        <v>238</v>
      </c>
      <c r="E8" s="1"/>
      <c r="F8" s="78" t="s">
        <v>225</v>
      </c>
      <c r="G8" s="148">
        <v>27</v>
      </c>
      <c r="H8" s="79" t="s">
        <v>28</v>
      </c>
      <c r="I8" s="80" t="s">
        <v>228</v>
      </c>
      <c r="J8" s="1"/>
      <c r="K8" s="14"/>
      <c r="L8" s="252" t="s">
        <v>276</v>
      </c>
      <c r="M8" s="253"/>
      <c r="N8" s="253"/>
      <c r="O8" s="114">
        <v>4.3800000000000004E-6</v>
      </c>
      <c r="P8" s="14"/>
      <c r="Q8" s="63"/>
      <c r="R8" s="254"/>
      <c r="S8" s="254"/>
      <c r="T8" s="254"/>
      <c r="U8" s="121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25">
      <c r="A9" s="84" t="s">
        <v>82</v>
      </c>
      <c r="B9" s="170">
        <f>1000*B2/B8</f>
        <v>36287.327024952137</v>
      </c>
      <c r="C9" s="85" t="s">
        <v>83</v>
      </c>
      <c r="D9" s="86" t="s">
        <v>239</v>
      </c>
      <c r="E9" s="1"/>
      <c r="F9" s="78"/>
      <c r="G9" s="148">
        <v>15</v>
      </c>
      <c r="H9" s="79" t="s">
        <v>28</v>
      </c>
      <c r="I9" s="80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25">
      <c r="A10" s="84" t="s">
        <v>234</v>
      </c>
      <c r="B10" s="170">
        <f>B9/G5</f>
        <v>2419.155134996809</v>
      </c>
      <c r="C10" s="85" t="s">
        <v>72</v>
      </c>
      <c r="D10" s="86" t="s">
        <v>240</v>
      </c>
      <c r="E10" s="1"/>
      <c r="F10" s="78" t="s">
        <v>226</v>
      </c>
      <c r="G10" s="148">
        <v>-18</v>
      </c>
      <c r="H10" s="79" t="s">
        <v>28</v>
      </c>
      <c r="I10" s="80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25">
      <c r="A11" s="84" t="s">
        <v>235</v>
      </c>
      <c r="B11" s="170">
        <f>-B10*TAN(RADIANS(G3))/COS(RADIANS(G4))</f>
        <v>-1016.7143566036075</v>
      </c>
      <c r="C11" s="85" t="s">
        <v>72</v>
      </c>
      <c r="D11" s="86" t="s">
        <v>242</v>
      </c>
      <c r="E11" s="1"/>
      <c r="F11" s="78"/>
      <c r="G11" s="148">
        <v>60</v>
      </c>
      <c r="H11" s="79" t="s">
        <v>28</v>
      </c>
      <c r="I11" s="80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30.75" thickBot="1" x14ac:dyDescent="0.3">
      <c r="A12" s="84" t="s">
        <v>236</v>
      </c>
      <c r="B12" s="170">
        <f>B10*TAN(RADIANS(G4))</f>
        <v>1396.6998684018731</v>
      </c>
      <c r="C12" s="85" t="s">
        <v>72</v>
      </c>
      <c r="D12" s="86" t="s">
        <v>243</v>
      </c>
      <c r="E12" s="1"/>
      <c r="F12" s="105" t="s">
        <v>119</v>
      </c>
      <c r="G12" s="165">
        <v>0</v>
      </c>
      <c r="H12" s="106" t="s">
        <v>72</v>
      </c>
      <c r="I12" s="112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.75" thickBot="1" x14ac:dyDescent="0.3">
      <c r="A13" s="84" t="s">
        <v>237</v>
      </c>
      <c r="B13" s="170">
        <f>-B9/G6</f>
        <v>-604.78878374920225</v>
      </c>
      <c r="C13" s="85" t="s">
        <v>72</v>
      </c>
      <c r="D13" s="86" t="s">
        <v>241</v>
      </c>
      <c r="E13" s="1"/>
      <c r="F13" s="109" t="s">
        <v>127</v>
      </c>
      <c r="G13" s="166">
        <v>50</v>
      </c>
      <c r="H13" s="110" t="s">
        <v>28</v>
      </c>
      <c r="I13" s="111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30" x14ac:dyDescent="0.25">
      <c r="A14" s="84" t="s">
        <v>246</v>
      </c>
      <c r="B14" s="170">
        <f>B13*TAN(RADIANS(G2))</f>
        <v>-220.12511530276873</v>
      </c>
      <c r="C14" s="85" t="s">
        <v>72</v>
      </c>
      <c r="D14" s="86" t="s">
        <v>247</v>
      </c>
      <c r="E14" s="1"/>
      <c r="F14" s="107" t="s">
        <v>253</v>
      </c>
      <c r="G14" s="167">
        <v>2</v>
      </c>
      <c r="H14" s="108">
        <v>1</v>
      </c>
      <c r="I14" s="113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25">
      <c r="A15" s="84" t="s">
        <v>94</v>
      </c>
      <c r="B15" s="170">
        <f>-B12</f>
        <v>-1396.6998684018731</v>
      </c>
      <c r="C15" s="94" t="s">
        <v>72</v>
      </c>
      <c r="D15" s="95" t="s">
        <v>248</v>
      </c>
      <c r="E15" s="1"/>
      <c r="F15" s="78" t="s">
        <v>151</v>
      </c>
      <c r="G15" s="148">
        <v>190000</v>
      </c>
      <c r="H15" s="79" t="s">
        <v>138</v>
      </c>
      <c r="I15" s="24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25">
      <c r="A16" s="84" t="s">
        <v>95</v>
      </c>
      <c r="B16" s="170">
        <f>-(B10*G7-B10*G8+B13*G7-B13*G10)/(G7)</f>
        <v>-120.9577567498405</v>
      </c>
      <c r="C16" s="94" t="s">
        <v>72</v>
      </c>
      <c r="D16" s="96" t="s">
        <v>249</v>
      </c>
      <c r="E16" s="1"/>
      <c r="F16" s="78" t="s">
        <v>152</v>
      </c>
      <c r="G16" s="148">
        <f>G15/(2*(1+0.3))</f>
        <v>73076.923076923078</v>
      </c>
      <c r="H16" s="79" t="s">
        <v>138</v>
      </c>
      <c r="I16" s="28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25">
      <c r="A17" s="84" t="s">
        <v>96</v>
      </c>
      <c r="B17" s="170">
        <f>-(B12*G5+B11*G7-B11*G8+B14*G7-B14*G10)/(G7)</f>
        <v>249.29428126469477</v>
      </c>
      <c r="C17" s="94" t="s">
        <v>72</v>
      </c>
      <c r="D17" s="96" t="s">
        <v>250</v>
      </c>
      <c r="E17" s="1"/>
      <c r="F17" s="81" t="s">
        <v>139</v>
      </c>
      <c r="G17" s="164">
        <v>225</v>
      </c>
      <c r="H17" s="154" t="s">
        <v>138</v>
      </c>
      <c r="I17" s="32" t="s">
        <v>198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25">
      <c r="A18" s="84" t="s">
        <v>97</v>
      </c>
      <c r="B18" s="170">
        <f>-(B10*G8+B13*G10)/(G7)</f>
        <v>-1693.4085944977664</v>
      </c>
      <c r="C18" s="94" t="s">
        <v>72</v>
      </c>
      <c r="D18" s="96" t="s">
        <v>251</v>
      </c>
      <c r="E18" s="1"/>
      <c r="F18" s="81" t="s">
        <v>140</v>
      </c>
      <c r="G18" s="164">
        <f>IF(G10/G16&lt;5,RADIANS(2/3),IF(G10/G16&gt;7,RADIANS(1/4),"A definir"))</f>
        <v>1.1635528346628864E-2</v>
      </c>
      <c r="H18" s="56" t="s">
        <v>159</v>
      </c>
      <c r="I18" s="24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25">
      <c r="A19" s="120" t="s">
        <v>98</v>
      </c>
      <c r="B19" s="170">
        <f>(B12*G5-B11*G8-B14*G10)/(G7)</f>
        <v>987.54519064168142</v>
      </c>
      <c r="C19" s="94" t="s">
        <v>72</v>
      </c>
      <c r="D19" s="96" t="s">
        <v>252</v>
      </c>
      <c r="E19" s="1"/>
      <c r="F19" s="81" t="s">
        <v>146</v>
      </c>
      <c r="G19" s="164">
        <f>IF(B8&gt;500,(G7-G10)/3000,(G7-G10)/2000)</f>
        <v>3.15E-2</v>
      </c>
      <c r="H19" s="56" t="s">
        <v>28</v>
      </c>
      <c r="I19" s="28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30" x14ac:dyDescent="0.25">
      <c r="A20" s="84" t="s">
        <v>279</v>
      </c>
      <c r="B20" s="170">
        <f>G17/(MAX(M54:M684)*G23)</f>
        <v>2.0612906735144523</v>
      </c>
      <c r="C20" s="93">
        <v>1</v>
      </c>
      <c r="D20" s="37" t="s">
        <v>130</v>
      </c>
      <c r="E20" s="1"/>
      <c r="F20" s="81" t="s">
        <v>143</v>
      </c>
      <c r="G20" s="164" t="s">
        <v>141</v>
      </c>
      <c r="H20" s="153">
        <v>1</v>
      </c>
      <c r="I20" s="28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25">
      <c r="A21" s="116" t="s">
        <v>280</v>
      </c>
      <c r="B21" s="171" t="str">
        <f>IF(B20&gt;G14,"Oui","Non")</f>
        <v>Oui</v>
      </c>
      <c r="C21" s="85" t="s">
        <v>204</v>
      </c>
      <c r="D21" s="35" t="s">
        <v>131</v>
      </c>
      <c r="E21" s="1"/>
      <c r="F21" s="81" t="s">
        <v>144</v>
      </c>
      <c r="G21" s="164">
        <f>IF(G20="large",1/1500,1/500)</f>
        <v>6.6666666666666664E-4</v>
      </c>
      <c r="H21" s="152">
        <v>1</v>
      </c>
      <c r="I21" s="24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25">
      <c r="A22" s="34" t="s">
        <v>161</v>
      </c>
      <c r="B22" s="160" cm="1">
        <f t="array" ref="B22">MAX(ABS(F54:F685))/(G16*B42)</f>
        <v>8.0927255798808035E-7</v>
      </c>
      <c r="C22" s="85" t="s">
        <v>159</v>
      </c>
      <c r="D22" s="36" t="s">
        <v>160</v>
      </c>
      <c r="E22" s="1"/>
      <c r="F22" s="134" t="s">
        <v>145</v>
      </c>
      <c r="G22" s="168">
        <v>3</v>
      </c>
      <c r="H22" s="19" t="s">
        <v>76</v>
      </c>
      <c r="I22" s="22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5" x14ac:dyDescent="0.25">
      <c r="A23" s="34" t="s">
        <v>150</v>
      </c>
      <c r="B23" s="171" t="str">
        <f>IF(B22&lt;G14,"Oui","Non")</f>
        <v>Oui</v>
      </c>
      <c r="C23" s="85" t="s">
        <v>204</v>
      </c>
      <c r="D23" s="35" t="s">
        <v>149</v>
      </c>
      <c r="E23" s="1"/>
      <c r="F23" s="147" t="s">
        <v>438</v>
      </c>
      <c r="G23" s="78">
        <v>6.5</v>
      </c>
      <c r="H23" s="79">
        <v>1</v>
      </c>
      <c r="I23" s="80" t="s">
        <v>434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25">
      <c r="A24" s="34" t="s">
        <v>163</v>
      </c>
      <c r="B24" s="158">
        <f>MAX(U54:U684)</f>
        <v>7.454159678697348E-4</v>
      </c>
      <c r="C24" s="85" t="s">
        <v>28</v>
      </c>
      <c r="D24" s="35" t="s">
        <v>164</v>
      </c>
      <c r="E24" s="1"/>
      <c r="F24" s="78" t="s">
        <v>435</v>
      </c>
      <c r="G24" s="78">
        <f>Clavettes!G21/Clavettes!G16</f>
        <v>4.5454545454545456E-2</v>
      </c>
      <c r="H24" s="79">
        <v>1</v>
      </c>
      <c r="I24" s="80" t="s">
        <v>436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25">
      <c r="A25" s="34" t="s">
        <v>165</v>
      </c>
      <c r="B25" s="161" t="str">
        <f>IF(B24&lt;G19,"Oui","Non")</f>
        <v>Oui</v>
      </c>
      <c r="C25" s="85" t="s">
        <v>204</v>
      </c>
      <c r="D25" s="36" t="s">
        <v>148</v>
      </c>
      <c r="E25" s="1"/>
      <c r="F25" s="121"/>
      <c r="G25" s="121"/>
      <c r="H25" s="135"/>
      <c r="I25" s="136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25">
      <c r="A26" s="34" t="s">
        <v>184</v>
      </c>
      <c r="B26" s="158">
        <f>MAX(T54:T684)</f>
        <v>4.4112329342259863E-6</v>
      </c>
      <c r="C26" s="93">
        <v>1</v>
      </c>
      <c r="D26" s="35" t="s">
        <v>203</v>
      </c>
      <c r="E26" s="1"/>
      <c r="F26" s="121"/>
      <c r="G26" s="121"/>
      <c r="H26" s="135"/>
      <c r="I26" s="136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25">
      <c r="A27" s="34" t="s">
        <v>166</v>
      </c>
      <c r="B27" s="161" t="str">
        <f>IF(B26&lt;G21,"Oui","Non")</f>
        <v>Oui</v>
      </c>
      <c r="C27" s="85" t="s">
        <v>204</v>
      </c>
      <c r="D27" s="36" t="s">
        <v>147</v>
      </c>
      <c r="E27" s="1"/>
      <c r="F27" s="121"/>
      <c r="G27" s="121"/>
      <c r="H27" s="135"/>
      <c r="I27" s="136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25">
      <c r="A28" s="34" t="s">
        <v>185</v>
      </c>
      <c r="B28" s="158">
        <f>DEGREES(ATAN(T234))</f>
        <v>2.0291685962577259E-4</v>
      </c>
      <c r="C28" s="85" t="s">
        <v>76</v>
      </c>
      <c r="D28" s="35" t="s">
        <v>205</v>
      </c>
      <c r="E28" s="1"/>
      <c r="F28" s="121"/>
      <c r="G28" s="121"/>
      <c r="H28" s="135"/>
      <c r="I28" s="136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.75" thickBot="1" x14ac:dyDescent="0.3">
      <c r="A29" s="34" t="s">
        <v>186</v>
      </c>
      <c r="B29" s="150">
        <f>DEGREES(ATAN(T684))</f>
        <v>1.8965970395070194E-4</v>
      </c>
      <c r="C29" s="85" t="s">
        <v>76</v>
      </c>
      <c r="D29" s="36" t="s">
        <v>206</v>
      </c>
      <c r="E29" s="1"/>
      <c r="F29" s="121"/>
      <c r="G29" s="121"/>
      <c r="H29" s="135"/>
      <c r="I29" s="136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.75" thickBot="1" x14ac:dyDescent="0.3">
      <c r="A30" s="59" t="s">
        <v>167</v>
      </c>
      <c r="B30" s="151" t="str">
        <f>IF(MAX(B28:B29)&lt;G18,"Oui","Non")</f>
        <v>Oui</v>
      </c>
      <c r="C30" s="85" t="s">
        <v>204</v>
      </c>
      <c r="D30" s="35" t="s">
        <v>182</v>
      </c>
      <c r="E30" s="1"/>
      <c r="F30" s="14"/>
      <c r="G30" s="14"/>
      <c r="H30" s="14"/>
      <c r="I30" s="14"/>
      <c r="J30" s="1"/>
      <c r="K30" s="14"/>
      <c r="L30" s="252" t="s">
        <v>277</v>
      </c>
      <c r="M30" s="253"/>
      <c r="N30" s="253"/>
      <c r="O30" s="115">
        <v>-5.2399999999999998E-7</v>
      </c>
      <c r="P30" s="14"/>
      <c r="Q30" s="63"/>
      <c r="R30" s="254"/>
      <c r="S30" s="254"/>
      <c r="T30" s="254"/>
      <c r="U30" s="122"/>
      <c r="V30" s="63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25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25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25">
      <c r="A33" s="255"/>
      <c r="B33" s="255"/>
      <c r="C33" s="255"/>
      <c r="D33" s="255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.75" thickBot="1" x14ac:dyDescent="0.3">
      <c r="A34" s="255"/>
      <c r="B34" s="255"/>
      <c r="C34" s="255"/>
      <c r="D34" s="255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.75" thickBot="1" x14ac:dyDescent="0.3">
      <c r="A35" s="260" t="s">
        <v>201</v>
      </c>
      <c r="B35" s="261"/>
      <c r="C35" s="261"/>
      <c r="D35" s="262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.75" thickBot="1" x14ac:dyDescent="0.3">
      <c r="A36" s="263" t="s">
        <v>202</v>
      </c>
      <c r="B36" s="263"/>
      <c r="C36" s="263"/>
      <c r="D36" s="263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.75" thickBot="1" x14ac:dyDescent="0.3">
      <c r="A37" s="260" t="s">
        <v>274</v>
      </c>
      <c r="B37" s="261"/>
      <c r="C37" s="261"/>
      <c r="D37" s="262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25">
      <c r="A38" s="264" t="str" cm="1">
        <f t="array" ref="A38">IF(ABS(P684)&lt;0.01*MAX(ABS(P54:P684)),"constante y' valide","constante y' non valide")</f>
        <v>constante y' valide</v>
      </c>
      <c r="B38" s="264"/>
      <c r="C38" s="264"/>
      <c r="D38" s="264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.75" thickBot="1" x14ac:dyDescent="0.3">
      <c r="A39" s="264" t="str" cm="1">
        <f t="array" ref="A39">IF(ABS(S684)&lt;0.01*MAX(ABS(S54:S684)),"constante z' valide","constante z' non valide")</f>
        <v>constante z' valide</v>
      </c>
      <c r="B39" s="264"/>
      <c r="C39" s="264"/>
      <c r="D39" s="264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.75" thickBot="1" x14ac:dyDescent="0.3">
      <c r="A40" s="257" t="s">
        <v>260</v>
      </c>
      <c r="B40" s="258"/>
      <c r="C40" s="258"/>
      <c r="D40" s="259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25">
      <c r="A41" s="123" t="s">
        <v>282</v>
      </c>
      <c r="B41" s="123">
        <f>ABS(G10)</f>
        <v>18</v>
      </c>
      <c r="C41" s="124" t="s">
        <v>273</v>
      </c>
      <c r="D41" s="125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25">
      <c r="A42" s="137" t="s">
        <v>154</v>
      </c>
      <c r="B42" s="138">
        <f>PI()*G13^4/32</f>
        <v>613592.31515425642</v>
      </c>
      <c r="C42" s="139" t="s">
        <v>155</v>
      </c>
      <c r="D42" s="140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25">
      <c r="A43" s="144"/>
      <c r="B43" s="144"/>
      <c r="C43" s="145"/>
      <c r="D43" s="146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25">
      <c r="A44" s="141"/>
      <c r="B44" s="141"/>
      <c r="C44" s="142"/>
      <c r="D44" s="143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25">
      <c r="A45" s="141"/>
      <c r="B45" s="141"/>
      <c r="C45" s="142"/>
      <c r="D45" s="143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25">
      <c r="A46" s="141"/>
      <c r="B46" s="141"/>
      <c r="C46" s="142"/>
      <c r="D46" s="143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25">
      <c r="A47" s="141"/>
      <c r="B47" s="141"/>
      <c r="C47" s="142"/>
      <c r="D47" s="143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25">
      <c r="A48" s="141"/>
      <c r="B48" s="141"/>
      <c r="C48" s="142"/>
      <c r="D48" s="143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25">
      <c r="A50" s="8"/>
      <c r="B50" s="98"/>
      <c r="C50" s="256" t="s">
        <v>106</v>
      </c>
      <c r="D50" s="256"/>
      <c r="E50" s="256"/>
      <c r="F50" s="256"/>
      <c r="G50" s="256"/>
      <c r="H50" s="256"/>
      <c r="I50" s="256"/>
      <c r="J50" s="256"/>
      <c r="K50" s="256" t="s">
        <v>153</v>
      </c>
      <c r="L50" s="256"/>
      <c r="M50" s="256"/>
      <c r="N50" s="226" t="s">
        <v>174</v>
      </c>
      <c r="O50" s="226"/>
      <c r="P50" s="226"/>
      <c r="Q50" s="226"/>
      <c r="R50" s="226"/>
      <c r="S50" s="226"/>
      <c r="T50" s="226"/>
      <c r="U50" s="226"/>
      <c r="V50" s="226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25">
      <c r="A51" s="8" t="s">
        <v>107</v>
      </c>
      <c r="B51" s="97" t="s">
        <v>108</v>
      </c>
      <c r="C51" s="97" t="s">
        <v>72</v>
      </c>
      <c r="D51" s="97" t="s">
        <v>109</v>
      </c>
      <c r="E51" s="97" t="s">
        <v>110</v>
      </c>
      <c r="F51" s="97" t="s">
        <v>112</v>
      </c>
      <c r="G51" s="97" t="s">
        <v>111</v>
      </c>
      <c r="H51" s="97" t="s">
        <v>117</v>
      </c>
      <c r="I51" s="97" t="s">
        <v>121</v>
      </c>
      <c r="J51" s="102" t="s">
        <v>122</v>
      </c>
      <c r="K51" s="97" t="s">
        <v>133</v>
      </c>
      <c r="L51" s="97" t="s">
        <v>134</v>
      </c>
      <c r="M51" s="102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25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103" t="s">
        <v>72</v>
      </c>
      <c r="K52" s="9" t="s">
        <v>138</v>
      </c>
      <c r="L52" s="9" t="s">
        <v>138</v>
      </c>
      <c r="M52" s="103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25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4" t="s">
        <v>268</v>
      </c>
      <c r="K53" s="104" t="s">
        <v>271</v>
      </c>
      <c r="L53" s="104" t="s">
        <v>269</v>
      </c>
      <c r="M53" s="44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25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-604.78878374920225</v>
      </c>
      <c r="E54">
        <f>IF(B54&lt;$B$41,$B$14,IF(AND($B$41&lt;=B54,B54&lt;$B$41+$G$8),$B$14+$B$17,$B$14+$B$17+$B$11))</f>
        <v>-220.12511530276873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3">
        <f>SQRT(SUMSQ(D54:E54))</f>
        <v>643.60278070864217</v>
      </c>
      <c r="K54">
        <f>32*I54/(PI()*$G$13^3)</f>
        <v>0</v>
      </c>
      <c r="L54">
        <f>16*F54/(PI()*$G$13^3)*$G$23</f>
        <v>9.6101116261084538</v>
      </c>
      <c r="M54" s="43">
        <f>SQRT(K54^2+3*L54^2)</f>
        <v>16.645201602828205</v>
      </c>
      <c r="N54" s="6">
        <f>-G54/($G$15*$B$42)</f>
        <v>0</v>
      </c>
      <c r="O54" s="4">
        <f>SUM($N$54:N54)*0.1+$O$30</f>
        <v>-5.2399999999999998E-7</v>
      </c>
      <c r="P54" s="4">
        <f>-SUM(O54:$O$234)</f>
        <v>7.6184186388603188E-5</v>
      </c>
      <c r="Q54" s="6">
        <f>-H54/($B$42*$G$15)</f>
        <v>0</v>
      </c>
      <c r="R54" s="4">
        <f>SUM($Q$54:Q54)*0.1+$O$8</f>
        <v>4.3800000000000004E-6</v>
      </c>
      <c r="S54" s="4">
        <f>-SUM(R54:$R$234)</f>
        <v>-7.4151259928573025E-4</v>
      </c>
      <c r="T54">
        <f>SQRT(SUMSQ(O54,R54))</f>
        <v>4.4112329342259863E-6</v>
      </c>
      <c r="U54">
        <f>SQRT(S54^2+P54^2)</f>
        <v>7.454159678697348E-4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25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-604.78878374920225</v>
      </c>
      <c r="E55">
        <f t="shared" ref="E55:E118" si="2">IF(B55&lt;$B$41,$B$14,IF(AND($B$41&lt;=B55,B55&lt;$B$41+$G$8),$B$14+$B$17,$B$14+$B$17+$B$11))</f>
        <v>-220.12511530276873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-22.012511530276875</v>
      </c>
      <c r="H55">
        <f t="shared" ref="H55:H118" si="5">IF(B55&lt;$B$41,-$B$13*B55,IF(AND($B$41&lt;=B55,B55&lt;=$B$41+$G$8),-$B$13*B55+(-B55+B42)*B17,-$B$13*B55+(-B55+$B$41)*$B$16+(-B55+$B$41+$G$8)*$B$10))</f>
        <v>60.478878374920228</v>
      </c>
      <c r="I55">
        <f t="shared" ref="I55:I118" si="6">SQRT(SUMSQ(H55,G55))</f>
        <v>64.360278070864226</v>
      </c>
      <c r="J55" s="43">
        <f t="shared" ref="J55:J118" si="7">SQRT(SUMSQ(D55:E55))</f>
        <v>643.60278070864217</v>
      </c>
      <c r="K55">
        <f t="shared" ref="K55:K118" si="8">32*I55/(PI()*$G$13^3)</f>
        <v>5.2445472735984412E-3</v>
      </c>
      <c r="L55">
        <f t="shared" ref="L55:L118" si="9">16*F55/(PI()*$G$13^3)*$G$23</f>
        <v>9.6101116261084538</v>
      </c>
      <c r="M55" s="43">
        <f t="shared" ref="M55:M118" si="10">SQRT(K55^2+3*L55^2)</f>
        <v>16.645202429050563</v>
      </c>
      <c r="N55" s="6">
        <f t="shared" ref="N55:N118" si="11">-G55/($G$15*$B$42)</f>
        <v>1.8881482212572465E-10</v>
      </c>
      <c r="O55" s="4">
        <f>SUM($N$54:N55)*0.1+$O$30</f>
        <v>-5.2398111851778742E-7</v>
      </c>
      <c r="P55" s="4">
        <f>-SUM(O55:$O$234)</f>
        <v>7.5660186388603164E-5</v>
      </c>
      <c r="Q55" s="6">
        <f t="shared" ref="Q55:Q118" si="12">-H55/($B$42*$G$15)</f>
        <v>-5.1876446024876949E-10</v>
      </c>
      <c r="R55" s="4">
        <f>SUM($Q$54:Q55)*0.1+$O$8</f>
        <v>4.3799481235539752E-6</v>
      </c>
      <c r="S55" s="4">
        <f>-SUM(R55:$R$234)</f>
        <v>-7.3713259928573024E-4</v>
      </c>
      <c r="T55">
        <f t="shared" ref="T55:T118" si="13">SQRT(SUMSQ(O55,R55))</f>
        <v>4.4111791822127496E-6</v>
      </c>
      <c r="U55">
        <f t="shared" ref="U55:U118" si="14">SQRT(S55^2+P55^2)</f>
        <v>7.4100535270272855E-4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25">
      <c r="A56" s="8"/>
      <c r="B56">
        <f t="shared" ref="B56:B119" si="15">B55+0.1</f>
        <v>0.2</v>
      </c>
      <c r="C56">
        <f t="shared" si="0"/>
        <v>0</v>
      </c>
      <c r="D56">
        <f t="shared" si="1"/>
        <v>-604.78878374920225</v>
      </c>
      <c r="E56">
        <f t="shared" si="2"/>
        <v>-220.12511530276873</v>
      </c>
      <c r="F56">
        <f t="shared" si="3"/>
        <v>36287.327024952137</v>
      </c>
      <c r="G56">
        <f t="shared" si="4"/>
        <v>-44.02502306055375</v>
      </c>
      <c r="H56">
        <f t="shared" si="5"/>
        <v>120.95775674984046</v>
      </c>
      <c r="I56">
        <f t="shared" si="6"/>
        <v>128.72055614172845</v>
      </c>
      <c r="J56" s="43">
        <f t="shared" si="7"/>
        <v>643.60278070864217</v>
      </c>
      <c r="K56">
        <f t="shared" si="8"/>
        <v>1.0489094547196882E-2</v>
      </c>
      <c r="L56">
        <f t="shared" si="9"/>
        <v>9.6101116261084538</v>
      </c>
      <c r="M56" s="43">
        <f t="shared" si="10"/>
        <v>16.645204907717389</v>
      </c>
      <c r="N56" s="6">
        <f t="shared" si="11"/>
        <v>3.776296442514493E-10</v>
      </c>
      <c r="O56" s="4">
        <f>SUM($N$54:N56)*0.1+$O$30</f>
        <v>-5.239433555533623E-7</v>
      </c>
      <c r="P56" s="4">
        <f>-SUM(O56:$O$234)</f>
        <v>7.5136205270085387E-5</v>
      </c>
      <c r="Q56" s="6">
        <f t="shared" si="12"/>
        <v>-1.037528920497539E-9</v>
      </c>
      <c r="R56" s="4">
        <f>SUM($Q$54:Q56)*0.1+$O$8</f>
        <v>4.3798443706619255E-6</v>
      </c>
      <c r="S56" s="4">
        <f>-SUM(R56:$R$234)</f>
        <v>-7.327526511621763E-4</v>
      </c>
      <c r="T56">
        <f t="shared" si="13"/>
        <v>4.4110716782940034E-6</v>
      </c>
      <c r="U56">
        <f t="shared" si="14"/>
        <v>7.3659479846628466E-4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25">
      <c r="A57" s="8"/>
      <c r="B57">
        <f t="shared" si="15"/>
        <v>0.30000000000000004</v>
      </c>
      <c r="C57">
        <f t="shared" si="0"/>
        <v>0</v>
      </c>
      <c r="D57">
        <f t="shared" si="1"/>
        <v>-604.78878374920225</v>
      </c>
      <c r="E57">
        <f t="shared" si="2"/>
        <v>-220.12511530276873</v>
      </c>
      <c r="F57">
        <f t="shared" si="3"/>
        <v>36287.327024952137</v>
      </c>
      <c r="G57">
        <f t="shared" si="4"/>
        <v>-66.037534590830631</v>
      </c>
      <c r="H57">
        <f t="shared" si="5"/>
        <v>181.4366351247607</v>
      </c>
      <c r="I57">
        <f t="shared" si="6"/>
        <v>193.08083421259266</v>
      </c>
      <c r="J57" s="43">
        <f t="shared" si="7"/>
        <v>643.60278070864217</v>
      </c>
      <c r="K57">
        <f t="shared" si="8"/>
        <v>1.5733641820795324E-2</v>
      </c>
      <c r="L57">
        <f t="shared" si="9"/>
        <v>9.6101116261084538</v>
      </c>
      <c r="M57" s="43">
        <f t="shared" si="10"/>
        <v>16.645209038827947</v>
      </c>
      <c r="N57" s="6">
        <f t="shared" si="11"/>
        <v>5.6644446637717403E-10</v>
      </c>
      <c r="O57" s="4">
        <f>SUM($N$54:N57)*0.1+$O$30</f>
        <v>-5.2388671110672451E-7</v>
      </c>
      <c r="P57" s="4">
        <f>-SUM(O57:$O$234)</f>
        <v>7.4612261914532038E-5</v>
      </c>
      <c r="Q57" s="6">
        <f t="shared" si="12"/>
        <v>-1.5562933807463086E-9</v>
      </c>
      <c r="R57" s="4">
        <f>SUM($Q$54:Q57)*0.1+$O$8</f>
        <v>4.3796887413238515E-6</v>
      </c>
      <c r="S57" s="4">
        <f>-SUM(R57:$R$234)</f>
        <v>-7.2837280679151426E-4</v>
      </c>
      <c r="T57">
        <f t="shared" si="13"/>
        <v>4.410910422685222E-6</v>
      </c>
      <c r="U57">
        <f t="shared" si="14"/>
        <v>7.3218435882047581E-4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25">
      <c r="A58" s="8"/>
      <c r="B58">
        <f t="shared" si="15"/>
        <v>0.4</v>
      </c>
      <c r="C58">
        <f t="shared" si="0"/>
        <v>0</v>
      </c>
      <c r="D58">
        <f t="shared" si="1"/>
        <v>-604.78878374920225</v>
      </c>
      <c r="E58">
        <f t="shared" si="2"/>
        <v>-220.12511530276873</v>
      </c>
      <c r="F58">
        <f t="shared" si="3"/>
        <v>36287.327024952137</v>
      </c>
      <c r="G58">
        <f t="shared" si="4"/>
        <v>-88.050046121107499</v>
      </c>
      <c r="H58">
        <f>IF(B58&lt;$B$41,-$B$13*B58,IF(AND($B$41&lt;=B58,B58&lt;=$B$41+$G$8),-$B$13*B58+(-B58+B45)*B35,-$B$13*B58+(-B58+$B$41)*$B$16+(-B58+$B$41+$G$8)*$B$10))</f>
        <v>241.91551349968091</v>
      </c>
      <c r="I58">
        <f t="shared" si="6"/>
        <v>257.4411122834569</v>
      </c>
      <c r="J58" s="43">
        <f t="shared" si="7"/>
        <v>643.60278070864217</v>
      </c>
      <c r="K58">
        <f t="shared" si="8"/>
        <v>2.0978189094393765E-2</v>
      </c>
      <c r="L58">
        <f t="shared" si="9"/>
        <v>9.6101116261084538</v>
      </c>
      <c r="M58" s="43">
        <f t="shared" si="10"/>
        <v>16.645214822381003</v>
      </c>
      <c r="N58" s="6">
        <f t="shared" si="11"/>
        <v>7.5525928850289861E-10</v>
      </c>
      <c r="O58" s="4">
        <f>SUM($N$54:N58)*0.1+$O$30</f>
        <v>-5.2381118517787426E-7</v>
      </c>
      <c r="P58" s="4">
        <f>-SUM(O58:$O$234)</f>
        <v>7.4088375203425308E-5</v>
      </c>
      <c r="Q58" s="6">
        <f t="shared" si="12"/>
        <v>-2.075057840995078E-9</v>
      </c>
      <c r="R58" s="4">
        <f>SUM($Q$54:Q58)*0.1+$O$8</f>
        <v>4.3794812355397514E-6</v>
      </c>
      <c r="S58" s="4">
        <f>-SUM(R58:$R$234)</f>
        <v>-7.2399311805019053E-4</v>
      </c>
      <c r="T58">
        <f t="shared" si="13"/>
        <v>4.4106954157096628E-6</v>
      </c>
      <c r="U58">
        <f t="shared" si="14"/>
        <v>7.27774087422959E-4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25">
      <c r="A59" s="8"/>
      <c r="B59">
        <f t="shared" si="15"/>
        <v>0.5</v>
      </c>
      <c r="C59">
        <f t="shared" si="0"/>
        <v>0</v>
      </c>
      <c r="D59">
        <f t="shared" si="1"/>
        <v>-604.78878374920225</v>
      </c>
      <c r="E59">
        <f t="shared" si="2"/>
        <v>-220.12511530276873</v>
      </c>
      <c r="F59">
        <f t="shared" si="3"/>
        <v>36287.327024952137</v>
      </c>
      <c r="G59">
        <f t="shared" si="4"/>
        <v>-110.06255765138437</v>
      </c>
      <c r="H59">
        <f>IF(B59&lt;$B$41,-$B$13*B59,IF(AND($B$41&lt;=B59,B59&lt;=$B$41+$G$8),-$B$13*B59+(-B59+B46)*B36,-$B$13*B59+(-B59+$B$41)*$B$16+(-B59+$B$41+$G$8)*$B$10))</f>
        <v>302.39439187460113</v>
      </c>
      <c r="I59">
        <f t="shared" si="6"/>
        <v>321.80139035432109</v>
      </c>
      <c r="J59" s="43">
        <f t="shared" si="7"/>
        <v>643.60278070864217</v>
      </c>
      <c r="K59">
        <f t="shared" si="8"/>
        <v>2.6222736367992203E-2</v>
      </c>
      <c r="L59">
        <f t="shared" si="9"/>
        <v>9.6101116261084538</v>
      </c>
      <c r="M59" s="43">
        <f t="shared" si="10"/>
        <v>16.64522225837484</v>
      </c>
      <c r="N59" s="6">
        <f t="shared" si="11"/>
        <v>9.4407411062862308E-10</v>
      </c>
      <c r="O59" s="4">
        <f>SUM($N$54:N59)*0.1+$O$30</f>
        <v>-5.2371677776681135E-7</v>
      </c>
      <c r="P59" s="4">
        <f>-SUM(O59:$O$234)</f>
        <v>7.3564564018247433E-5</v>
      </c>
      <c r="Q59" s="6">
        <f t="shared" si="12"/>
        <v>-2.5938223012438472E-9</v>
      </c>
      <c r="R59" s="4">
        <f>SUM($Q$54:Q59)*0.1+$O$8</f>
        <v>4.3792218533096269E-6</v>
      </c>
      <c r="S59" s="4">
        <f>-SUM(R59:$R$234)</f>
        <v>-7.1961363681465073E-4</v>
      </c>
      <c r="T59">
        <f t="shared" si="13"/>
        <v>4.4104266577984325E-6</v>
      </c>
      <c r="U59">
        <f t="shared" si="14"/>
        <v>7.2336403792889982E-4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25">
      <c r="A60" s="8"/>
      <c r="B60">
        <f t="shared" si="15"/>
        <v>0.6</v>
      </c>
      <c r="C60">
        <f t="shared" si="0"/>
        <v>0</v>
      </c>
      <c r="D60">
        <f t="shared" si="1"/>
        <v>-604.78878374920225</v>
      </c>
      <c r="E60">
        <f t="shared" si="2"/>
        <v>-220.12511530276873</v>
      </c>
      <c r="F60">
        <f t="shared" si="3"/>
        <v>36287.327024952137</v>
      </c>
      <c r="G60">
        <f t="shared" si="4"/>
        <v>-132.07506918166123</v>
      </c>
      <c r="H60">
        <f>IF(B60&lt;$B$41,-$B$13*B60,IF(AND($B$41&lt;=B60,B60&lt;=$B$41+$G$8),-$B$13*B60+(-B60+B47)*B37,-$B$13*B60+(-B60+$B$41)*$B$16+(-B60+$B$41+$G$8)*$B$10))</f>
        <v>362.87327024952134</v>
      </c>
      <c r="I60">
        <f t="shared" si="6"/>
        <v>386.16166842518533</v>
      </c>
      <c r="J60" s="43">
        <f t="shared" si="7"/>
        <v>643.60278070864217</v>
      </c>
      <c r="K60">
        <f t="shared" si="8"/>
        <v>3.1467283641590647E-2</v>
      </c>
      <c r="L60">
        <f t="shared" si="9"/>
        <v>9.6101116261084538</v>
      </c>
      <c r="M60" s="43">
        <f t="shared" si="10"/>
        <v>16.645231346807243</v>
      </c>
      <c r="N60" s="6">
        <f t="shared" si="11"/>
        <v>1.1328889327543477E-9</v>
      </c>
      <c r="O60" s="4">
        <f>SUM($N$54:N60)*0.1+$O$30</f>
        <v>-5.2360348887353598E-7</v>
      </c>
      <c r="P60" s="4">
        <f>-SUM(O60:$O$234)</f>
        <v>7.3040847240480632E-5</v>
      </c>
      <c r="Q60" s="6">
        <f t="shared" si="12"/>
        <v>-3.1125867614926168E-9</v>
      </c>
      <c r="R60" s="4">
        <f>SUM($Q$54:Q60)*0.1+$O$8</f>
        <v>4.378910594633478E-6</v>
      </c>
      <c r="S60" s="4">
        <f>-SUM(R60:$R$234)</f>
        <v>-7.1523441496134104E-4</v>
      </c>
      <c r="T60">
        <f t="shared" si="13"/>
        <v>4.41010414949056E-6</v>
      </c>
      <c r="U60">
        <f t="shared" si="14"/>
        <v>7.1895426399090157E-4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25">
      <c r="A61" s="8"/>
      <c r="B61">
        <f t="shared" si="15"/>
        <v>0.7</v>
      </c>
      <c r="C61">
        <f t="shared" si="0"/>
        <v>0</v>
      </c>
      <c r="D61">
        <f t="shared" si="1"/>
        <v>-604.78878374920225</v>
      </c>
      <c r="E61">
        <f t="shared" si="2"/>
        <v>-220.12511530276873</v>
      </c>
      <c r="F61">
        <f t="shared" si="3"/>
        <v>36287.327024952137</v>
      </c>
      <c r="G61">
        <f t="shared" si="4"/>
        <v>-154.0875807119381</v>
      </c>
      <c r="H61">
        <f>IF(B61&lt;$B$41,-$B$13*B61,IF(AND($B$41&lt;=B61,B61&lt;=$B$41+$G$8),-$B$13*B61+(-B61+B48)*B38,-$B$13*B61+(-B61+$B$41)*$B$16+(-B61+$B$41+$G$8)*$B$10))</f>
        <v>423.35214862444155</v>
      </c>
      <c r="I61">
        <f t="shared" si="6"/>
        <v>450.52194649604951</v>
      </c>
      <c r="J61" s="43">
        <f t="shared" si="7"/>
        <v>643.60278070864217</v>
      </c>
      <c r="K61">
        <f t="shared" si="8"/>
        <v>3.6711830915189085E-2</v>
      </c>
      <c r="L61">
        <f t="shared" si="9"/>
        <v>9.6101116261084538</v>
      </c>
      <c r="M61" s="43">
        <f t="shared" si="10"/>
        <v>16.645242087675499</v>
      </c>
      <c r="N61" s="6">
        <f t="shared" si="11"/>
        <v>1.3217037548800722E-9</v>
      </c>
      <c r="O61" s="4">
        <f>SUM($N$54:N61)*0.1+$O$30</f>
        <v>-5.2347131849804794E-7</v>
      </c>
      <c r="P61" s="4">
        <f>-SUM(O61:$O$234)</f>
        <v>7.2517243751607098E-5</v>
      </c>
      <c r="Q61" s="6">
        <f t="shared" si="12"/>
        <v>-3.6313512217413859E-9</v>
      </c>
      <c r="R61" s="4">
        <f>SUM($Q$54:Q61)*0.1+$O$8</f>
        <v>4.3785474595113038E-6</v>
      </c>
      <c r="S61" s="4">
        <f>-SUM(R61:$R$234)</f>
        <v>-7.1085550436670772E-4</v>
      </c>
      <c r="T61">
        <f t="shared" si="13"/>
        <v>4.4097278914330955E-6</v>
      </c>
      <c r="U61">
        <f t="shared" si="14"/>
        <v>7.1454481925892969E-4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25">
      <c r="A62" s="8"/>
      <c r="B62">
        <f t="shared" si="15"/>
        <v>0.79999999999999993</v>
      </c>
      <c r="C62">
        <f t="shared" si="0"/>
        <v>0</v>
      </c>
      <c r="D62">
        <f t="shared" si="1"/>
        <v>-604.78878374920225</v>
      </c>
      <c r="E62">
        <f t="shared" si="2"/>
        <v>-220.12511530276873</v>
      </c>
      <c r="F62">
        <f t="shared" si="3"/>
        <v>36287.327024952137</v>
      </c>
      <c r="G62">
        <f t="shared" si="4"/>
        <v>-176.10009224221497</v>
      </c>
      <c r="H62">
        <f>IF(B62&lt;$B$41,-$B$13*B62,IF(AND($B$41&lt;=B62,B62&lt;=$B$41+$G$8),-$B$13*B62+(-B62+B49)*B39,-$B$13*B62+(-B62+$B$41)*$B$16+(-B62+$B$41+$G$8)*$B$10))</f>
        <v>483.83102699936177</v>
      </c>
      <c r="I62">
        <f t="shared" si="6"/>
        <v>514.88222456691369</v>
      </c>
      <c r="J62" s="43">
        <f t="shared" si="7"/>
        <v>643.60278070864217</v>
      </c>
      <c r="K62">
        <f t="shared" si="8"/>
        <v>4.1956378188787523E-2</v>
      </c>
      <c r="L62">
        <f t="shared" si="9"/>
        <v>9.6101116261084538</v>
      </c>
      <c r="M62" s="43">
        <f t="shared" si="10"/>
        <v>16.645254480976412</v>
      </c>
      <c r="N62" s="6">
        <f t="shared" si="11"/>
        <v>1.5105185770057968E-9</v>
      </c>
      <c r="O62" s="4">
        <f>SUM($N$54:N62)*0.1+$O$30</f>
        <v>-5.2332026664034734E-7</v>
      </c>
      <c r="P62" s="4">
        <f>-SUM(O62:$O$234)</f>
        <v>7.1993772433109039E-5</v>
      </c>
      <c r="Q62" s="6">
        <f t="shared" si="12"/>
        <v>-4.1501156819901551E-9</v>
      </c>
      <c r="R62" s="4">
        <f>SUM($Q$54:Q62)*0.1+$O$8</f>
        <v>4.3781324479431052E-6</v>
      </c>
      <c r="S62" s="4">
        <f>-SUM(R62:$R$234)</f>
        <v>-7.0647695690719643E-4</v>
      </c>
      <c r="T62">
        <f t="shared" si="13"/>
        <v>4.4092978843812324E-6</v>
      </c>
      <c r="U62">
        <f t="shared" si="14"/>
        <v>7.1013575738023706E-4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25">
      <c r="A63" s="8"/>
      <c r="B63">
        <f t="shared" si="15"/>
        <v>0.89999999999999991</v>
      </c>
      <c r="C63">
        <f t="shared" si="0"/>
        <v>0</v>
      </c>
      <c r="D63">
        <f t="shared" si="1"/>
        <v>-604.78878374920225</v>
      </c>
      <c r="E63">
        <f t="shared" si="2"/>
        <v>-220.12511530276873</v>
      </c>
      <c r="F63">
        <f t="shared" si="3"/>
        <v>36287.327024952137</v>
      </c>
      <c r="G63">
        <f t="shared" si="4"/>
        <v>-198.11260377249184</v>
      </c>
      <c r="H63">
        <f t="shared" ref="H63:H64" si="16">IF(B63&lt;$B$41,-$B$13*B63,IF(AND($B$41&lt;=B63,B63&lt;=$B$41+$G$8),-$B$13*B63+(-B63+B50)*B33,-$B$13*B63+(-B63+$B$41)*$B$16+(-B63+$B$41+$G$8)*$B$10))</f>
        <v>544.30990537428193</v>
      </c>
      <c r="I63">
        <f t="shared" si="6"/>
        <v>579.24250263777787</v>
      </c>
      <c r="J63" s="43">
        <f t="shared" si="7"/>
        <v>643.60278070864217</v>
      </c>
      <c r="K63">
        <f t="shared" si="8"/>
        <v>4.7200925462385961E-2</v>
      </c>
      <c r="L63">
        <f t="shared" si="9"/>
        <v>9.6101116261084538</v>
      </c>
      <c r="M63" s="43">
        <f t="shared" si="10"/>
        <v>16.645268526706296</v>
      </c>
      <c r="N63" s="6">
        <f t="shared" si="11"/>
        <v>1.6993333991315214E-9</v>
      </c>
      <c r="O63" s="4">
        <f>SUM($N$54:N63)*0.1+$O$30</f>
        <v>-5.2315033330043418E-7</v>
      </c>
      <c r="P63" s="4">
        <f>-SUM(O63:$O$234)</f>
        <v>7.1470452166468701E-5</v>
      </c>
      <c r="Q63" s="6">
        <f t="shared" si="12"/>
        <v>-4.6688801422389243E-9</v>
      </c>
      <c r="R63" s="4">
        <f>SUM($Q$54:Q63)*0.1+$O$8</f>
        <v>4.3776655599288806E-6</v>
      </c>
      <c r="S63" s="4">
        <f>-SUM(R63:$R$234)</f>
        <v>-7.0209882445925332E-4</v>
      </c>
      <c r="T63">
        <f t="shared" si="13"/>
        <v>4.4088141291984394E-6</v>
      </c>
      <c r="U63">
        <f t="shared" si="14"/>
        <v>7.0572713199929112E-4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25">
      <c r="A64" s="8"/>
      <c r="B64">
        <f t="shared" si="15"/>
        <v>0.99999999999999989</v>
      </c>
      <c r="C64">
        <f t="shared" si="0"/>
        <v>0</v>
      </c>
      <c r="D64">
        <f t="shared" si="1"/>
        <v>-604.78878374920225</v>
      </c>
      <c r="E64">
        <f t="shared" si="2"/>
        <v>-220.12511530276873</v>
      </c>
      <c r="F64">
        <f t="shared" si="3"/>
        <v>36287.327024952137</v>
      </c>
      <c r="G64">
        <f t="shared" si="4"/>
        <v>-220.12511530276871</v>
      </c>
      <c r="H64">
        <f t="shared" si="16"/>
        <v>604.78878374920214</v>
      </c>
      <c r="I64">
        <f t="shared" si="6"/>
        <v>643.60278070864206</v>
      </c>
      <c r="J64" s="43">
        <f t="shared" si="7"/>
        <v>643.60278070864217</v>
      </c>
      <c r="K64">
        <f t="shared" si="8"/>
        <v>5.2445472735984398E-2</v>
      </c>
      <c r="L64">
        <f t="shared" si="9"/>
        <v>9.6101116261084538</v>
      </c>
      <c r="M64" s="43">
        <f t="shared" si="10"/>
        <v>16.645284224860958</v>
      </c>
      <c r="N64" s="6">
        <f t="shared" si="11"/>
        <v>1.8881482212572462E-9</v>
      </c>
      <c r="O64" s="4">
        <f>SUM($N$54:N64)*0.1+$O$30</f>
        <v>-5.2296151847830846E-7</v>
      </c>
      <c r="P64" s="4">
        <f>-SUM(O64:$O$234)</f>
        <v>7.0947301833168265E-5</v>
      </c>
      <c r="Q64" s="6">
        <f t="shared" si="12"/>
        <v>-5.1876446024876935E-9</v>
      </c>
      <c r="R64" s="4">
        <f>SUM($Q$54:Q64)*0.1+$O$8</f>
        <v>4.3771467954686324E-6</v>
      </c>
      <c r="S64" s="4">
        <f>-SUM(R64:$R$234)</f>
        <v>-6.9772115889932425E-4</v>
      </c>
      <c r="T64">
        <f t="shared" si="13"/>
        <v>4.4082766268566293E-6</v>
      </c>
      <c r="U64">
        <f t="shared" si="14"/>
        <v>7.0131899675769714E-4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25">
      <c r="A65" s="8"/>
      <c r="B65">
        <f t="shared" si="15"/>
        <v>1.0999999999999999</v>
      </c>
      <c r="C65">
        <f t="shared" si="0"/>
        <v>0</v>
      </c>
      <c r="D65">
        <f t="shared" si="1"/>
        <v>-604.78878374920225</v>
      </c>
      <c r="E65">
        <f t="shared" si="2"/>
        <v>-220.12511530276873</v>
      </c>
      <c r="F65">
        <f t="shared" si="3"/>
        <v>36287.327024952137</v>
      </c>
      <c r="G65">
        <f t="shared" si="4"/>
        <v>-242.13762683304557</v>
      </c>
      <c r="H65">
        <f t="shared" si="5"/>
        <v>665.26766212412235</v>
      </c>
      <c r="I65">
        <f t="shared" si="6"/>
        <v>707.96305877950624</v>
      </c>
      <c r="J65" s="43">
        <f t="shared" si="7"/>
        <v>643.60278070864217</v>
      </c>
      <c r="K65">
        <f t="shared" si="8"/>
        <v>5.7690020009582836E-2</v>
      </c>
      <c r="L65">
        <f t="shared" si="9"/>
        <v>9.6101116261084538</v>
      </c>
      <c r="M65" s="43">
        <f t="shared" si="10"/>
        <v>16.645301575435735</v>
      </c>
      <c r="N65" s="6">
        <f t="shared" si="11"/>
        <v>2.0769630433829707E-9</v>
      </c>
      <c r="O65" s="4">
        <f>SUM($N$54:N65)*0.1+$O$30</f>
        <v>-5.2275382217397018E-7</v>
      </c>
      <c r="P65" s="4">
        <f>-SUM(O65:$O$234)</f>
        <v>7.042434031468995E-5</v>
      </c>
      <c r="Q65" s="6">
        <f t="shared" si="12"/>
        <v>-5.7064090627364627E-9</v>
      </c>
      <c r="R65" s="4">
        <f>SUM($Q$54:Q65)*0.1+$O$8</f>
        <v>4.3765761545623581E-6</v>
      </c>
      <c r="S65" s="4">
        <f>-SUM(R65:$R$234)</f>
        <v>-6.9334401210385571E-4</v>
      </c>
      <c r="T65">
        <f t="shared" si="13"/>
        <v>4.4076853784363213E-6</v>
      </c>
      <c r="U65">
        <f t="shared" si="14"/>
        <v>6.9691140529412404E-4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25">
      <c r="A66" s="8"/>
      <c r="B66">
        <f t="shared" si="15"/>
        <v>1.2</v>
      </c>
      <c r="C66">
        <f t="shared" si="0"/>
        <v>0</v>
      </c>
      <c r="D66">
        <f t="shared" si="1"/>
        <v>-604.78878374920225</v>
      </c>
      <c r="E66">
        <f t="shared" si="2"/>
        <v>-220.12511530276873</v>
      </c>
      <c r="F66">
        <f t="shared" si="3"/>
        <v>36287.327024952137</v>
      </c>
      <c r="G66">
        <f t="shared" si="4"/>
        <v>-264.15013836332247</v>
      </c>
      <c r="H66">
        <f>IF(B66&lt;$B$41,-$B$13*B66,IF(AND($B$41&lt;=B66,B66&lt;=$B$41+$G$8),-$B$13*B66+(-B66+B53)*#REF!,-$B$13*B66+(-B66+$B$41)*$B$16+(-B66+$B$41+$G$8)*$B$10))</f>
        <v>725.74654049904268</v>
      </c>
      <c r="I66">
        <f t="shared" si="6"/>
        <v>772.32333685037065</v>
      </c>
      <c r="J66" s="43">
        <f t="shared" si="7"/>
        <v>643.60278070864217</v>
      </c>
      <c r="K66">
        <f t="shared" si="8"/>
        <v>6.2934567283181295E-2</v>
      </c>
      <c r="L66">
        <f t="shared" si="9"/>
        <v>9.6101116261084538</v>
      </c>
      <c r="M66" s="43">
        <f t="shared" si="10"/>
        <v>16.645320578425451</v>
      </c>
      <c r="N66" s="6">
        <f t="shared" si="11"/>
        <v>2.2657778655086953E-9</v>
      </c>
      <c r="O66" s="4">
        <f>SUM($N$54:N66)*0.1+$O$30</f>
        <v>-5.2252724438741933E-7</v>
      </c>
      <c r="P66" s="4">
        <f>-SUM(O66:$O$234)</f>
        <v>6.9901586492515977E-5</v>
      </c>
      <c r="Q66" s="6">
        <f t="shared" si="12"/>
        <v>-6.2251735229852335E-9</v>
      </c>
      <c r="R66" s="4">
        <f>SUM($Q$54:Q66)*0.1+$O$8</f>
        <v>4.3759536372100603E-6</v>
      </c>
      <c r="S66" s="4">
        <f>-SUM(R66:$R$234)</f>
        <v>-6.8896743594929334E-4</v>
      </c>
      <c r="T66">
        <f t="shared" si="13"/>
        <v>4.4070403851268556E-6</v>
      </c>
      <c r="U66">
        <f t="shared" si="14"/>
        <v>6.9250441124422762E-4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25">
      <c r="A67" s="8"/>
      <c r="B67">
        <f t="shared" si="15"/>
        <v>1.3</v>
      </c>
      <c r="C67">
        <f t="shared" si="0"/>
        <v>0</v>
      </c>
      <c r="D67">
        <f t="shared" si="1"/>
        <v>-604.78878374920225</v>
      </c>
      <c r="E67">
        <f t="shared" si="2"/>
        <v>-220.12511530276873</v>
      </c>
      <c r="F67">
        <f t="shared" si="3"/>
        <v>36287.327024952137</v>
      </c>
      <c r="G67">
        <f t="shared" si="4"/>
        <v>-286.16264989359934</v>
      </c>
      <c r="H67">
        <f>IF(B67&lt;$B$41,-$B$13*B67,IF(AND($B$41&lt;=B67,B67&lt;=$B$41+$G$8),-$B$13*B67+(-B67+B54)*#REF!,-$B$13*B67+(-B67+$B$41)*$B$16+(-B67+$B$41+$G$8)*$B$10))</f>
        <v>786.22541887396301</v>
      </c>
      <c r="I67">
        <f t="shared" si="6"/>
        <v>836.68361492123483</v>
      </c>
      <c r="J67" s="43">
        <f t="shared" si="7"/>
        <v>643.60278070864217</v>
      </c>
      <c r="K67">
        <f t="shared" si="8"/>
        <v>6.8179114556779732E-2</v>
      </c>
      <c r="L67">
        <f t="shared" si="9"/>
        <v>9.6101116261084538</v>
      </c>
      <c r="M67" s="43">
        <f t="shared" si="10"/>
        <v>16.64534123382445</v>
      </c>
      <c r="N67" s="6">
        <f t="shared" si="11"/>
        <v>2.4545926876344199E-9</v>
      </c>
      <c r="O67" s="4">
        <f>SUM($N$54:N67)*0.1+$O$30</f>
        <v>-5.2228178511865593E-7</v>
      </c>
      <c r="P67" s="4">
        <f>-SUM(O67:$O$234)</f>
        <v>6.9379059248128567E-5</v>
      </c>
      <c r="Q67" s="6">
        <f t="shared" si="12"/>
        <v>-6.7439379832340035E-9</v>
      </c>
      <c r="R67" s="4">
        <f>SUM($Q$54:Q67)*0.1+$O$8</f>
        <v>4.3752792434117364E-6</v>
      </c>
      <c r="S67" s="4">
        <f>-SUM(R67:$R$234)</f>
        <v>-6.845914823120833E-4</v>
      </c>
      <c r="T67">
        <f t="shared" si="13"/>
        <v>4.4063416482265999E-6</v>
      </c>
      <c r="U67">
        <f t="shared" si="14"/>
        <v>6.8809806824057481E-4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25">
      <c r="A68" s="8"/>
      <c r="B68">
        <f t="shared" si="15"/>
        <v>1.4000000000000001</v>
      </c>
      <c r="C68">
        <f t="shared" si="0"/>
        <v>0</v>
      </c>
      <c r="D68">
        <f t="shared" si="1"/>
        <v>-604.78878374920225</v>
      </c>
      <c r="E68">
        <f t="shared" si="2"/>
        <v>-220.12511530276873</v>
      </c>
      <c r="F68">
        <f t="shared" si="3"/>
        <v>36287.327024952137</v>
      </c>
      <c r="G68">
        <f t="shared" si="4"/>
        <v>-308.17516142387626</v>
      </c>
      <c r="H68">
        <f>IF(B68&lt;$B$41,-$B$13*B68,IF(AND($B$41&lt;=B68,B68&lt;=$B$41+$G$8),-$B$13*B68+(-B68+B55)*#REF!,-$B$13*B68+(-B68+$B$41)*$B$16+(-B68+$B$41+$G$8)*$B$10))</f>
        <v>846.70429724888322</v>
      </c>
      <c r="I68">
        <f t="shared" si="6"/>
        <v>901.04389299209913</v>
      </c>
      <c r="J68" s="43">
        <f t="shared" si="7"/>
        <v>643.60278070864217</v>
      </c>
      <c r="K68">
        <f t="shared" si="8"/>
        <v>7.3423661830378184E-2</v>
      </c>
      <c r="L68">
        <f t="shared" si="9"/>
        <v>9.6101116261084538</v>
      </c>
      <c r="M68" s="43">
        <f t="shared" si="10"/>
        <v>16.645363541626576</v>
      </c>
      <c r="N68" s="6">
        <f t="shared" si="11"/>
        <v>2.6434075097601453E-9</v>
      </c>
      <c r="O68" s="4">
        <f>SUM($N$54:N68)*0.1+$O$30</f>
        <v>-5.2201744436767985E-7</v>
      </c>
      <c r="P68" s="4">
        <f>-SUM(O68:$O$234)</f>
        <v>6.8856777463009912E-5</v>
      </c>
      <c r="Q68" s="6">
        <f t="shared" si="12"/>
        <v>-7.2627024434827727E-9</v>
      </c>
      <c r="R68" s="4">
        <f>SUM($Q$54:Q68)*0.1+$O$8</f>
        <v>4.3745529731673881E-6</v>
      </c>
      <c r="S68" s="4">
        <f>-SUM(R68:$R$234)</f>
        <v>-6.8021620306867156E-4</v>
      </c>
      <c r="T68">
        <f t="shared" si="13"/>
        <v>4.4055891691431916E-6</v>
      </c>
      <c r="U68">
        <f t="shared" si="14"/>
        <v>6.8369242991256731E-4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25">
      <c r="A69" s="8"/>
      <c r="B69">
        <f t="shared" si="15"/>
        <v>1.5000000000000002</v>
      </c>
      <c r="C69">
        <f t="shared" si="0"/>
        <v>0</v>
      </c>
      <c r="D69">
        <f t="shared" si="1"/>
        <v>-604.78878374920225</v>
      </c>
      <c r="E69">
        <f t="shared" si="2"/>
        <v>-220.12511530276873</v>
      </c>
      <c r="F69">
        <f t="shared" si="3"/>
        <v>36287.327024952137</v>
      </c>
      <c r="G69">
        <f t="shared" si="4"/>
        <v>-330.18767295415313</v>
      </c>
      <c r="H69">
        <f>IF(B69&lt;$B$41,-$B$13*B69,IF(AND($B$41&lt;=B69,B69&lt;=$B$41+$G$8),-$B$13*B69+(-B69+B56)*#REF!,-$B$13*B69+(-B69+$B$41)*$B$16+(-B69+$B$41+$G$8)*$B$10))</f>
        <v>907.18317562380355</v>
      </c>
      <c r="I69">
        <f t="shared" si="6"/>
        <v>965.40417106296343</v>
      </c>
      <c r="J69" s="43">
        <f t="shared" si="7"/>
        <v>643.60278070864217</v>
      </c>
      <c r="K69">
        <f t="shared" si="8"/>
        <v>7.8668209103976622E-2</v>
      </c>
      <c r="L69">
        <f t="shared" si="9"/>
        <v>9.6101116261084538</v>
      </c>
      <c r="M69" s="43">
        <f t="shared" si="10"/>
        <v>16.645387501825191</v>
      </c>
      <c r="N69" s="6">
        <f t="shared" si="11"/>
        <v>2.8322223318858699E-9</v>
      </c>
      <c r="O69" s="4">
        <f>SUM($N$54:N69)*0.1+$O$30</f>
        <v>-5.2173422213449133E-7</v>
      </c>
      <c r="P69" s="4">
        <f>-SUM(O69:$O$234)</f>
        <v>6.8334760018642245E-5</v>
      </c>
      <c r="Q69" s="6">
        <f t="shared" si="12"/>
        <v>-7.7814669037315427E-9</v>
      </c>
      <c r="R69" s="4">
        <f>SUM($Q$54:Q69)*0.1+$O$8</f>
        <v>4.3737748264770154E-6</v>
      </c>
      <c r="S69" s="4">
        <f>-SUM(R69:$R$234)</f>
        <v>-6.7584165009550406E-4</v>
      </c>
      <c r="T69">
        <f t="shared" si="13"/>
        <v>4.4047829493937979E-6</v>
      </c>
      <c r="U69">
        <f t="shared" si="14"/>
        <v>6.7928754988636376E-4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25">
      <c r="A70" s="8"/>
      <c r="B70">
        <f t="shared" si="15"/>
        <v>1.6000000000000003</v>
      </c>
      <c r="C70">
        <f t="shared" si="0"/>
        <v>0</v>
      </c>
      <c r="D70">
        <f t="shared" si="1"/>
        <v>-604.78878374920225</v>
      </c>
      <c r="E70">
        <f t="shared" si="2"/>
        <v>-220.12511530276873</v>
      </c>
      <c r="F70">
        <f t="shared" si="3"/>
        <v>36287.327024952137</v>
      </c>
      <c r="G70">
        <f t="shared" si="4"/>
        <v>-352.20018448443005</v>
      </c>
      <c r="H70">
        <f>IF(B70&lt;$B$41,-$B$13*B70,IF(AND($B$41&lt;=B70,B70&lt;=$B$41+$G$8),-$B$13*B70+(-B70+B57)*#REF!,-$B$13*B70+(-B70+$B$41)*$B$16+(-B70+$B$41+$G$8)*$B$10))</f>
        <v>967.66205399872376</v>
      </c>
      <c r="I70">
        <f t="shared" si="6"/>
        <v>1029.7644491338276</v>
      </c>
      <c r="J70" s="43">
        <f t="shared" si="7"/>
        <v>643.60278070864217</v>
      </c>
      <c r="K70">
        <f t="shared" si="8"/>
        <v>8.391275637757506E-2</v>
      </c>
      <c r="L70">
        <f t="shared" si="9"/>
        <v>9.6101116261084538</v>
      </c>
      <c r="M70" s="43">
        <f t="shared" si="10"/>
        <v>16.645413114413156</v>
      </c>
      <c r="N70" s="6">
        <f t="shared" si="11"/>
        <v>3.0210371540115948E-9</v>
      </c>
      <c r="O70" s="4">
        <f>SUM($N$54:N70)*0.1+$O$30</f>
        <v>-5.2143211841909013E-7</v>
      </c>
      <c r="P70" s="4">
        <f>-SUM(O70:$O$234)</f>
        <v>6.7813025796507748E-5</v>
      </c>
      <c r="Q70" s="6">
        <f t="shared" si="12"/>
        <v>-8.3002313639803119E-9</v>
      </c>
      <c r="R70" s="4">
        <f>SUM($Q$54:Q70)*0.1+$O$8</f>
        <v>4.3729448033406175E-6</v>
      </c>
      <c r="S70" s="4">
        <f>-SUM(R70:$R$234)</f>
        <v>-6.714678752690271E-4</v>
      </c>
      <c r="T70">
        <f t="shared" si="13"/>
        <v>4.4039229906053914E-6</v>
      </c>
      <c r="U70">
        <f t="shared" si="14"/>
        <v>6.7488348178480371E-4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25">
      <c r="A71" s="8"/>
      <c r="B71">
        <f t="shared" si="15"/>
        <v>1.7000000000000004</v>
      </c>
      <c r="C71">
        <f t="shared" si="0"/>
        <v>0</v>
      </c>
      <c r="D71">
        <f t="shared" si="1"/>
        <v>-604.78878374920225</v>
      </c>
      <c r="E71">
        <f t="shared" si="2"/>
        <v>-220.12511530276873</v>
      </c>
      <c r="F71">
        <f t="shared" si="3"/>
        <v>36287.327024952137</v>
      </c>
      <c r="G71">
        <f t="shared" si="4"/>
        <v>-374.21269601470692</v>
      </c>
      <c r="H71">
        <f>IF(B71&lt;$B$41,-$B$13*B71,IF(AND($B$41&lt;=B71,B71&lt;=$B$41+$G$8),-$B$13*B71+(-B71+B58)*#REF!,-$B$13*B71+(-B71+$B$41)*$B$16+(-B71+$B$41+$G$8)*$B$10))</f>
        <v>1028.1409323736441</v>
      </c>
      <c r="I71">
        <f t="shared" si="6"/>
        <v>1094.1247272046919</v>
      </c>
      <c r="J71" s="43">
        <f t="shared" si="7"/>
        <v>643.60278070864217</v>
      </c>
      <c r="K71">
        <f t="shared" si="8"/>
        <v>8.9157303651173511E-2</v>
      </c>
      <c r="L71">
        <f t="shared" si="9"/>
        <v>9.6101116261084538</v>
      </c>
      <c r="M71" s="43">
        <f t="shared" si="10"/>
        <v>16.645440379382848</v>
      </c>
      <c r="N71" s="6">
        <f t="shared" si="11"/>
        <v>3.2098519761373194E-9</v>
      </c>
      <c r="O71" s="4">
        <f>SUM($N$54:N71)*0.1+$O$30</f>
        <v>-5.2111113322147637E-7</v>
      </c>
      <c r="P71" s="4">
        <f>-SUM(O71:$O$234)</f>
        <v>6.7291593678088654E-5</v>
      </c>
      <c r="Q71" s="6">
        <f t="shared" si="12"/>
        <v>-8.8189958242290827E-9</v>
      </c>
      <c r="R71" s="4">
        <f>SUM($Q$54:Q71)*0.1+$O$8</f>
        <v>4.3720629037581943E-6</v>
      </c>
      <c r="S71" s="4">
        <f>-SUM(R71:$R$234)</f>
        <v>-6.6709493046568651E-4</v>
      </c>
      <c r="T71">
        <f t="shared" si="13"/>
        <v>4.4030092945150486E-6</v>
      </c>
      <c r="U71">
        <f t="shared" si="14"/>
        <v>6.7048027922732821E-4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25">
      <c r="A72" s="8"/>
      <c r="B72">
        <f t="shared" si="15"/>
        <v>1.8000000000000005</v>
      </c>
      <c r="C72">
        <f t="shared" si="0"/>
        <v>0</v>
      </c>
      <c r="D72">
        <f t="shared" si="1"/>
        <v>-604.78878374920225</v>
      </c>
      <c r="E72">
        <f t="shared" si="2"/>
        <v>-220.12511530276873</v>
      </c>
      <c r="F72">
        <f t="shared" si="3"/>
        <v>36287.327024952137</v>
      </c>
      <c r="G72">
        <f t="shared" si="4"/>
        <v>-396.22520754498385</v>
      </c>
      <c r="H72">
        <f>IF(B72&lt;$B$41,-$B$13*B72,IF(AND($B$41&lt;=B72,B72&lt;=$B$41+$G$8),-$B$13*B72+(-B72+B59)*#REF!,-$B$13*B72+(-B72+$B$41)*$B$16+(-B72+$B$41+$G$8)*$B$10))</f>
        <v>1088.6198107485643</v>
      </c>
      <c r="I72">
        <f t="shared" si="6"/>
        <v>1158.4850052755562</v>
      </c>
      <c r="J72" s="43">
        <f t="shared" si="7"/>
        <v>643.60278070864217</v>
      </c>
      <c r="K72">
        <f t="shared" si="8"/>
        <v>9.4401850924771963E-2</v>
      </c>
      <c r="L72">
        <f t="shared" si="9"/>
        <v>9.6101116261084538</v>
      </c>
      <c r="M72" s="43">
        <f t="shared" si="10"/>
        <v>16.645469296726141</v>
      </c>
      <c r="N72" s="6">
        <f t="shared" si="11"/>
        <v>3.3986667982630444E-9</v>
      </c>
      <c r="O72" s="4">
        <f>SUM($N$54:N72)*0.1+$O$30</f>
        <v>-5.2077126654165005E-7</v>
      </c>
      <c r="P72" s="4">
        <f>-SUM(O72:$O$234)</f>
        <v>6.6770482544867182E-5</v>
      </c>
      <c r="Q72" s="6">
        <f t="shared" si="12"/>
        <v>-9.3377602844778519E-9</v>
      </c>
      <c r="R72" s="4">
        <f>SUM($Q$54:Q72)*0.1+$O$8</f>
        <v>4.3711291277297467E-6</v>
      </c>
      <c r="S72" s="4">
        <f>-SUM(R72:$R$234)</f>
        <v>-6.6272286756192836E-4</v>
      </c>
      <c r="T72">
        <f t="shared" si="13"/>
        <v>4.4020418629702754E-6</v>
      </c>
      <c r="U72">
        <f t="shared" si="14"/>
        <v>6.6607799582990253E-4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25">
      <c r="A73" s="8"/>
      <c r="B73">
        <f t="shared" si="15"/>
        <v>1.9000000000000006</v>
      </c>
      <c r="C73">
        <f t="shared" si="0"/>
        <v>0</v>
      </c>
      <c r="D73">
        <f t="shared" si="1"/>
        <v>-604.78878374920225</v>
      </c>
      <c r="E73">
        <f t="shared" si="2"/>
        <v>-220.12511530276873</v>
      </c>
      <c r="F73">
        <f t="shared" si="3"/>
        <v>36287.327024952137</v>
      </c>
      <c r="G73">
        <f t="shared" si="4"/>
        <v>-418.23771907526071</v>
      </c>
      <c r="H73">
        <f>IF(B73&lt;$B$41,-$B$13*B73,IF(AND($B$41&lt;=B73,B73&lt;=$B$41+$G$8),-$B$13*B73+(-B73+B60)*#REF!,-$B$13*B73+(-B73+$B$41)*$B$16+(-B73+$B$41+$G$8)*$B$10))</f>
        <v>1149.0986891234845</v>
      </c>
      <c r="I73">
        <f t="shared" si="6"/>
        <v>1222.8452833464203</v>
      </c>
      <c r="J73" s="43">
        <f t="shared" si="7"/>
        <v>643.60278070864217</v>
      </c>
      <c r="K73">
        <f t="shared" si="8"/>
        <v>9.9646398198370387E-2</v>
      </c>
      <c r="L73">
        <f t="shared" si="9"/>
        <v>9.6101116261084538</v>
      </c>
      <c r="M73" s="43">
        <f t="shared" si="10"/>
        <v>16.645499866434427</v>
      </c>
      <c r="N73" s="6">
        <f t="shared" si="11"/>
        <v>3.587481620388769E-9</v>
      </c>
      <c r="O73" s="4">
        <f>SUM($N$54:N73)*0.1+$O$30</f>
        <v>-5.2041251837961117E-7</v>
      </c>
      <c r="P73" s="4">
        <f>-SUM(O73:$O$234)</f>
        <v>6.624971127832554E-5</v>
      </c>
      <c r="Q73" s="6">
        <f t="shared" si="12"/>
        <v>-9.8565247447266211E-9</v>
      </c>
      <c r="R73" s="4">
        <f>SUM($Q$54:Q73)*0.1+$O$8</f>
        <v>4.3701434752552739E-6</v>
      </c>
      <c r="S73" s="4">
        <f>-SUM(R73:$R$234)</f>
        <v>-6.5835173843419861E-4</v>
      </c>
      <c r="T73">
        <f t="shared" si="13"/>
        <v>4.4010206979293399E-6</v>
      </c>
      <c r="U73">
        <f t="shared" si="14"/>
        <v>6.6167668520493677E-4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25">
      <c r="A74" s="8"/>
      <c r="B74">
        <f t="shared" si="15"/>
        <v>2.0000000000000004</v>
      </c>
      <c r="C74">
        <f t="shared" si="0"/>
        <v>0</v>
      </c>
      <c r="D74">
        <f t="shared" si="1"/>
        <v>-604.78878374920225</v>
      </c>
      <c r="E74">
        <f t="shared" si="2"/>
        <v>-220.12511530276873</v>
      </c>
      <c r="F74">
        <f t="shared" si="3"/>
        <v>36287.327024952137</v>
      </c>
      <c r="G74">
        <f t="shared" si="4"/>
        <v>-440.25023060553758</v>
      </c>
      <c r="H74">
        <f>IF(B74&lt;$B$41,-$B$13*B74,IF(AND($B$41&lt;=B74,B74&lt;=$B$41+$G$8),-$B$13*B74+(-B74+B61)*#REF!,-$B$13*B74+(-B74+$B$41)*$B$16+(-B74+$B$41+$G$8)*$B$10))</f>
        <v>1209.5775674984047</v>
      </c>
      <c r="I74">
        <f t="shared" si="6"/>
        <v>1287.2055614172846</v>
      </c>
      <c r="J74" s="43">
        <f t="shared" si="7"/>
        <v>643.60278070864217</v>
      </c>
      <c r="K74">
        <f t="shared" si="8"/>
        <v>0.10489094547196884</v>
      </c>
      <c r="L74">
        <f t="shared" si="9"/>
        <v>9.6101116261084538</v>
      </c>
      <c r="M74" s="43">
        <f t="shared" si="10"/>
        <v>16.645532088498602</v>
      </c>
      <c r="N74" s="6">
        <f t="shared" si="11"/>
        <v>3.776296442514494E-9</v>
      </c>
      <c r="O74" s="4">
        <f>SUM($N$54:N74)*0.1+$O$30</f>
        <v>-5.2003488873535973E-7</v>
      </c>
      <c r="P74" s="4">
        <f>-SUM(O74:$O$234)</f>
        <v>6.5729298759945935E-5</v>
      </c>
      <c r="Q74" s="6">
        <f t="shared" si="12"/>
        <v>-1.037528920497539E-8</v>
      </c>
      <c r="R74" s="4">
        <f>SUM($Q$54:Q74)*0.1+$O$8</f>
        <v>4.3691059463347766E-6</v>
      </c>
      <c r="S74" s="4">
        <f>-SUM(R74:$R$234)</f>
        <v>-6.5398159495894342E-4</v>
      </c>
      <c r="T74">
        <f t="shared" si="13"/>
        <v>4.3999458014616385E-6</v>
      </c>
      <c r="U74">
        <f t="shared" si="14"/>
        <v>6.5727640096120731E-4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25">
      <c r="A75" s="8"/>
      <c r="B75">
        <f t="shared" si="15"/>
        <v>2.1000000000000005</v>
      </c>
      <c r="C75">
        <f t="shared" si="0"/>
        <v>0</v>
      </c>
      <c r="D75">
        <f t="shared" si="1"/>
        <v>-604.78878374920225</v>
      </c>
      <c r="E75">
        <f t="shared" si="2"/>
        <v>-220.12511530276873</v>
      </c>
      <c r="F75">
        <f t="shared" si="3"/>
        <v>36287.327024952137</v>
      </c>
      <c r="G75">
        <f t="shared" si="4"/>
        <v>-462.26274213581445</v>
      </c>
      <c r="H75">
        <f>IF(B75&lt;$B$41,-$B$13*B75,IF(AND($B$41&lt;=B75,B75&lt;=$B$41+$G$8),-$B$13*B75+(-B75+B62)*#REF!,-$B$13*B75+(-B75+$B$41)*$B$16+(-B75+$B$41+$G$8)*$B$10))</f>
        <v>1270.0564458733249</v>
      </c>
      <c r="I75">
        <f t="shared" si="6"/>
        <v>1351.5658394881489</v>
      </c>
      <c r="J75" s="43">
        <f t="shared" si="7"/>
        <v>643.60278070864217</v>
      </c>
      <c r="K75">
        <f t="shared" si="8"/>
        <v>0.11013549274556728</v>
      </c>
      <c r="L75">
        <f t="shared" si="9"/>
        <v>9.6101116261084538</v>
      </c>
      <c r="M75" s="43">
        <f t="shared" si="10"/>
        <v>16.645565962909071</v>
      </c>
      <c r="N75" s="6">
        <f t="shared" si="11"/>
        <v>3.9651112646402185E-9</v>
      </c>
      <c r="O75" s="4">
        <f>SUM($N$54:N75)*0.1+$O$30</f>
        <v>-5.1963837760889572E-7</v>
      </c>
      <c r="P75" s="4">
        <f>-SUM(O75:$O$234)</f>
        <v>6.5209263871210586E-5</v>
      </c>
      <c r="Q75" s="6">
        <f t="shared" si="12"/>
        <v>-1.0894053665224159E-8</v>
      </c>
      <c r="R75" s="4">
        <f>SUM($Q$54:Q75)*0.1+$O$8</f>
        <v>4.3680165409682542E-6</v>
      </c>
      <c r="S75" s="4">
        <f>-SUM(R75:$R$234)</f>
        <v>-6.4961248901260866E-4</v>
      </c>
      <c r="T75">
        <f t="shared" si="13"/>
        <v>4.3988171757480761E-6</v>
      </c>
      <c r="U75">
        <f t="shared" si="14"/>
        <v>6.5287719670377659E-4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25">
      <c r="A76" s="8"/>
      <c r="B76">
        <f t="shared" si="15"/>
        <v>2.2000000000000006</v>
      </c>
      <c r="C76">
        <f t="shared" si="0"/>
        <v>0</v>
      </c>
      <c r="D76">
        <f t="shared" si="1"/>
        <v>-604.78878374920225</v>
      </c>
      <c r="E76">
        <f t="shared" si="2"/>
        <v>-220.12511530276873</v>
      </c>
      <c r="F76">
        <f t="shared" si="3"/>
        <v>36287.327024952137</v>
      </c>
      <c r="G76">
        <f t="shared" si="4"/>
        <v>-484.27525366609137</v>
      </c>
      <c r="H76">
        <f>IF(B76&lt;$B$41,-$B$13*B76,IF(AND($B$41&lt;=B76,B76&lt;=$B$41+$G$8),-$B$13*B76+(-B76+B63)*#REF!,-$B$13*B76+(-B76+$B$41)*$B$16+(-B76+$B$41+$G$8)*$B$10))</f>
        <v>1330.5353242482454</v>
      </c>
      <c r="I76">
        <f t="shared" si="6"/>
        <v>1415.9261175590132</v>
      </c>
      <c r="J76" s="43">
        <f t="shared" si="7"/>
        <v>643.60278070864217</v>
      </c>
      <c r="K76">
        <f t="shared" si="8"/>
        <v>0.11538004001916573</v>
      </c>
      <c r="L76">
        <f t="shared" si="9"/>
        <v>9.6101116261084538</v>
      </c>
      <c r="M76" s="43">
        <f t="shared" si="10"/>
        <v>16.645601489655743</v>
      </c>
      <c r="N76" s="6">
        <f t="shared" si="11"/>
        <v>4.1539260867659431E-9</v>
      </c>
      <c r="O76" s="4">
        <f>SUM($N$54:N76)*0.1+$O$30</f>
        <v>-5.1922298500021916E-7</v>
      </c>
      <c r="P76" s="4">
        <f>-SUM(O76:$O$234)</f>
        <v>6.4689625493601674E-5</v>
      </c>
      <c r="Q76" s="6">
        <f t="shared" si="12"/>
        <v>-1.1412818125472932E-8</v>
      </c>
      <c r="R76" s="4">
        <f>SUM($Q$54:Q76)*0.1+$O$8</f>
        <v>4.3668752591557065E-6</v>
      </c>
      <c r="S76" s="4">
        <f>-SUM(R76:$R$234)</f>
        <v>-6.4524447247164037E-4</v>
      </c>
      <c r="T76">
        <f t="shared" si="13"/>
        <v>4.3976348230814658E-6</v>
      </c>
      <c r="U76">
        <f t="shared" si="14"/>
        <v>6.4847912603391321E-4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25">
      <c r="A77" s="8"/>
      <c r="B77">
        <f t="shared" si="15"/>
        <v>2.3000000000000007</v>
      </c>
      <c r="C77">
        <f t="shared" si="0"/>
        <v>0</v>
      </c>
      <c r="D77">
        <f t="shared" si="1"/>
        <v>-604.78878374920225</v>
      </c>
      <c r="E77">
        <f t="shared" si="2"/>
        <v>-220.12511530276873</v>
      </c>
      <c r="F77">
        <f t="shared" si="3"/>
        <v>36287.327024952137</v>
      </c>
      <c r="G77">
        <f t="shared" si="4"/>
        <v>-506.28776519636824</v>
      </c>
      <c r="H77">
        <f>IF(B77&lt;$B$41,-$B$13*B77,IF(AND($B$41&lt;=B77,B77&lt;=$B$41+$G$8),-$B$13*B77+(-B77+B64)*#REF!,-$B$13*B77+(-B77+$B$41)*$B$16+(-B77+$B$41+$G$8)*$B$10))</f>
        <v>1391.0142026231656</v>
      </c>
      <c r="I77">
        <f t="shared" si="6"/>
        <v>1480.2863956298775</v>
      </c>
      <c r="J77" s="43">
        <f t="shared" si="7"/>
        <v>643.60278070864217</v>
      </c>
      <c r="K77">
        <f t="shared" si="8"/>
        <v>0.12062458729276418</v>
      </c>
      <c r="L77">
        <f t="shared" si="9"/>
        <v>9.6101116261084538</v>
      </c>
      <c r="M77" s="43">
        <f t="shared" si="10"/>
        <v>16.64563866872804</v>
      </c>
      <c r="N77" s="6">
        <f t="shared" si="11"/>
        <v>4.3427409088916677E-9</v>
      </c>
      <c r="O77" s="4">
        <f>SUM($N$54:N77)*0.1+$O$30</f>
        <v>-5.1878871090933003E-7</v>
      </c>
      <c r="P77" s="4">
        <f>-SUM(O77:$O$234)</f>
        <v>6.4170402508601445E-5</v>
      </c>
      <c r="Q77" s="6">
        <f t="shared" si="12"/>
        <v>-1.1931582585721701E-8</v>
      </c>
      <c r="R77" s="4">
        <f>SUM($Q$54:Q77)*0.1+$O$8</f>
        <v>4.3656821008971344E-6</v>
      </c>
      <c r="S77" s="4">
        <f>-SUM(R77:$R$234)</f>
        <v>-6.4087759721248464E-4</v>
      </c>
      <c r="T77">
        <f t="shared" si="13"/>
        <v>4.3963987458669602E-6</v>
      </c>
      <c r="U77">
        <f t="shared" si="14"/>
        <v>6.440822425490114E-4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25">
      <c r="A78" s="8"/>
      <c r="B78">
        <f t="shared" si="15"/>
        <v>2.4000000000000008</v>
      </c>
      <c r="C78">
        <f t="shared" si="0"/>
        <v>0</v>
      </c>
      <c r="D78">
        <f t="shared" si="1"/>
        <v>-604.78878374920225</v>
      </c>
      <c r="E78">
        <f t="shared" si="2"/>
        <v>-220.12511530276873</v>
      </c>
      <c r="F78">
        <f t="shared" si="3"/>
        <v>36287.327024952137</v>
      </c>
      <c r="G78">
        <f t="shared" si="4"/>
        <v>-528.30027672664517</v>
      </c>
      <c r="H78">
        <f t="shared" si="5"/>
        <v>1451.4930809980858</v>
      </c>
      <c r="I78">
        <f t="shared" si="6"/>
        <v>1544.6466737007418</v>
      </c>
      <c r="J78" s="43">
        <f t="shared" si="7"/>
        <v>643.60278070864217</v>
      </c>
      <c r="K78">
        <f t="shared" si="8"/>
        <v>0.12586913456636262</v>
      </c>
      <c r="L78">
        <f t="shared" si="9"/>
        <v>9.6101116261084538</v>
      </c>
      <c r="M78" s="43">
        <f t="shared" si="10"/>
        <v>16.645677500114893</v>
      </c>
      <c r="N78" s="6">
        <f t="shared" si="11"/>
        <v>4.5315557310173931E-9</v>
      </c>
      <c r="O78" s="4">
        <f>SUM($N$54:N78)*0.1+$O$30</f>
        <v>-5.1833555533622824E-7</v>
      </c>
      <c r="P78" s="4">
        <f>-SUM(O78:$O$234)</f>
        <v>6.365161379769212E-5</v>
      </c>
      <c r="Q78" s="6">
        <f t="shared" si="12"/>
        <v>-1.245034704597047E-8</v>
      </c>
      <c r="R78" s="4">
        <f>SUM($Q$54:Q78)*0.1+$O$8</f>
        <v>4.364437066192537E-6</v>
      </c>
      <c r="S78" s="4">
        <f>-SUM(R78:$R$234)</f>
        <v>-6.3651191511158772E-4</v>
      </c>
      <c r="T78">
        <f t="shared" si="13"/>
        <v>4.3951089466224884E-6</v>
      </c>
      <c r="U78">
        <f t="shared" si="14"/>
        <v>6.3968659984251007E-4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25">
      <c r="A79" s="8"/>
      <c r="B79">
        <f t="shared" si="15"/>
        <v>2.5000000000000009</v>
      </c>
      <c r="C79">
        <f t="shared" si="0"/>
        <v>0</v>
      </c>
      <c r="D79">
        <f t="shared" si="1"/>
        <v>-604.78878374920225</v>
      </c>
      <c r="E79">
        <f t="shared" si="2"/>
        <v>-220.12511530276873</v>
      </c>
      <c r="F79">
        <f t="shared" si="3"/>
        <v>36287.327024952137</v>
      </c>
      <c r="G79">
        <f t="shared" si="4"/>
        <v>-550.31278825692198</v>
      </c>
      <c r="H79">
        <f t="shared" si="5"/>
        <v>1511.9719593730063</v>
      </c>
      <c r="I79">
        <f t="shared" si="6"/>
        <v>1609.0069517716061</v>
      </c>
      <c r="J79" s="43">
        <f t="shared" si="7"/>
        <v>643.60278070864217</v>
      </c>
      <c r="K79">
        <f t="shared" si="8"/>
        <v>0.13111368183996108</v>
      </c>
      <c r="L79">
        <f t="shared" si="9"/>
        <v>9.6101116261084538</v>
      </c>
      <c r="M79" s="43">
        <f t="shared" si="10"/>
        <v>16.64571798380473</v>
      </c>
      <c r="N79" s="6">
        <f t="shared" si="11"/>
        <v>4.7203705531431168E-9</v>
      </c>
      <c r="O79" s="4">
        <f>SUM($N$54:N79)*0.1+$O$30</f>
        <v>-5.1786351828091388E-7</v>
      </c>
      <c r="P79" s="4">
        <f>-SUM(O79:$O$234)</f>
        <v>6.3133278242355893E-5</v>
      </c>
      <c r="Q79" s="6">
        <f t="shared" si="12"/>
        <v>-1.2969111506219241E-8</v>
      </c>
      <c r="R79" s="4">
        <f>SUM($Q$54:Q79)*0.1+$O$8</f>
        <v>4.3631401550419153E-6</v>
      </c>
      <c r="S79" s="4">
        <f>-SUM(R79:$R$234)</f>
        <v>-6.3214747804539516E-4</v>
      </c>
      <c r="T79">
        <f t="shared" si="13"/>
        <v>4.3937654279792262E-6</v>
      </c>
      <c r="U79">
        <f t="shared" si="14"/>
        <v>6.3529225150380994E-4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25">
      <c r="A80" s="8"/>
      <c r="B80">
        <f t="shared" si="15"/>
        <v>2.600000000000001</v>
      </c>
      <c r="C80">
        <f t="shared" si="0"/>
        <v>0</v>
      </c>
      <c r="D80">
        <f t="shared" si="1"/>
        <v>-604.78878374920225</v>
      </c>
      <c r="E80">
        <f t="shared" si="2"/>
        <v>-220.12511530276873</v>
      </c>
      <c r="F80">
        <f t="shared" si="3"/>
        <v>36287.327024952137</v>
      </c>
      <c r="G80">
        <f t="shared" si="4"/>
        <v>-572.3252997871989</v>
      </c>
      <c r="H80">
        <f t="shared" si="5"/>
        <v>1572.4508377479265</v>
      </c>
      <c r="I80">
        <f t="shared" si="6"/>
        <v>1673.3672298424704</v>
      </c>
      <c r="J80" s="43">
        <f t="shared" si="7"/>
        <v>643.60278070864217</v>
      </c>
      <c r="K80">
        <f t="shared" si="8"/>
        <v>0.13635822911355952</v>
      </c>
      <c r="L80">
        <f t="shared" si="9"/>
        <v>9.6101116261084538</v>
      </c>
      <c r="M80" s="43">
        <f t="shared" si="10"/>
        <v>16.645760119785507</v>
      </c>
      <c r="N80" s="6">
        <f t="shared" si="11"/>
        <v>4.9091853752688422E-9</v>
      </c>
      <c r="O80" s="4">
        <f>SUM($N$54:N80)*0.1+$O$30</f>
        <v>-5.1737259974338707E-7</v>
      </c>
      <c r="P80" s="4">
        <f>-SUM(O80:$O$234)</f>
        <v>6.261541472407497E-5</v>
      </c>
      <c r="Q80" s="6">
        <f t="shared" si="12"/>
        <v>-1.348787596646801E-8</v>
      </c>
      <c r="R80" s="4">
        <f>SUM($Q$54:Q80)*0.1+$O$8</f>
        <v>4.3617913674452683E-6</v>
      </c>
      <c r="S80" s="4">
        <f>-SUM(R80:$R$234)</f>
        <v>-6.2778433789035322E-4</v>
      </c>
      <c r="T80">
        <f t="shared" si="13"/>
        <v>4.3923681926820855E-6</v>
      </c>
      <c r="U80">
        <f t="shared" si="14"/>
        <v>6.3089925111819327E-4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25">
      <c r="A81" s="8"/>
      <c r="B81">
        <f t="shared" si="15"/>
        <v>2.7000000000000011</v>
      </c>
      <c r="C81">
        <f t="shared" si="0"/>
        <v>0</v>
      </c>
      <c r="D81">
        <f t="shared" si="1"/>
        <v>-604.78878374920225</v>
      </c>
      <c r="E81">
        <f t="shared" si="2"/>
        <v>-220.12511530276873</v>
      </c>
      <c r="F81">
        <f t="shared" si="3"/>
        <v>36287.327024952137</v>
      </c>
      <c r="G81">
        <f t="shared" si="4"/>
        <v>-594.33781131747583</v>
      </c>
      <c r="H81">
        <f t="shared" si="5"/>
        <v>1632.9297161228467</v>
      </c>
      <c r="I81">
        <f t="shared" si="6"/>
        <v>1737.7275079133346</v>
      </c>
      <c r="J81" s="43">
        <f t="shared" si="7"/>
        <v>643.60278070864217</v>
      </c>
      <c r="K81">
        <f t="shared" si="8"/>
        <v>0.14160277638715796</v>
      </c>
      <c r="L81">
        <f t="shared" si="9"/>
        <v>9.6101116261084538</v>
      </c>
      <c r="M81" s="43">
        <f t="shared" si="10"/>
        <v>16.64580390804467</v>
      </c>
      <c r="N81" s="6">
        <f t="shared" si="11"/>
        <v>5.0980001973945668E-9</v>
      </c>
      <c r="O81" s="4">
        <f>SUM($N$54:N81)*0.1+$O$30</f>
        <v>-5.1686279972364759E-7</v>
      </c>
      <c r="P81" s="4">
        <f>-SUM(O81:$O$234)</f>
        <v>6.2098042124331584E-5</v>
      </c>
      <c r="Q81" s="6">
        <f t="shared" si="12"/>
        <v>-1.400664042671678E-8</v>
      </c>
      <c r="R81" s="4">
        <f>SUM($Q$54:Q81)*0.1+$O$8</f>
        <v>4.3603907034025969E-6</v>
      </c>
      <c r="S81" s="4">
        <f>-SUM(R81:$R$234)</f>
        <v>-6.2342254652290787E-4</v>
      </c>
      <c r="T81">
        <f t="shared" si="13"/>
        <v>4.3909172435902233E-6</v>
      </c>
      <c r="U81">
        <f t="shared" si="14"/>
        <v>6.2650765226674007E-4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25">
      <c r="A82" s="8"/>
      <c r="B82">
        <f t="shared" si="15"/>
        <v>2.8000000000000012</v>
      </c>
      <c r="C82">
        <f t="shared" si="0"/>
        <v>0</v>
      </c>
      <c r="D82">
        <f t="shared" si="1"/>
        <v>-604.78878374920225</v>
      </c>
      <c r="E82">
        <f t="shared" si="2"/>
        <v>-220.12511530276873</v>
      </c>
      <c r="F82">
        <f t="shared" si="3"/>
        <v>36287.327024952137</v>
      </c>
      <c r="G82">
        <f t="shared" si="4"/>
        <v>-616.35032284775275</v>
      </c>
      <c r="H82">
        <f t="shared" si="5"/>
        <v>1693.4085944977669</v>
      </c>
      <c r="I82">
        <f t="shared" si="6"/>
        <v>1802.0877859841987</v>
      </c>
      <c r="J82" s="43">
        <f t="shared" si="7"/>
        <v>643.60278070864217</v>
      </c>
      <c r="K82">
        <f t="shared" si="8"/>
        <v>0.1468473236607564</v>
      </c>
      <c r="L82">
        <f t="shared" si="9"/>
        <v>9.6101116261084538</v>
      </c>
      <c r="M82" s="43">
        <f t="shared" si="10"/>
        <v>16.645849348569179</v>
      </c>
      <c r="N82" s="6">
        <f t="shared" si="11"/>
        <v>5.2868150195202922E-9</v>
      </c>
      <c r="O82" s="4">
        <f>SUM($N$54:N82)*0.1+$O$30</f>
        <v>-5.1633411822169555E-7</v>
      </c>
      <c r="P82" s="4">
        <f>-SUM(O82:$O$234)</f>
        <v>6.158117932460793E-5</v>
      </c>
      <c r="Q82" s="6">
        <f t="shared" si="12"/>
        <v>-1.452540488696555E-8</v>
      </c>
      <c r="R82" s="4">
        <f>SUM($Q$54:Q82)*0.1+$O$8</f>
        <v>4.3589381629139003E-6</v>
      </c>
      <c r="S82" s="4">
        <f>-SUM(R82:$R$234)</f>
        <v>-6.1906215581950528E-4</v>
      </c>
      <c r="T82">
        <f t="shared" si="13"/>
        <v>4.3894125836775682E-6</v>
      </c>
      <c r="U82">
        <f t="shared" si="14"/>
        <v>6.2211750852624536E-4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25">
      <c r="A83" s="8"/>
      <c r="B83">
        <f t="shared" si="15"/>
        <v>2.9000000000000012</v>
      </c>
      <c r="C83">
        <f t="shared" si="0"/>
        <v>0</v>
      </c>
      <c r="D83">
        <f t="shared" si="1"/>
        <v>-604.78878374920225</v>
      </c>
      <c r="E83">
        <f t="shared" si="2"/>
        <v>-220.12511530276873</v>
      </c>
      <c r="F83">
        <f t="shared" si="3"/>
        <v>36287.327024952137</v>
      </c>
      <c r="G83">
        <f t="shared" si="4"/>
        <v>-638.36283437802956</v>
      </c>
      <c r="H83">
        <f t="shared" si="5"/>
        <v>1753.8874728726873</v>
      </c>
      <c r="I83">
        <f t="shared" si="6"/>
        <v>1866.4480640550632</v>
      </c>
      <c r="J83" s="43">
        <f t="shared" si="7"/>
        <v>643.60278070864217</v>
      </c>
      <c r="K83">
        <f t="shared" si="8"/>
        <v>0.15209187093435486</v>
      </c>
      <c r="L83">
        <f t="shared" si="9"/>
        <v>9.6101116261084538</v>
      </c>
      <c r="M83" s="43">
        <f t="shared" si="10"/>
        <v>16.645896441345506</v>
      </c>
      <c r="N83" s="6">
        <f t="shared" si="11"/>
        <v>5.475629841646016E-9</v>
      </c>
      <c r="O83" s="4">
        <f>SUM($N$54:N83)*0.1+$O$30</f>
        <v>-5.1578655523753095E-7</v>
      </c>
      <c r="P83" s="4">
        <f>-SUM(O83:$O$234)</f>
        <v>6.1064845206386227E-5</v>
      </c>
      <c r="Q83" s="6">
        <f t="shared" si="12"/>
        <v>-1.504416934721432E-8</v>
      </c>
      <c r="R83" s="4">
        <f>SUM($Q$54:Q83)*0.1+$O$8</f>
        <v>4.3574337459791793E-6</v>
      </c>
      <c r="S83" s="4">
        <f>-SUM(R83:$R$234)</f>
        <v>-6.1470321765659129E-4</v>
      </c>
      <c r="T83">
        <f t="shared" si="13"/>
        <v>4.387854216033384E-6</v>
      </c>
      <c r="U83">
        <f t="shared" si="14"/>
        <v>6.1772887346913503E-4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25">
      <c r="A84" s="8"/>
      <c r="B84">
        <f t="shared" si="15"/>
        <v>3.0000000000000013</v>
      </c>
      <c r="C84">
        <f t="shared" si="0"/>
        <v>0</v>
      </c>
      <c r="D84">
        <f t="shared" si="1"/>
        <v>-604.78878374920225</v>
      </c>
      <c r="E84">
        <f t="shared" si="2"/>
        <v>-220.12511530276873</v>
      </c>
      <c r="F84">
        <f t="shared" si="3"/>
        <v>36287.327024952137</v>
      </c>
      <c r="G84">
        <f t="shared" si="4"/>
        <v>-660.37534590830649</v>
      </c>
      <c r="H84">
        <f t="shared" si="5"/>
        <v>1814.3663512476076</v>
      </c>
      <c r="I84">
        <f t="shared" si="6"/>
        <v>1930.8083421259273</v>
      </c>
      <c r="J84" s="43">
        <f t="shared" si="7"/>
        <v>643.60278070864217</v>
      </c>
      <c r="K84">
        <f t="shared" si="8"/>
        <v>0.1573364182079533</v>
      </c>
      <c r="L84">
        <f t="shared" si="9"/>
        <v>9.6101116261084538</v>
      </c>
      <c r="M84" s="43">
        <f t="shared" si="10"/>
        <v>16.645945186359626</v>
      </c>
      <c r="N84" s="6">
        <f t="shared" si="11"/>
        <v>5.6644446637717414E-9</v>
      </c>
      <c r="O84" s="4">
        <f>SUM($N$54:N84)*0.1+$O$30</f>
        <v>-5.1522011077115378E-7</v>
      </c>
      <c r="P84" s="4">
        <f>-SUM(O84:$O$234)</f>
        <v>6.0549058651148702E-5</v>
      </c>
      <c r="Q84" s="6">
        <f t="shared" si="12"/>
        <v>-1.5562933807463089E-8</v>
      </c>
      <c r="R84" s="4">
        <f>SUM($Q$54:Q84)*0.1+$O$8</f>
        <v>4.355877452598433E-6</v>
      </c>
      <c r="S84" s="4">
        <f>-SUM(R84:$R$234)</f>
        <v>-6.1034578391061197E-4</v>
      </c>
      <c r="T84">
        <f t="shared" si="13"/>
        <v>4.3862421438628366E-6</v>
      </c>
      <c r="U84">
        <f t="shared" si="14"/>
        <v>6.1334180066338194E-4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25">
      <c r="A85" s="8"/>
      <c r="B85">
        <f t="shared" si="15"/>
        <v>3.1000000000000014</v>
      </c>
      <c r="C85">
        <f t="shared" si="0"/>
        <v>0</v>
      </c>
      <c r="D85">
        <f t="shared" si="1"/>
        <v>-604.78878374920225</v>
      </c>
      <c r="E85">
        <f t="shared" si="2"/>
        <v>-220.12511530276873</v>
      </c>
      <c r="F85">
        <f t="shared" si="3"/>
        <v>36287.327024952137</v>
      </c>
      <c r="G85">
        <f t="shared" si="4"/>
        <v>-682.38785743858341</v>
      </c>
      <c r="H85">
        <f t="shared" si="5"/>
        <v>1874.8452296225278</v>
      </c>
      <c r="I85">
        <f t="shared" si="6"/>
        <v>1995.1686201967916</v>
      </c>
      <c r="J85" s="43">
        <f t="shared" si="7"/>
        <v>643.60278070864217</v>
      </c>
      <c r="K85">
        <f t="shared" si="8"/>
        <v>0.16258096548155174</v>
      </c>
      <c r="L85">
        <f t="shared" si="9"/>
        <v>9.6101116261084538</v>
      </c>
      <c r="M85" s="43">
        <f t="shared" si="10"/>
        <v>16.645995583597021</v>
      </c>
      <c r="N85" s="6">
        <f t="shared" si="11"/>
        <v>5.8532594858974668E-9</v>
      </c>
      <c r="O85" s="4">
        <f>SUM($N$54:N85)*0.1+$O$30</f>
        <v>-5.1463478482256406E-7</v>
      </c>
      <c r="P85" s="4">
        <f>-SUM(O85:$O$234)</f>
        <v>6.0033838540377549E-5</v>
      </c>
      <c r="Q85" s="6">
        <f t="shared" si="12"/>
        <v>-1.6081698267711861E-8</v>
      </c>
      <c r="R85" s="4">
        <f>SUM($Q$54:Q85)*0.1+$O$8</f>
        <v>4.3542692827716615E-6</v>
      </c>
      <c r="S85" s="4">
        <f>-SUM(R85:$R$234)</f>
        <v>-6.059899064580136E-4</v>
      </c>
      <c r="T85">
        <f t="shared" si="13"/>
        <v>4.3845763704875996E-6</v>
      </c>
      <c r="U85">
        <f t="shared" si="14"/>
        <v>6.0895634367242137E-4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25">
      <c r="A86" s="8"/>
      <c r="B86">
        <f t="shared" si="15"/>
        <v>3.2000000000000015</v>
      </c>
      <c r="C86">
        <f t="shared" si="0"/>
        <v>0</v>
      </c>
      <c r="D86">
        <f t="shared" si="1"/>
        <v>-604.78878374920225</v>
      </c>
      <c r="E86">
        <f t="shared" si="2"/>
        <v>-220.12511530276873</v>
      </c>
      <c r="F86">
        <f t="shared" si="3"/>
        <v>36287.327024952137</v>
      </c>
      <c r="G86">
        <f t="shared" si="4"/>
        <v>-704.40036896886033</v>
      </c>
      <c r="H86">
        <f t="shared" si="5"/>
        <v>1935.3241079974482</v>
      </c>
      <c r="I86">
        <f t="shared" si="6"/>
        <v>2059.5288982676561</v>
      </c>
      <c r="J86" s="43">
        <f t="shared" si="7"/>
        <v>643.60278070864217</v>
      </c>
      <c r="K86">
        <f t="shared" si="8"/>
        <v>0.1678255127551502</v>
      </c>
      <c r="L86">
        <f t="shared" si="9"/>
        <v>9.6101116261084538</v>
      </c>
      <c r="M86" s="43">
        <f t="shared" si="10"/>
        <v>16.646047633042691</v>
      </c>
      <c r="N86" s="6">
        <f t="shared" si="11"/>
        <v>6.0420743080231913E-9</v>
      </c>
      <c r="O86" s="4">
        <f>SUM($N$54:N86)*0.1+$O$30</f>
        <v>-5.1403057739176177E-7</v>
      </c>
      <c r="P86" s="4">
        <f>-SUM(O86:$O$234)</f>
        <v>5.9519203755554981E-5</v>
      </c>
      <c r="Q86" s="6">
        <f t="shared" si="12"/>
        <v>-1.660046272796063E-8</v>
      </c>
      <c r="R86" s="4">
        <f>SUM($Q$54:Q86)*0.1+$O$8</f>
        <v>4.3526092364988657E-6</v>
      </c>
      <c r="S86" s="4">
        <f>-SUM(R86:$R$234)</f>
        <v>-6.0163563717524193E-4</v>
      </c>
      <c r="T86">
        <f t="shared" si="13"/>
        <v>4.3828568993464691E-6</v>
      </c>
      <c r="U86">
        <f t="shared" si="14"/>
        <v>6.0457255605506489E-4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25">
      <c r="A87" s="8"/>
      <c r="B87">
        <f t="shared" si="15"/>
        <v>3.3000000000000016</v>
      </c>
      <c r="C87">
        <f t="shared" si="0"/>
        <v>0</v>
      </c>
      <c r="D87">
        <f t="shared" si="1"/>
        <v>-604.78878374920225</v>
      </c>
      <c r="E87">
        <f t="shared" si="2"/>
        <v>-220.12511530276873</v>
      </c>
      <c r="F87">
        <f t="shared" si="3"/>
        <v>36287.327024952137</v>
      </c>
      <c r="G87">
        <f t="shared" si="4"/>
        <v>-726.41288049913715</v>
      </c>
      <c r="H87">
        <f t="shared" si="5"/>
        <v>1995.8029863723684</v>
      </c>
      <c r="I87">
        <f t="shared" si="6"/>
        <v>2123.8891763385204</v>
      </c>
      <c r="J87" s="43">
        <f t="shared" si="7"/>
        <v>643.60278070864217</v>
      </c>
      <c r="K87">
        <f t="shared" si="8"/>
        <v>0.17307006002874864</v>
      </c>
      <c r="L87">
        <f t="shared" si="9"/>
        <v>9.6101116261084538</v>
      </c>
      <c r="M87" s="43">
        <f t="shared" si="10"/>
        <v>16.646101334681134</v>
      </c>
      <c r="N87" s="6">
        <f t="shared" si="11"/>
        <v>6.2308891301489159E-9</v>
      </c>
      <c r="O87" s="4">
        <f>SUM($N$54:N87)*0.1+$O$30</f>
        <v>-5.1340748847874682E-7</v>
      </c>
      <c r="P87" s="4">
        <f>-SUM(O87:$O$234)</f>
        <v>5.9005173178163218E-5</v>
      </c>
      <c r="Q87" s="6">
        <f t="shared" si="12"/>
        <v>-1.71192271882094E-8</v>
      </c>
      <c r="R87" s="4">
        <f>SUM($Q$54:Q87)*0.1+$O$8</f>
        <v>4.3508973137800445E-6</v>
      </c>
      <c r="S87" s="4">
        <f>-SUM(R87:$R$234)</f>
        <v>-5.97283027938743E-4</v>
      </c>
      <c r="T87">
        <f t="shared" si="13"/>
        <v>4.3810837339960146E-6</v>
      </c>
      <c r="U87">
        <f t="shared" si="14"/>
        <v>6.0019049136541495E-4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25">
      <c r="A88" s="8"/>
      <c r="B88">
        <f t="shared" si="15"/>
        <v>3.4000000000000017</v>
      </c>
      <c r="C88">
        <f t="shared" si="0"/>
        <v>0</v>
      </c>
      <c r="D88">
        <f t="shared" si="1"/>
        <v>-604.78878374920225</v>
      </c>
      <c r="E88">
        <f t="shared" si="2"/>
        <v>-220.12511530276873</v>
      </c>
      <c r="F88">
        <f t="shared" si="3"/>
        <v>36287.327024952137</v>
      </c>
      <c r="G88">
        <f t="shared" si="4"/>
        <v>-748.42539202941407</v>
      </c>
      <c r="H88">
        <f t="shared" si="5"/>
        <v>2056.2818647472886</v>
      </c>
      <c r="I88">
        <f t="shared" si="6"/>
        <v>2188.2494544093847</v>
      </c>
      <c r="J88" s="43">
        <f t="shared" si="7"/>
        <v>643.60278070864217</v>
      </c>
      <c r="K88">
        <f t="shared" si="8"/>
        <v>0.17831460730234711</v>
      </c>
      <c r="L88">
        <f t="shared" si="9"/>
        <v>9.6101116261084538</v>
      </c>
      <c r="M88" s="43">
        <f t="shared" si="10"/>
        <v>16.646156688496358</v>
      </c>
      <c r="N88" s="6">
        <f t="shared" si="11"/>
        <v>6.4197039522746405E-9</v>
      </c>
      <c r="O88" s="4">
        <f>SUM($N$54:N88)*0.1+$O$30</f>
        <v>-5.1276551808351941E-7</v>
      </c>
      <c r="P88" s="4">
        <f>-SUM(O88:$O$234)</f>
        <v>5.8491765689684474E-5</v>
      </c>
      <c r="Q88" s="6">
        <f t="shared" si="12"/>
        <v>-1.7637991648458169E-8</v>
      </c>
      <c r="R88" s="4">
        <f>SUM($Q$54:Q88)*0.1+$O$8</f>
        <v>4.349133514615199E-6</v>
      </c>
      <c r="S88" s="4">
        <f>-SUM(R88:$R$234)</f>
        <v>-5.9293213062496289E-4</v>
      </c>
      <c r="T88">
        <f t="shared" si="13"/>
        <v>4.3792568781112411E-6</v>
      </c>
      <c r="U88">
        <f t="shared" si="14"/>
        <v>5.9581020315277835E-4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25">
      <c r="A89" s="8"/>
      <c r="B89">
        <f t="shared" si="15"/>
        <v>3.5000000000000018</v>
      </c>
      <c r="C89">
        <f t="shared" si="0"/>
        <v>0</v>
      </c>
      <c r="D89">
        <f t="shared" si="1"/>
        <v>-604.78878374920225</v>
      </c>
      <c r="E89">
        <f t="shared" si="2"/>
        <v>-220.12511530276873</v>
      </c>
      <c r="F89">
        <f t="shared" si="3"/>
        <v>36287.327024952137</v>
      </c>
      <c r="G89">
        <f t="shared" si="4"/>
        <v>-770.43790355969099</v>
      </c>
      <c r="H89">
        <f t="shared" si="5"/>
        <v>2116.7607431222091</v>
      </c>
      <c r="I89">
        <f t="shared" si="6"/>
        <v>2252.609732480249</v>
      </c>
      <c r="J89" s="43">
        <f t="shared" si="7"/>
        <v>643.60278070864217</v>
      </c>
      <c r="K89">
        <f t="shared" si="8"/>
        <v>0.18355915457594554</v>
      </c>
      <c r="L89">
        <f t="shared" si="9"/>
        <v>9.6101116261084538</v>
      </c>
      <c r="M89" s="43">
        <f t="shared" si="10"/>
        <v>16.646213694471882</v>
      </c>
      <c r="N89" s="6">
        <f t="shared" si="11"/>
        <v>6.6085187744003659E-9</v>
      </c>
      <c r="O89" s="4">
        <f>SUM($N$54:N89)*0.1+$O$30</f>
        <v>-5.1210466620607933E-7</v>
      </c>
      <c r="P89" s="4">
        <f>-SUM(O89:$O$234)</f>
        <v>5.7979000171600949E-5</v>
      </c>
      <c r="Q89" s="6">
        <f t="shared" si="12"/>
        <v>-1.8156756108706941E-8</v>
      </c>
      <c r="R89" s="4">
        <f>SUM($Q$54:Q89)*0.1+$O$8</f>
        <v>4.3473178390043282E-6</v>
      </c>
      <c r="S89" s="4">
        <f>-SUM(R89:$R$234)</f>
        <v>-5.8858299711034789E-4</v>
      </c>
      <c r="T89">
        <f t="shared" si="13"/>
        <v>4.3773763354862808E-6</v>
      </c>
      <c r="U89">
        <f t="shared" si="14"/>
        <v>5.9143174496157898E-4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25">
      <c r="A90" s="8"/>
      <c r="B90">
        <f t="shared" si="15"/>
        <v>3.6000000000000019</v>
      </c>
      <c r="C90">
        <f t="shared" si="0"/>
        <v>0</v>
      </c>
      <c r="D90">
        <f t="shared" si="1"/>
        <v>-604.78878374920225</v>
      </c>
      <c r="E90">
        <f t="shared" si="2"/>
        <v>-220.12511530276873</v>
      </c>
      <c r="F90">
        <f t="shared" si="3"/>
        <v>36287.327024952137</v>
      </c>
      <c r="G90">
        <f t="shared" si="4"/>
        <v>-792.45041508996781</v>
      </c>
      <c r="H90">
        <f t="shared" si="5"/>
        <v>2177.2396214971291</v>
      </c>
      <c r="I90">
        <f t="shared" si="6"/>
        <v>2316.9700105511129</v>
      </c>
      <c r="J90" s="43">
        <f t="shared" si="7"/>
        <v>643.60278070864217</v>
      </c>
      <c r="K90">
        <f t="shared" si="8"/>
        <v>0.18880370184954395</v>
      </c>
      <c r="L90">
        <f t="shared" si="9"/>
        <v>9.6101116261084538</v>
      </c>
      <c r="M90" s="43">
        <f t="shared" si="10"/>
        <v>16.646272352590735</v>
      </c>
      <c r="N90" s="6">
        <f t="shared" si="11"/>
        <v>6.7973335965260896E-9</v>
      </c>
      <c r="O90" s="4">
        <f>SUM($N$54:N90)*0.1+$O$30</f>
        <v>-5.1142493284642669E-7</v>
      </c>
      <c r="P90" s="4">
        <f>-SUM(O90:$O$234)</f>
        <v>5.7466895505394869E-5</v>
      </c>
      <c r="Q90" s="6">
        <f t="shared" si="12"/>
        <v>-1.8675520568955707E-8</v>
      </c>
      <c r="R90" s="4">
        <f>SUM($Q$54:Q90)*0.1+$O$8</f>
        <v>4.3454502869474322E-6</v>
      </c>
      <c r="S90" s="4">
        <f>-SUM(R90:$R$234)</f>
        <v>-5.842356792713435E-4</v>
      </c>
      <c r="T90">
        <f t="shared" si="13"/>
        <v>4.3754421100351097E-6</v>
      </c>
      <c r="U90">
        <f t="shared" si="14"/>
        <v>5.8705517033126977E-4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25">
      <c r="A91" s="8"/>
      <c r="B91">
        <f t="shared" si="15"/>
        <v>3.700000000000002</v>
      </c>
      <c r="C91">
        <f t="shared" si="0"/>
        <v>0</v>
      </c>
      <c r="D91">
        <f t="shared" si="1"/>
        <v>-604.78878374920225</v>
      </c>
      <c r="E91">
        <f t="shared" si="2"/>
        <v>-220.12511530276873</v>
      </c>
      <c r="F91">
        <f t="shared" si="3"/>
        <v>36287.327024952137</v>
      </c>
      <c r="G91">
        <f t="shared" si="4"/>
        <v>-814.46292662024473</v>
      </c>
      <c r="H91">
        <f t="shared" si="5"/>
        <v>2237.7184998720495</v>
      </c>
      <c r="I91">
        <f t="shared" si="6"/>
        <v>2381.3302886219776</v>
      </c>
      <c r="J91" s="43">
        <f t="shared" si="7"/>
        <v>643.60278070864217</v>
      </c>
      <c r="K91">
        <f t="shared" si="8"/>
        <v>0.19404824912314245</v>
      </c>
      <c r="L91">
        <f t="shared" si="9"/>
        <v>9.6101116261084538</v>
      </c>
      <c r="M91" s="43">
        <f t="shared" si="10"/>
        <v>16.646332662835452</v>
      </c>
      <c r="N91" s="6">
        <f t="shared" si="11"/>
        <v>6.986148418651815E-9</v>
      </c>
      <c r="O91" s="4">
        <f>SUM($N$54:N91)*0.1+$O$30</f>
        <v>-5.1072631800456149E-7</v>
      </c>
      <c r="P91" s="4">
        <f>-SUM(O91:$O$234)</f>
        <v>5.6955470572548443E-5</v>
      </c>
      <c r="Q91" s="6">
        <f t="shared" si="12"/>
        <v>-1.919428502920448E-8</v>
      </c>
      <c r="R91" s="4">
        <f>SUM($Q$54:Q91)*0.1+$O$8</f>
        <v>4.3435308584445118E-6</v>
      </c>
      <c r="S91" s="4">
        <f>-SUM(R91:$R$234)</f>
        <v>-5.7989022898439612E-4</v>
      </c>
      <c r="T91">
        <f t="shared" si="13"/>
        <v>4.3734542057922836E-6</v>
      </c>
      <c r="U91">
        <f t="shared" si="14"/>
        <v>5.8268053279624487E-4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25">
      <c r="A92" s="8"/>
      <c r="B92">
        <f t="shared" si="15"/>
        <v>3.800000000000002</v>
      </c>
      <c r="C92">
        <f t="shared" si="0"/>
        <v>0</v>
      </c>
      <c r="D92">
        <f t="shared" si="1"/>
        <v>-604.78878374920225</v>
      </c>
      <c r="E92">
        <f t="shared" si="2"/>
        <v>-220.12511530276873</v>
      </c>
      <c r="F92">
        <f t="shared" si="3"/>
        <v>36287.327024952137</v>
      </c>
      <c r="G92">
        <f t="shared" si="4"/>
        <v>-836.47543815052165</v>
      </c>
      <c r="H92">
        <f t="shared" si="5"/>
        <v>2298.1973782469699</v>
      </c>
      <c r="I92">
        <f t="shared" si="6"/>
        <v>2445.6905666928419</v>
      </c>
      <c r="J92" s="43">
        <f t="shared" si="7"/>
        <v>643.60278070864217</v>
      </c>
      <c r="K92">
        <f t="shared" si="8"/>
        <v>0.19929279639674088</v>
      </c>
      <c r="L92">
        <f t="shared" si="9"/>
        <v>9.6101116261084538</v>
      </c>
      <c r="M92" s="43">
        <f t="shared" si="10"/>
        <v>16.646394625188069</v>
      </c>
      <c r="N92" s="6">
        <f t="shared" si="11"/>
        <v>7.1749632407775396E-9</v>
      </c>
      <c r="O92" s="4">
        <f>SUM($N$54:N92)*0.1+$O$30</f>
        <v>-5.1000882168048373E-7</v>
      </c>
      <c r="P92" s="4">
        <f>-SUM(O92:$O$234)</f>
        <v>5.6444744254543882E-5</v>
      </c>
      <c r="Q92" s="6">
        <f t="shared" si="12"/>
        <v>-1.9713049489453252E-8</v>
      </c>
      <c r="R92" s="4">
        <f>SUM($Q$54:Q92)*0.1+$O$8</f>
        <v>4.341559553495567E-6</v>
      </c>
      <c r="S92" s="4">
        <f>-SUM(R92:$R$234)</f>
        <v>-5.755466981259516E-4</v>
      </c>
      <c r="T92">
        <f t="shared" si="13"/>
        <v>4.3714126269137013E-6</v>
      </c>
      <c r="U92">
        <f t="shared" si="14"/>
        <v>5.7830788588575041E-4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25">
      <c r="A93" s="8"/>
      <c r="B93">
        <f t="shared" si="15"/>
        <v>3.9000000000000021</v>
      </c>
      <c r="C93">
        <f t="shared" si="0"/>
        <v>0</v>
      </c>
      <c r="D93">
        <f t="shared" si="1"/>
        <v>-604.78878374920225</v>
      </c>
      <c r="E93">
        <f t="shared" si="2"/>
        <v>-220.12511530276873</v>
      </c>
      <c r="F93">
        <f t="shared" si="3"/>
        <v>36287.327024952137</v>
      </c>
      <c r="G93">
        <f t="shared" si="4"/>
        <v>-858.48794968079858</v>
      </c>
      <c r="H93">
        <f t="shared" si="5"/>
        <v>2358.6762566218899</v>
      </c>
      <c r="I93">
        <f t="shared" si="6"/>
        <v>2510.0508447637058</v>
      </c>
      <c r="J93" s="43">
        <f t="shared" si="7"/>
        <v>643.60278070864217</v>
      </c>
      <c r="K93">
        <f t="shared" si="8"/>
        <v>0.20453734367033929</v>
      </c>
      <c r="L93">
        <f t="shared" si="9"/>
        <v>9.6101116261084538</v>
      </c>
      <c r="M93" s="43">
        <f t="shared" si="10"/>
        <v>16.646458239630146</v>
      </c>
      <c r="N93" s="6">
        <f t="shared" si="11"/>
        <v>7.363778062903265E-9</v>
      </c>
      <c r="O93" s="4">
        <f>SUM($N$54:N93)*0.1+$O$30</f>
        <v>-5.092724438741934E-7</v>
      </c>
      <c r="P93" s="4">
        <f>-SUM(O93:$O$234)</f>
        <v>5.5934735432863395E-5</v>
      </c>
      <c r="Q93" s="6">
        <f t="shared" si="12"/>
        <v>-2.0231813949702018E-8</v>
      </c>
      <c r="R93" s="4">
        <f>SUM($Q$54:Q93)*0.1+$O$8</f>
        <v>4.3395363721005961E-6</v>
      </c>
      <c r="S93" s="4">
        <f>-SUM(R93:$R$234)</f>
        <v>-5.71205138572456E-4</v>
      </c>
      <c r="T93">
        <f t="shared" si="13"/>
        <v>4.3693173776773871E-6</v>
      </c>
      <c r="U93">
        <f t="shared" si="14"/>
        <v>5.7393728312379487E-4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25">
      <c r="A94" s="8"/>
      <c r="B94">
        <f t="shared" si="15"/>
        <v>4.0000000000000018</v>
      </c>
      <c r="C94">
        <f t="shared" si="0"/>
        <v>0</v>
      </c>
      <c r="D94">
        <f t="shared" si="1"/>
        <v>-604.78878374920225</v>
      </c>
      <c r="E94">
        <f t="shared" si="2"/>
        <v>-220.12511530276873</v>
      </c>
      <c r="F94">
        <f t="shared" si="3"/>
        <v>36287.327024952137</v>
      </c>
      <c r="G94">
        <f t="shared" si="4"/>
        <v>-880.50046121107528</v>
      </c>
      <c r="H94">
        <f t="shared" si="5"/>
        <v>2419.1551349968099</v>
      </c>
      <c r="I94">
        <f t="shared" si="6"/>
        <v>2574.4111228345696</v>
      </c>
      <c r="J94" s="43">
        <f t="shared" si="7"/>
        <v>643.60278070864217</v>
      </c>
      <c r="K94">
        <f t="shared" si="8"/>
        <v>0.2097818909439377</v>
      </c>
      <c r="L94">
        <f t="shared" si="9"/>
        <v>9.6101116261084538</v>
      </c>
      <c r="M94" s="43">
        <f t="shared" si="10"/>
        <v>16.646523506142735</v>
      </c>
      <c r="N94" s="6">
        <f t="shared" si="11"/>
        <v>7.5525928850289879E-9</v>
      </c>
      <c r="O94" s="4">
        <f>SUM($N$54:N94)*0.1+$O$30</f>
        <v>-5.0851718458569052E-7</v>
      </c>
      <c r="P94" s="4">
        <f>-SUM(O94:$O$234)</f>
        <v>5.54254629889892E-5</v>
      </c>
      <c r="Q94" s="6">
        <f t="shared" si="12"/>
        <v>-2.0750578409950787E-8</v>
      </c>
      <c r="R94" s="4">
        <f>SUM($Q$54:Q94)*0.1+$O$8</f>
        <v>4.3374613142596017E-6</v>
      </c>
      <c r="S94" s="4">
        <f>-SUM(R94:$R$234)</f>
        <v>-5.668656022003555E-4</v>
      </c>
      <c r="T94">
        <f t="shared" si="13"/>
        <v>4.3671684624843119E-6</v>
      </c>
      <c r="U94">
        <f t="shared" si="14"/>
        <v>5.6956877802905904E-4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25">
      <c r="A95" s="8"/>
      <c r="B95">
        <f t="shared" si="15"/>
        <v>4.1000000000000014</v>
      </c>
      <c r="C95">
        <f t="shared" si="0"/>
        <v>0</v>
      </c>
      <c r="D95">
        <f t="shared" si="1"/>
        <v>-604.78878374920225</v>
      </c>
      <c r="E95">
        <f t="shared" si="2"/>
        <v>-220.12511530276873</v>
      </c>
      <c r="F95">
        <f t="shared" si="3"/>
        <v>36287.327024952137</v>
      </c>
      <c r="G95">
        <f t="shared" si="4"/>
        <v>-902.51297274135209</v>
      </c>
      <c r="H95">
        <f t="shared" si="5"/>
        <v>2479.6340133717299</v>
      </c>
      <c r="I95">
        <f t="shared" si="6"/>
        <v>2638.7714009054334</v>
      </c>
      <c r="J95" s="43">
        <f t="shared" si="7"/>
        <v>643.60278070864217</v>
      </c>
      <c r="K95">
        <f t="shared" si="8"/>
        <v>0.21502643821753611</v>
      </c>
      <c r="L95">
        <f t="shared" si="9"/>
        <v>9.6101116261084538</v>
      </c>
      <c r="M95" s="43">
        <f t="shared" si="10"/>
        <v>16.64659042470641</v>
      </c>
      <c r="N95" s="6">
        <f t="shared" si="11"/>
        <v>7.7414077071547125E-9</v>
      </c>
      <c r="O95" s="4">
        <f>SUM($N$54:N95)*0.1+$O$30</f>
        <v>-5.0774304381497507E-7</v>
      </c>
      <c r="P95" s="4">
        <f>-SUM(O95:$O$234)</f>
        <v>5.491694580440352E-5</v>
      </c>
      <c r="Q95" s="6">
        <f t="shared" si="12"/>
        <v>-2.1269342870199553E-8</v>
      </c>
      <c r="R95" s="4">
        <f>SUM($Q$54:Q95)*0.1+$O$8</f>
        <v>4.3353343799725811E-6</v>
      </c>
      <c r="S95" s="4">
        <f>-SUM(R95:$R$234)</f>
        <v>-5.6252814088609594E-4</v>
      </c>
      <c r="T95">
        <f t="shared" si="13"/>
        <v>4.364965885859217E-6</v>
      </c>
      <c r="U95">
        <f t="shared" si="14"/>
        <v>5.6520242411480437E-4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25">
      <c r="A96" s="8"/>
      <c r="B96">
        <f t="shared" si="15"/>
        <v>4.2000000000000011</v>
      </c>
      <c r="C96">
        <f t="shared" si="0"/>
        <v>0</v>
      </c>
      <c r="D96">
        <f t="shared" si="1"/>
        <v>-604.78878374920225</v>
      </c>
      <c r="E96">
        <f t="shared" si="2"/>
        <v>-220.12511530276873</v>
      </c>
      <c r="F96">
        <f t="shared" si="3"/>
        <v>36287.327024952137</v>
      </c>
      <c r="G96">
        <f t="shared" si="4"/>
        <v>-924.5254842716289</v>
      </c>
      <c r="H96">
        <f t="shared" si="5"/>
        <v>2540.1128917466499</v>
      </c>
      <c r="I96">
        <f t="shared" si="6"/>
        <v>2703.1316789762977</v>
      </c>
      <c r="J96" s="43">
        <f t="shared" si="7"/>
        <v>643.60278070864217</v>
      </c>
      <c r="K96">
        <f t="shared" si="8"/>
        <v>0.22027098549113455</v>
      </c>
      <c r="L96">
        <f t="shared" si="9"/>
        <v>9.6101116261084538</v>
      </c>
      <c r="M96" s="43">
        <f t="shared" si="10"/>
        <v>16.646658995301244</v>
      </c>
      <c r="N96" s="6">
        <f t="shared" si="11"/>
        <v>7.9302225292804371E-9</v>
      </c>
      <c r="O96" s="4">
        <f>SUM($N$54:N96)*0.1+$O$30</f>
        <v>-5.0695002156204706E-7</v>
      </c>
      <c r="P96" s="4">
        <f>-SUM(O96:$O$234)</f>
        <v>5.4409202760588532E-5</v>
      </c>
      <c r="Q96" s="6">
        <f t="shared" si="12"/>
        <v>-2.1788107330448319E-8</v>
      </c>
      <c r="R96" s="4">
        <f>SUM($Q$54:Q96)*0.1+$O$8</f>
        <v>4.3331555692395362E-6</v>
      </c>
      <c r="S96" s="4">
        <f>-SUM(R96:$R$234)</f>
        <v>-5.5819280650612339E-4</v>
      </c>
      <c r="T96">
        <f t="shared" si="13"/>
        <v>4.3627096524514868E-6</v>
      </c>
      <c r="U96">
        <f t="shared" si="14"/>
        <v>5.6083827488878234E-4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25">
      <c r="A97" s="8"/>
      <c r="B97">
        <f t="shared" si="15"/>
        <v>4.3000000000000007</v>
      </c>
      <c r="C97">
        <f t="shared" si="0"/>
        <v>0</v>
      </c>
      <c r="D97">
        <f t="shared" si="1"/>
        <v>-604.78878374920225</v>
      </c>
      <c r="E97">
        <f t="shared" si="2"/>
        <v>-220.12511530276873</v>
      </c>
      <c r="F97">
        <f t="shared" si="3"/>
        <v>36287.327024952137</v>
      </c>
      <c r="G97">
        <f t="shared" si="4"/>
        <v>-946.53799580190571</v>
      </c>
      <c r="H97">
        <f t="shared" si="5"/>
        <v>2600.5917701215703</v>
      </c>
      <c r="I97">
        <f t="shared" si="6"/>
        <v>2767.491957047162</v>
      </c>
      <c r="J97" s="43">
        <f t="shared" si="7"/>
        <v>643.60278070864217</v>
      </c>
      <c r="K97">
        <f t="shared" si="8"/>
        <v>0.22551553276473302</v>
      </c>
      <c r="L97">
        <f t="shared" si="9"/>
        <v>9.6101116261084538</v>
      </c>
      <c r="M97" s="43">
        <f t="shared" si="10"/>
        <v>16.646729217906827</v>
      </c>
      <c r="N97" s="6">
        <f t="shared" si="11"/>
        <v>8.11903735140616E-9</v>
      </c>
      <c r="O97" s="4">
        <f>SUM($N$54:N97)*0.1+$O$30</f>
        <v>-5.0613811782690639E-7</v>
      </c>
      <c r="P97" s="4">
        <f>-SUM(O97:$O$234)</f>
        <v>5.3902252739026485E-5</v>
      </c>
      <c r="Q97" s="6">
        <f t="shared" si="12"/>
        <v>-2.2306871790697091E-8</v>
      </c>
      <c r="R97" s="4">
        <f>SUM($Q$54:Q97)*0.1+$O$8</f>
        <v>4.3309248820604669E-6</v>
      </c>
      <c r="S97" s="4">
        <f>-SUM(R97:$R$234)</f>
        <v>-5.5385965093688379E-4</v>
      </c>
      <c r="T97">
        <f t="shared" si="13"/>
        <v>4.3603997670360263E-6</v>
      </c>
      <c r="U97">
        <f t="shared" si="14"/>
        <v>5.5647638385314131E-4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25">
      <c r="A98" s="8"/>
      <c r="B98">
        <f t="shared" si="15"/>
        <v>4.4000000000000004</v>
      </c>
      <c r="C98">
        <f t="shared" si="0"/>
        <v>0</v>
      </c>
      <c r="D98">
        <f t="shared" si="1"/>
        <v>-604.78878374920225</v>
      </c>
      <c r="E98">
        <f t="shared" si="2"/>
        <v>-220.12511530276873</v>
      </c>
      <c r="F98">
        <f t="shared" si="3"/>
        <v>36287.327024952137</v>
      </c>
      <c r="G98">
        <f t="shared" si="4"/>
        <v>-968.55050733218252</v>
      </c>
      <c r="H98">
        <f t="shared" si="5"/>
        <v>2661.0706484964903</v>
      </c>
      <c r="I98">
        <f t="shared" si="6"/>
        <v>2831.8522351180259</v>
      </c>
      <c r="J98" s="43">
        <f t="shared" si="7"/>
        <v>643.60278070864217</v>
      </c>
      <c r="K98">
        <f t="shared" si="8"/>
        <v>0.23076008003833143</v>
      </c>
      <c r="L98">
        <f t="shared" si="9"/>
        <v>9.6101116261084538</v>
      </c>
      <c r="M98" s="43">
        <f t="shared" si="10"/>
        <v>16.646801092502244</v>
      </c>
      <c r="N98" s="6">
        <f t="shared" si="11"/>
        <v>8.3078521735318846E-9</v>
      </c>
      <c r="O98" s="4">
        <f>SUM($N$54:N98)*0.1+$O$30</f>
        <v>-5.0530733260955326E-7</v>
      </c>
      <c r="P98" s="4">
        <f>-SUM(O98:$O$234)</f>
        <v>5.3396114621199578E-5</v>
      </c>
      <c r="Q98" s="6">
        <f t="shared" si="12"/>
        <v>-2.2825636250945861E-8</v>
      </c>
      <c r="R98" s="4">
        <f>SUM($Q$54:Q98)*0.1+$O$8</f>
        <v>4.3286423184353723E-6</v>
      </c>
      <c r="S98" s="4">
        <f>-SUM(R98:$R$234)</f>
        <v>-5.4952872605482333E-4</v>
      </c>
      <c r="T98">
        <f t="shared" si="13"/>
        <v>4.3580362345141807E-6</v>
      </c>
      <c r="U98">
        <f t="shared" si="14"/>
        <v>5.5211680450433431E-4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25">
      <c r="A99" s="8"/>
      <c r="B99">
        <f t="shared" si="15"/>
        <v>4.5</v>
      </c>
      <c r="C99">
        <f t="shared" si="0"/>
        <v>0</v>
      </c>
      <c r="D99">
        <f t="shared" si="1"/>
        <v>-604.78878374920225</v>
      </c>
      <c r="E99">
        <f t="shared" si="2"/>
        <v>-220.12511530276873</v>
      </c>
      <c r="F99">
        <f t="shared" si="3"/>
        <v>36287.327024952137</v>
      </c>
      <c r="G99">
        <f t="shared" si="4"/>
        <v>-990.56301886245933</v>
      </c>
      <c r="H99">
        <f t="shared" si="5"/>
        <v>2721.5495268714103</v>
      </c>
      <c r="I99">
        <f t="shared" si="6"/>
        <v>2896.2125131888897</v>
      </c>
      <c r="J99" s="43">
        <f t="shared" si="7"/>
        <v>643.60278070864217</v>
      </c>
      <c r="K99">
        <f t="shared" si="8"/>
        <v>0.23600462731192984</v>
      </c>
      <c r="L99">
        <f t="shared" si="9"/>
        <v>9.6101116261084538</v>
      </c>
      <c r="M99" s="43">
        <f t="shared" si="10"/>
        <v>16.646874619066107</v>
      </c>
      <c r="N99" s="6">
        <f t="shared" si="11"/>
        <v>8.4966669956576091E-9</v>
      </c>
      <c r="O99" s="4">
        <f>SUM($N$54:N99)*0.1+$O$30</f>
        <v>-5.0445766590998746E-7</v>
      </c>
      <c r="P99" s="4">
        <f>-SUM(O99:$O$234)</f>
        <v>5.2890807288590032E-5</v>
      </c>
      <c r="Q99" s="6">
        <f t="shared" si="12"/>
        <v>-2.3344400711194626E-8</v>
      </c>
      <c r="R99" s="4">
        <f>SUM($Q$54:Q99)*0.1+$O$8</f>
        <v>4.3263078783642525E-6</v>
      </c>
      <c r="S99" s="4">
        <f>-SUM(R99:$R$234)</f>
        <v>-5.4520008373638797E-4</v>
      </c>
      <c r="T99">
        <f t="shared" si="13"/>
        <v>4.3556190599146703E-6</v>
      </c>
      <c r="U99">
        <f t="shared" si="14"/>
        <v>5.4775959033302485E-4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25">
      <c r="A100" s="8"/>
      <c r="B100">
        <f t="shared" si="15"/>
        <v>4.5999999999999996</v>
      </c>
      <c r="C100">
        <f t="shared" si="0"/>
        <v>0</v>
      </c>
      <c r="D100">
        <f t="shared" si="1"/>
        <v>-604.78878374920225</v>
      </c>
      <c r="E100">
        <f t="shared" si="2"/>
        <v>-220.12511530276873</v>
      </c>
      <c r="F100">
        <f t="shared" si="3"/>
        <v>36287.327024952137</v>
      </c>
      <c r="G100">
        <f t="shared" si="4"/>
        <v>-1012.5755303927361</v>
      </c>
      <c r="H100">
        <f t="shared" si="5"/>
        <v>2782.0284052463303</v>
      </c>
      <c r="I100">
        <f t="shared" si="6"/>
        <v>2960.572791259754</v>
      </c>
      <c r="J100" s="43">
        <f t="shared" si="7"/>
        <v>643.60278070864217</v>
      </c>
      <c r="K100">
        <f t="shared" si="8"/>
        <v>0.24124917458552828</v>
      </c>
      <c r="L100">
        <f t="shared" si="9"/>
        <v>9.6101116261084538</v>
      </c>
      <c r="M100" s="43">
        <f t="shared" si="10"/>
        <v>16.646949797576518</v>
      </c>
      <c r="N100" s="6">
        <f t="shared" si="11"/>
        <v>8.6854818177833321E-9</v>
      </c>
      <c r="O100" s="4">
        <f>SUM($N$54:N100)*0.1+$O$30</f>
        <v>-5.035891177282091E-7</v>
      </c>
      <c r="P100" s="4">
        <f>-SUM(O100:$O$234)</f>
        <v>5.238634962268004E-5</v>
      </c>
      <c r="Q100" s="6">
        <f t="shared" si="12"/>
        <v>-2.3863165171443396E-8</v>
      </c>
      <c r="R100" s="4">
        <f>SUM($Q$54:Q100)*0.1+$O$8</f>
        <v>4.3239215618471083E-6</v>
      </c>
      <c r="S100" s="4">
        <f>-SUM(R100:$R$234)</f>
        <v>-5.4087377585802364E-4</v>
      </c>
      <c r="T100">
        <f t="shared" si="13"/>
        <v>4.3531482483945585E-6</v>
      </c>
      <c r="U100">
        <f t="shared" si="14"/>
        <v>5.4340479482399237E-4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8"/>
      <c r="B101">
        <f t="shared" si="15"/>
        <v>4.6999999999999993</v>
      </c>
      <c r="C101">
        <f t="shared" si="0"/>
        <v>0</v>
      </c>
      <c r="D101">
        <f t="shared" si="1"/>
        <v>-604.78878374920225</v>
      </c>
      <c r="E101">
        <f t="shared" si="2"/>
        <v>-220.12511530276873</v>
      </c>
      <c r="F101">
        <f t="shared" si="3"/>
        <v>36287.327024952137</v>
      </c>
      <c r="G101">
        <f t="shared" si="4"/>
        <v>-1034.588041923013</v>
      </c>
      <c r="H101">
        <f t="shared" si="5"/>
        <v>2842.5072836212503</v>
      </c>
      <c r="I101">
        <f t="shared" si="6"/>
        <v>3024.9330693306179</v>
      </c>
      <c r="J101" s="43">
        <f t="shared" si="7"/>
        <v>643.60278070864217</v>
      </c>
      <c r="K101">
        <f t="shared" si="8"/>
        <v>0.24649372185912669</v>
      </c>
      <c r="L101">
        <f t="shared" si="9"/>
        <v>9.6101116261084538</v>
      </c>
      <c r="M101" s="43">
        <f t="shared" si="10"/>
        <v>16.647026628011101</v>
      </c>
      <c r="N101" s="6">
        <f t="shared" si="11"/>
        <v>8.8742966399090566E-9</v>
      </c>
      <c r="O101" s="4">
        <f>SUM($N$54:N101)*0.1+$O$30</f>
        <v>-5.0270168806421828E-7</v>
      </c>
      <c r="P101" s="4">
        <f>-SUM(O101:$O$234)</f>
        <v>5.1882760504951828E-5</v>
      </c>
      <c r="Q101" s="6">
        <f t="shared" si="12"/>
        <v>-2.4381929631692162E-8</v>
      </c>
      <c r="R101" s="4">
        <f>SUM($Q$54:Q101)*0.1+$O$8</f>
        <v>4.3214833688839389E-6</v>
      </c>
      <c r="S101" s="4">
        <f>-SUM(R101:$R$234)</f>
        <v>-5.3654985429617654E-4</v>
      </c>
      <c r="T101">
        <f t="shared" si="13"/>
        <v>4.3506238052402433E-6</v>
      </c>
      <c r="U101">
        <f t="shared" si="14"/>
        <v>5.3905247145603777E-4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.75" thickBot="1" x14ac:dyDescent="0.3">
      <c r="A102" s="8"/>
      <c r="B102">
        <f t="shared" si="15"/>
        <v>4.7999999999999989</v>
      </c>
      <c r="C102">
        <f t="shared" si="0"/>
        <v>0</v>
      </c>
      <c r="D102">
        <f t="shared" si="1"/>
        <v>-604.78878374920225</v>
      </c>
      <c r="E102">
        <f t="shared" si="2"/>
        <v>-220.12511530276873</v>
      </c>
      <c r="F102">
        <f t="shared" si="3"/>
        <v>36287.327024952137</v>
      </c>
      <c r="G102">
        <f t="shared" si="4"/>
        <v>-1056.6005534532896</v>
      </c>
      <c r="H102">
        <f t="shared" si="5"/>
        <v>2902.9861619961703</v>
      </c>
      <c r="I102">
        <f t="shared" si="6"/>
        <v>3089.2933474014817</v>
      </c>
      <c r="J102" s="43">
        <f t="shared" si="7"/>
        <v>643.60278070864217</v>
      </c>
      <c r="K102">
        <f t="shared" si="8"/>
        <v>0.25173826913272507</v>
      </c>
      <c r="L102">
        <f t="shared" si="9"/>
        <v>9.6101116261084538</v>
      </c>
      <c r="M102" s="43">
        <f t="shared" si="10"/>
        <v>16.647105110346981</v>
      </c>
      <c r="N102" s="6">
        <f t="shared" si="11"/>
        <v>9.0631114620347796E-9</v>
      </c>
      <c r="O102" s="4">
        <f>SUM($N$54:N102)*0.1+$O$30</f>
        <v>-5.017953769180148E-7</v>
      </c>
      <c r="P102" s="4">
        <f>-SUM(O102:$O$234)</f>
        <v>5.1380058816887612E-5</v>
      </c>
      <c r="Q102" s="6">
        <f t="shared" si="12"/>
        <v>-2.4900694091940927E-8</v>
      </c>
      <c r="R102" s="4">
        <f>SUM($Q$54:Q102)*0.1+$O$8</f>
        <v>4.318993299474745E-6</v>
      </c>
      <c r="S102" s="4">
        <f>-SUM(R102:$R$234)</f>
        <v>-5.3222837092729261E-4</v>
      </c>
      <c r="T102">
        <f t="shared" si="13"/>
        <v>4.3480457358684766E-6</v>
      </c>
      <c r="U102">
        <f t="shared" si="14"/>
        <v>5.3470267370188699E-4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25">
      <c r="A103" s="8"/>
      <c r="B103">
        <f t="shared" si="15"/>
        <v>4.8999999999999986</v>
      </c>
      <c r="C103">
        <f t="shared" si="0"/>
        <v>0</v>
      </c>
      <c r="D103">
        <f t="shared" si="1"/>
        <v>-604.78878374920225</v>
      </c>
      <c r="E103">
        <f t="shared" si="2"/>
        <v>-220.12511530276873</v>
      </c>
      <c r="F103">
        <f t="shared" si="3"/>
        <v>36287.327024952137</v>
      </c>
      <c r="G103">
        <f t="shared" si="4"/>
        <v>-1078.6130649835666</v>
      </c>
      <c r="H103">
        <f t="shared" si="5"/>
        <v>2963.4650403710903</v>
      </c>
      <c r="I103">
        <f t="shared" si="6"/>
        <v>3153.6536254723455</v>
      </c>
      <c r="J103" s="43">
        <f t="shared" si="7"/>
        <v>643.60278070864217</v>
      </c>
      <c r="K103">
        <f t="shared" si="8"/>
        <v>0.25698281640632353</v>
      </c>
      <c r="L103">
        <f t="shared" si="9"/>
        <v>9.6101116261084538</v>
      </c>
      <c r="M103" s="43">
        <f t="shared" si="10"/>
        <v>16.647185244560799</v>
      </c>
      <c r="N103" s="6">
        <f t="shared" si="11"/>
        <v>9.2519262841605058E-9</v>
      </c>
      <c r="O103" s="4">
        <f>SUM($N$54:N103)*0.1+$O$30</f>
        <v>-5.0087018428959875E-7</v>
      </c>
      <c r="P103" s="4">
        <f>-SUM(O103:$O$234)</f>
        <v>5.0878263439969597E-5</v>
      </c>
      <c r="Q103" s="6">
        <f t="shared" si="12"/>
        <v>-2.5419458552189697E-8</v>
      </c>
      <c r="R103" s="4">
        <f>SUM($Q$54:Q103)*0.1+$O$8</f>
        <v>4.316451353619526E-6</v>
      </c>
      <c r="S103" s="4">
        <f>-SUM(R103:$R$234)</f>
        <v>-5.2790937762781792E-4</v>
      </c>
      <c r="T103">
        <f t="shared" si="13"/>
        <v>4.3454140458274097E-6</v>
      </c>
      <c r="U103">
        <f t="shared" si="14"/>
        <v>5.3035545502809435E-4</v>
      </c>
      <c r="X103" s="1"/>
      <c r="Y103" s="14"/>
      <c r="Z103" s="14"/>
      <c r="AA103" s="14"/>
      <c r="AB103" s="215" t="s">
        <v>212</v>
      </c>
      <c r="AC103" s="216"/>
      <c r="AD103" s="216"/>
      <c r="AE103" s="216"/>
      <c r="AF103" s="216"/>
      <c r="AG103" s="216"/>
      <c r="AH103" s="216"/>
      <c r="AI103" s="216"/>
      <c r="AJ103" s="216"/>
      <c r="AK103" s="217"/>
      <c r="AL103" s="14"/>
      <c r="AM103" s="14"/>
      <c r="AN103" s="1"/>
    </row>
    <row r="104" spans="1:40" ht="15.75" thickBot="1" x14ac:dyDescent="0.3">
      <c r="A104" s="8"/>
      <c r="B104">
        <f t="shared" si="15"/>
        <v>4.9999999999999982</v>
      </c>
      <c r="C104">
        <f t="shared" si="0"/>
        <v>0</v>
      </c>
      <c r="D104">
        <f t="shared" si="1"/>
        <v>-604.78878374920225</v>
      </c>
      <c r="E104">
        <f t="shared" si="2"/>
        <v>-220.12511530276873</v>
      </c>
      <c r="F104">
        <f t="shared" si="3"/>
        <v>36287.327024952137</v>
      </c>
      <c r="G104">
        <f t="shared" si="4"/>
        <v>-1100.6255765138433</v>
      </c>
      <c r="H104">
        <f t="shared" si="5"/>
        <v>3023.9439187460102</v>
      </c>
      <c r="I104">
        <f t="shared" si="6"/>
        <v>3218.0139035432098</v>
      </c>
      <c r="J104" s="43">
        <f t="shared" si="7"/>
        <v>643.60278070864217</v>
      </c>
      <c r="K104">
        <f t="shared" si="8"/>
        <v>0.26222736367992194</v>
      </c>
      <c r="L104">
        <f t="shared" si="9"/>
        <v>9.6101116261084538</v>
      </c>
      <c r="M104" s="43">
        <f t="shared" si="10"/>
        <v>16.647267030628697</v>
      </c>
      <c r="N104" s="6">
        <f t="shared" si="11"/>
        <v>9.4407411062862287E-9</v>
      </c>
      <c r="O104" s="4">
        <f>SUM($N$54:N104)*0.1+$O$30</f>
        <v>-4.9992611017897004E-7</v>
      </c>
      <c r="P104" s="4">
        <f>-SUM(O104:$O$234)</f>
        <v>5.0377393255679996E-5</v>
      </c>
      <c r="Q104" s="6">
        <f t="shared" si="12"/>
        <v>-2.5938223012438462E-8</v>
      </c>
      <c r="R104" s="4">
        <f>SUM($Q$54:Q104)*0.1+$O$8</f>
        <v>4.3138575313182825E-6</v>
      </c>
      <c r="S104" s="4">
        <f>-SUM(R104:$R$234)</f>
        <v>-5.2359292627419843E-4</v>
      </c>
      <c r="T104">
        <f t="shared" si="13"/>
        <v>4.3427287407976725E-6</v>
      </c>
      <c r="U104">
        <f t="shared" si="14"/>
        <v>5.2601086889494562E-4</v>
      </c>
      <c r="X104" s="1"/>
      <c r="Y104" s="14"/>
      <c r="Z104" s="14"/>
      <c r="AA104" s="14"/>
      <c r="AB104" s="221"/>
      <c r="AC104" s="222"/>
      <c r="AD104" s="222"/>
      <c r="AE104" s="222"/>
      <c r="AF104" s="222"/>
      <c r="AG104" s="222"/>
      <c r="AH104" s="222"/>
      <c r="AI104" s="222"/>
      <c r="AJ104" s="222"/>
      <c r="AK104" s="223"/>
      <c r="AL104" s="14"/>
      <c r="AM104" s="14"/>
      <c r="AN104" s="1"/>
    </row>
    <row r="105" spans="1:40" x14ac:dyDescent="0.25">
      <c r="A105" s="8"/>
      <c r="B105">
        <f t="shared" si="15"/>
        <v>5.0999999999999979</v>
      </c>
      <c r="C105">
        <f t="shared" si="0"/>
        <v>0</v>
      </c>
      <c r="D105">
        <f t="shared" si="1"/>
        <v>-604.78878374920225</v>
      </c>
      <c r="E105">
        <f t="shared" si="2"/>
        <v>-220.12511530276873</v>
      </c>
      <c r="F105">
        <f t="shared" si="3"/>
        <v>36287.327024952137</v>
      </c>
      <c r="G105">
        <f t="shared" si="4"/>
        <v>-1122.63808804412</v>
      </c>
      <c r="H105">
        <f t="shared" si="5"/>
        <v>3084.4227971209302</v>
      </c>
      <c r="I105">
        <f t="shared" si="6"/>
        <v>3282.3741816140737</v>
      </c>
      <c r="J105" s="43">
        <f t="shared" si="7"/>
        <v>643.60278070864217</v>
      </c>
      <c r="K105">
        <f t="shared" si="8"/>
        <v>0.26747191095352035</v>
      </c>
      <c r="L105">
        <f t="shared" si="9"/>
        <v>9.6101116261084538</v>
      </c>
      <c r="M105" s="43">
        <f t="shared" si="10"/>
        <v>16.64735046852633</v>
      </c>
      <c r="N105" s="6">
        <f t="shared" si="11"/>
        <v>9.6295559284119516E-9</v>
      </c>
      <c r="O105" s="4">
        <f>SUM($N$54:N105)*0.1+$O$30</f>
        <v>-4.9896315458612887E-7</v>
      </c>
      <c r="P105" s="4">
        <f>-SUM(O105:$O$234)</f>
        <v>4.9877467145501024E-5</v>
      </c>
      <c r="Q105" s="6">
        <f t="shared" si="12"/>
        <v>-2.6456987472687232E-8</v>
      </c>
      <c r="R105" s="4">
        <f>SUM($Q$54:Q105)*0.1+$O$8</f>
        <v>4.3112118325710138E-6</v>
      </c>
      <c r="S105" s="4">
        <f>-SUM(R105:$R$234)</f>
        <v>-5.1927906874288019E-4</v>
      </c>
      <c r="T105">
        <f t="shared" si="13"/>
        <v>4.3399898265934746E-6</v>
      </c>
      <c r="U105">
        <f t="shared" si="14"/>
        <v>5.216689687563594E-4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25">
      <c r="A106" s="8"/>
      <c r="B106">
        <f t="shared" si="15"/>
        <v>5.1999999999999975</v>
      </c>
      <c r="C106">
        <f t="shared" si="0"/>
        <v>0</v>
      </c>
      <c r="D106">
        <f t="shared" si="1"/>
        <v>-604.78878374920225</v>
      </c>
      <c r="E106">
        <f t="shared" si="2"/>
        <v>-220.12511530276873</v>
      </c>
      <c r="F106">
        <f t="shared" si="3"/>
        <v>36287.327024952137</v>
      </c>
      <c r="G106">
        <f t="shared" si="4"/>
        <v>-1144.6505995743969</v>
      </c>
      <c r="H106">
        <f t="shared" si="5"/>
        <v>3144.9016754958502</v>
      </c>
      <c r="I106">
        <f t="shared" si="6"/>
        <v>3346.734459684938</v>
      </c>
      <c r="J106" s="43">
        <f t="shared" si="7"/>
        <v>643.60278070864217</v>
      </c>
      <c r="K106">
        <f t="shared" si="8"/>
        <v>0.27271645822711882</v>
      </c>
      <c r="L106">
        <f t="shared" si="9"/>
        <v>9.6101116261084538</v>
      </c>
      <c r="M106" s="43">
        <f t="shared" si="10"/>
        <v>16.647435558228857</v>
      </c>
      <c r="N106" s="6">
        <f t="shared" si="11"/>
        <v>9.8183707505376762E-9</v>
      </c>
      <c r="O106" s="4">
        <f>SUM($N$54:N106)*0.1+$O$30</f>
        <v>-4.9798131751107515E-7</v>
      </c>
      <c r="P106" s="4">
        <f>-SUM(O106:$O$234)</f>
        <v>4.93785039909149E-5</v>
      </c>
      <c r="Q106" s="6">
        <f t="shared" si="12"/>
        <v>-2.6975751932935998E-8</v>
      </c>
      <c r="R106" s="4">
        <f>SUM($Q$54:Q106)*0.1+$O$8</f>
        <v>4.3085142573777198E-6</v>
      </c>
      <c r="S106" s="4">
        <f>-SUM(R106:$R$234)</f>
        <v>-5.1496785691030917E-4</v>
      </c>
      <c r="T106">
        <f t="shared" si="13"/>
        <v>4.3371973091637357E-6</v>
      </c>
      <c r="U106">
        <f t="shared" si="14"/>
        <v>5.1732980805978832E-4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25">
      <c r="A107" s="8"/>
      <c r="B107">
        <f t="shared" si="15"/>
        <v>5.2999999999999972</v>
      </c>
      <c r="C107">
        <f t="shared" si="0"/>
        <v>0</v>
      </c>
      <c r="D107">
        <f t="shared" si="1"/>
        <v>-604.78878374920225</v>
      </c>
      <c r="E107">
        <f t="shared" si="2"/>
        <v>-220.12511530276873</v>
      </c>
      <c r="F107">
        <f t="shared" si="3"/>
        <v>36287.327024952137</v>
      </c>
      <c r="G107">
        <f t="shared" si="4"/>
        <v>-1166.6631111046736</v>
      </c>
      <c r="H107">
        <f t="shared" si="5"/>
        <v>3205.3805538707702</v>
      </c>
      <c r="I107">
        <f t="shared" si="6"/>
        <v>3411.0947377558018</v>
      </c>
      <c r="J107" s="43">
        <f t="shared" si="7"/>
        <v>643.60278070864217</v>
      </c>
      <c r="K107">
        <f t="shared" si="8"/>
        <v>0.27796100550071723</v>
      </c>
      <c r="L107">
        <f t="shared" si="9"/>
        <v>9.6101116261084538</v>
      </c>
      <c r="M107" s="43">
        <f t="shared" si="10"/>
        <v>16.647522299710957</v>
      </c>
      <c r="N107" s="6">
        <f t="shared" si="11"/>
        <v>1.0007185572663399E-8</v>
      </c>
      <c r="O107" s="4">
        <f>SUM($N$54:N107)*0.1+$O$30</f>
        <v>-4.9698059895380875E-7</v>
      </c>
      <c r="P107" s="4">
        <f>-SUM(O107:$O$234)</f>
        <v>4.8880522673403825E-5</v>
      </c>
      <c r="Q107" s="6">
        <f t="shared" si="12"/>
        <v>-2.7494516393184767E-8</v>
      </c>
      <c r="R107" s="4">
        <f>SUM($Q$54:Q107)*0.1+$O$8</f>
        <v>4.3057648057384014E-6</v>
      </c>
      <c r="S107" s="4">
        <f>-SUM(R107:$R$234)</f>
        <v>-5.1065934265293132E-4</v>
      </c>
      <c r="T107">
        <f t="shared" si="13"/>
        <v>4.334351194593251E-6</v>
      </c>
      <c r="U107">
        <f t="shared" si="14"/>
        <v>5.1299344024611962E-4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25">
      <c r="A108" s="8"/>
      <c r="B108">
        <f t="shared" si="15"/>
        <v>5.3999999999999968</v>
      </c>
      <c r="C108">
        <f t="shared" si="0"/>
        <v>0</v>
      </c>
      <c r="D108">
        <f t="shared" si="1"/>
        <v>-604.78878374920225</v>
      </c>
      <c r="E108">
        <f t="shared" si="2"/>
        <v>-220.12511530276873</v>
      </c>
      <c r="F108">
        <f t="shared" si="3"/>
        <v>36287.327024952137</v>
      </c>
      <c r="G108">
        <f t="shared" si="4"/>
        <v>-1188.6756226349505</v>
      </c>
      <c r="H108">
        <f t="shared" si="5"/>
        <v>3265.8594322456902</v>
      </c>
      <c r="I108">
        <f t="shared" si="6"/>
        <v>3475.4550158266657</v>
      </c>
      <c r="J108" s="43">
        <f t="shared" si="7"/>
        <v>643.60278070864217</v>
      </c>
      <c r="K108">
        <f t="shared" si="8"/>
        <v>0.28320555277431564</v>
      </c>
      <c r="L108">
        <f t="shared" si="9"/>
        <v>9.6101116261084538</v>
      </c>
      <c r="M108" s="43">
        <f t="shared" si="10"/>
        <v>16.647610692946806</v>
      </c>
      <c r="N108" s="6">
        <f t="shared" si="11"/>
        <v>1.0196000394789124E-8</v>
      </c>
      <c r="O108" s="4">
        <f>SUM($N$54:N108)*0.1+$O$30</f>
        <v>-4.959609989143299E-7</v>
      </c>
      <c r="P108" s="4">
        <f>-SUM(O108:$O$234)</f>
        <v>4.8383542074450012E-5</v>
      </c>
      <c r="Q108" s="6">
        <f t="shared" si="12"/>
        <v>-2.8013280853433533E-8</v>
      </c>
      <c r="R108" s="4">
        <f>SUM($Q$54:Q108)*0.1+$O$8</f>
        <v>4.3029634776530578E-6</v>
      </c>
      <c r="S108" s="4">
        <f>-SUM(R108:$R$234)</f>
        <v>-5.0635357784719291E-4</v>
      </c>
      <c r="T108">
        <f t="shared" si="13"/>
        <v>4.3314514891038772E-6</v>
      </c>
      <c r="U108">
        <f t="shared" si="14"/>
        <v>5.086599187495741E-4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25">
      <c r="A109" s="8"/>
      <c r="B109">
        <f t="shared" si="15"/>
        <v>5.4999999999999964</v>
      </c>
      <c r="C109">
        <f t="shared" si="0"/>
        <v>0</v>
      </c>
      <c r="D109">
        <f t="shared" si="1"/>
        <v>-604.78878374920225</v>
      </c>
      <c r="E109">
        <f t="shared" si="2"/>
        <v>-220.12511530276873</v>
      </c>
      <c r="F109">
        <f t="shared" si="3"/>
        <v>36287.327024952137</v>
      </c>
      <c r="G109">
        <f t="shared" si="4"/>
        <v>-1210.6881341652272</v>
      </c>
      <c r="H109">
        <f t="shared" si="5"/>
        <v>3326.3383106206102</v>
      </c>
      <c r="I109">
        <f t="shared" si="6"/>
        <v>3539.81529389753</v>
      </c>
      <c r="J109" s="43">
        <f t="shared" si="7"/>
        <v>643.60278070864217</v>
      </c>
      <c r="K109">
        <f t="shared" si="8"/>
        <v>0.2884501000479141</v>
      </c>
      <c r="L109">
        <f t="shared" si="9"/>
        <v>9.6101116261084538</v>
      </c>
      <c r="M109" s="43">
        <f t="shared" si="10"/>
        <v>16.647700737910093</v>
      </c>
      <c r="N109" s="6">
        <f t="shared" si="11"/>
        <v>1.0384815216914848E-8</v>
      </c>
      <c r="O109" s="4">
        <f>SUM($N$54:N109)*0.1+$O$30</f>
        <v>-4.9492251739263838E-7</v>
      </c>
      <c r="P109" s="4">
        <f>-SUM(O109:$O$234)</f>
        <v>4.7887581075535681E-5</v>
      </c>
      <c r="Q109" s="6">
        <f t="shared" si="12"/>
        <v>-2.8532045313682302E-8</v>
      </c>
      <c r="R109" s="4">
        <f>SUM($Q$54:Q109)*0.1+$O$8</f>
        <v>4.3001102731216899E-6</v>
      </c>
      <c r="S109" s="4">
        <f>-SUM(R109:$R$234)</f>
        <v>-5.0205061436953981E-4</v>
      </c>
      <c r="T109">
        <f t="shared" si="13"/>
        <v>4.3284981990557603E-6</v>
      </c>
      <c r="U109">
        <f t="shared" si="14"/>
        <v>5.0432929699760487E-4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25">
      <c r="A110" s="8"/>
      <c r="B110">
        <f t="shared" si="15"/>
        <v>5.5999999999999961</v>
      </c>
      <c r="C110">
        <f t="shared" si="0"/>
        <v>0</v>
      </c>
      <c r="D110">
        <f t="shared" si="1"/>
        <v>-604.78878374920225</v>
      </c>
      <c r="E110">
        <f t="shared" si="2"/>
        <v>-220.12511530276873</v>
      </c>
      <c r="F110">
        <f t="shared" si="3"/>
        <v>36287.327024952137</v>
      </c>
      <c r="G110">
        <f t="shared" si="4"/>
        <v>-1232.7006456955041</v>
      </c>
      <c r="H110">
        <f t="shared" si="5"/>
        <v>3386.8171889955302</v>
      </c>
      <c r="I110">
        <f t="shared" si="6"/>
        <v>3604.1755719683938</v>
      </c>
      <c r="J110" s="43">
        <f t="shared" si="7"/>
        <v>643.60278070864217</v>
      </c>
      <c r="K110">
        <f t="shared" si="8"/>
        <v>0.29369464732151251</v>
      </c>
      <c r="L110">
        <f t="shared" si="9"/>
        <v>9.6101116261084538</v>
      </c>
      <c r="M110" s="43">
        <f t="shared" si="10"/>
        <v>16.647792434574018</v>
      </c>
      <c r="N110" s="6">
        <f t="shared" si="11"/>
        <v>1.0573630039040573E-8</v>
      </c>
      <c r="O110" s="4">
        <f>SUM($N$54:N110)*0.1+$O$30</f>
        <v>-4.9386515438873429E-7</v>
      </c>
      <c r="P110" s="4">
        <f>-SUM(O110:$O$234)</f>
        <v>4.7392658558143033E-5</v>
      </c>
      <c r="Q110" s="6">
        <f t="shared" si="12"/>
        <v>-2.9050809773931068E-8</v>
      </c>
      <c r="R110" s="4">
        <f>SUM($Q$54:Q110)*0.1+$O$8</f>
        <v>4.2972051921442966E-6</v>
      </c>
      <c r="S110" s="4">
        <f>-SUM(R110:$R$234)</f>
        <v>-4.9775050409641818E-4</v>
      </c>
      <c r="T110">
        <f t="shared" si="13"/>
        <v>4.3254913309485795E-6</v>
      </c>
      <c r="U110">
        <f t="shared" si="14"/>
        <v>5.0000162841079543E-4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25">
      <c r="A111" s="8"/>
      <c r="B111">
        <f t="shared" si="15"/>
        <v>5.6999999999999957</v>
      </c>
      <c r="C111">
        <f t="shared" si="0"/>
        <v>0</v>
      </c>
      <c r="D111">
        <f t="shared" si="1"/>
        <v>-604.78878374920225</v>
      </c>
      <c r="E111">
        <f t="shared" si="2"/>
        <v>-220.12511530276873</v>
      </c>
      <c r="F111">
        <f t="shared" si="3"/>
        <v>36287.327024952137</v>
      </c>
      <c r="G111">
        <f t="shared" si="4"/>
        <v>-1254.7131572257808</v>
      </c>
      <c r="H111">
        <f t="shared" si="5"/>
        <v>3447.2960673704501</v>
      </c>
      <c r="I111">
        <f t="shared" si="6"/>
        <v>3668.5358500392576</v>
      </c>
      <c r="J111" s="43">
        <f t="shared" si="7"/>
        <v>643.60278070864217</v>
      </c>
      <c r="K111">
        <f t="shared" si="8"/>
        <v>0.29893919459511092</v>
      </c>
      <c r="L111">
        <f t="shared" si="9"/>
        <v>9.6101116261084538</v>
      </c>
      <c r="M111" s="43">
        <f t="shared" si="10"/>
        <v>16.647885782911288</v>
      </c>
      <c r="N111" s="6">
        <f t="shared" si="11"/>
        <v>1.0762444861166296E-8</v>
      </c>
      <c r="O111" s="4">
        <f>SUM($N$54:N111)*0.1+$O$30</f>
        <v>-4.9278890990261776E-7</v>
      </c>
      <c r="P111" s="4">
        <f>-SUM(O111:$O$234)</f>
        <v>4.68987934037543E-5</v>
      </c>
      <c r="Q111" s="6">
        <f t="shared" si="12"/>
        <v>-2.9569574234179837E-8</v>
      </c>
      <c r="R111" s="4">
        <f>SUM($Q$54:Q111)*0.1+$O$8</f>
        <v>4.294248234720879E-6</v>
      </c>
      <c r="S111" s="4">
        <f>-SUM(R111:$R$234)</f>
        <v>-4.9345329890427387E-4</v>
      </c>
      <c r="T111">
        <f t="shared" si="13"/>
        <v>4.3224308914228336E-6</v>
      </c>
      <c r="U111">
        <f t="shared" si="14"/>
        <v>4.9567696640275569E-4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25">
      <c r="A112" s="8"/>
      <c r="B112">
        <f t="shared" si="15"/>
        <v>5.7999999999999954</v>
      </c>
      <c r="C112">
        <f t="shared" si="0"/>
        <v>0</v>
      </c>
      <c r="D112">
        <f t="shared" si="1"/>
        <v>-604.78878374920225</v>
      </c>
      <c r="E112">
        <f t="shared" si="2"/>
        <v>-220.12511530276873</v>
      </c>
      <c r="F112">
        <f t="shared" si="3"/>
        <v>36287.327024952137</v>
      </c>
      <c r="G112">
        <f t="shared" si="4"/>
        <v>-1276.7256687560575</v>
      </c>
      <c r="H112">
        <f t="shared" si="5"/>
        <v>3507.7749457453701</v>
      </c>
      <c r="I112">
        <f t="shared" si="6"/>
        <v>3732.8961281101215</v>
      </c>
      <c r="J112" s="43">
        <f t="shared" si="7"/>
        <v>643.60278070864217</v>
      </c>
      <c r="K112">
        <f t="shared" si="8"/>
        <v>0.30418374186870933</v>
      </c>
      <c r="L112">
        <f t="shared" si="9"/>
        <v>9.6101116261084538</v>
      </c>
      <c r="M112" s="43">
        <f t="shared" si="10"/>
        <v>16.64798078289412</v>
      </c>
      <c r="N112" s="6">
        <f t="shared" si="11"/>
        <v>1.0951259683292019E-8</v>
      </c>
      <c r="O112" s="4">
        <f>SUM($N$54:N112)*0.1+$O$30</f>
        <v>-4.9169378393428855E-7</v>
      </c>
      <c r="P112" s="4">
        <f>-SUM(O112:$O$234)</f>
        <v>4.6406004493851684E-5</v>
      </c>
      <c r="Q112" s="6">
        <f t="shared" si="12"/>
        <v>-3.0088338694428606E-8</v>
      </c>
      <c r="R112" s="4">
        <f>SUM($Q$54:Q112)*0.1+$O$8</f>
        <v>4.2912394008514361E-6</v>
      </c>
      <c r="S112" s="4">
        <f>-SUM(R112:$R$234)</f>
        <v>-4.8915905066955283E-4</v>
      </c>
      <c r="T112">
        <f t="shared" si="13"/>
        <v>4.3193168872611566E-6</v>
      </c>
      <c r="U112">
        <f t="shared" si="14"/>
        <v>4.9135536438001928E-4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25">
      <c r="A113" s="8"/>
      <c r="B113">
        <f t="shared" si="15"/>
        <v>5.899999999999995</v>
      </c>
      <c r="C113">
        <f t="shared" si="0"/>
        <v>0</v>
      </c>
      <c r="D113">
        <f t="shared" si="1"/>
        <v>-604.78878374920225</v>
      </c>
      <c r="E113">
        <f t="shared" si="2"/>
        <v>-220.12511530276873</v>
      </c>
      <c r="F113">
        <f t="shared" si="3"/>
        <v>36287.327024952137</v>
      </c>
      <c r="G113">
        <f t="shared" si="4"/>
        <v>-1298.7381802863345</v>
      </c>
      <c r="H113">
        <f t="shared" si="5"/>
        <v>3568.2538241202901</v>
      </c>
      <c r="I113">
        <f t="shared" si="6"/>
        <v>3797.2564061809858</v>
      </c>
      <c r="J113" s="43">
        <f t="shared" si="7"/>
        <v>643.60278070864217</v>
      </c>
      <c r="K113">
        <f t="shared" si="8"/>
        <v>0.30942828914230774</v>
      </c>
      <c r="L113">
        <f t="shared" si="9"/>
        <v>9.6101116261084538</v>
      </c>
      <c r="M113" s="43">
        <f t="shared" si="10"/>
        <v>16.648077434494237</v>
      </c>
      <c r="N113" s="6">
        <f t="shared" si="11"/>
        <v>1.1140074505417743E-8</v>
      </c>
      <c r="O113" s="4">
        <f>SUM($N$54:N113)*0.1+$O$30</f>
        <v>-4.9057977648374679E-7</v>
      </c>
      <c r="P113" s="4">
        <f>-SUM(O113:$O$234)</f>
        <v>4.5914310709917398E-5</v>
      </c>
      <c r="Q113" s="6">
        <f t="shared" si="12"/>
        <v>-3.0607103154677369E-8</v>
      </c>
      <c r="R113" s="4">
        <f>SUM($Q$54:Q113)*0.1+$O$8</f>
        <v>4.288178690535968E-6</v>
      </c>
      <c r="S113" s="4">
        <f>-SUM(R113:$R$234)</f>
        <v>-4.8486781126870146E-4</v>
      </c>
      <c r="T113">
        <f t="shared" si="13"/>
        <v>4.316149325389659E-6</v>
      </c>
      <c r="U113">
        <f t="shared" si="14"/>
        <v>4.87036875741938E-4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25">
      <c r="A114" s="8"/>
      <c r="B114">
        <f t="shared" si="15"/>
        <v>5.9999999999999947</v>
      </c>
      <c r="C114">
        <f t="shared" si="0"/>
        <v>0</v>
      </c>
      <c r="D114">
        <f t="shared" si="1"/>
        <v>-604.78878374920225</v>
      </c>
      <c r="E114">
        <f t="shared" si="2"/>
        <v>-220.12511530276873</v>
      </c>
      <c r="F114">
        <f t="shared" si="3"/>
        <v>36287.327024952137</v>
      </c>
      <c r="G114">
        <f t="shared" si="4"/>
        <v>-1320.7506918166112</v>
      </c>
      <c r="H114">
        <f t="shared" si="5"/>
        <v>3628.7327024952101</v>
      </c>
      <c r="I114">
        <f t="shared" si="6"/>
        <v>3861.6166842518496</v>
      </c>
      <c r="J114" s="43">
        <f t="shared" si="7"/>
        <v>643.60278070864217</v>
      </c>
      <c r="K114">
        <f t="shared" si="8"/>
        <v>0.31467283641590615</v>
      </c>
      <c r="L114">
        <f t="shared" si="9"/>
        <v>9.6101116261084538</v>
      </c>
      <c r="M114" s="43">
        <f t="shared" si="10"/>
        <v>16.648175737682873</v>
      </c>
      <c r="N114" s="6">
        <f t="shared" si="11"/>
        <v>1.1328889327543468E-8</v>
      </c>
      <c r="O114" s="4">
        <f>SUM($N$54:N114)*0.1+$O$30</f>
        <v>-4.8944688755099235E-7</v>
      </c>
      <c r="P114" s="4">
        <f>-SUM(O114:$O$234)</f>
        <v>4.5423730933433654E-5</v>
      </c>
      <c r="Q114" s="6">
        <f t="shared" si="12"/>
        <v>-3.1125867614926138E-8</v>
      </c>
      <c r="R114" s="4">
        <f>SUM($Q$54:Q114)*0.1+$O$8</f>
        <v>4.2850661037744755E-6</v>
      </c>
      <c r="S114" s="4">
        <f>-SUM(R114:$R$234)</f>
        <v>-4.8057963257816538E-4</v>
      </c>
      <c r="T114">
        <f t="shared" si="13"/>
        <v>4.3129282128793101E-6</v>
      </c>
      <c r="U114">
        <f t="shared" si="14"/>
        <v>4.8272155388057555E-4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25">
      <c r="A115" s="8"/>
      <c r="B115">
        <f t="shared" si="15"/>
        <v>6.0999999999999943</v>
      </c>
      <c r="C115">
        <f t="shared" si="0"/>
        <v>0</v>
      </c>
      <c r="D115">
        <f t="shared" si="1"/>
        <v>-604.78878374920225</v>
      </c>
      <c r="E115">
        <f t="shared" si="2"/>
        <v>-220.12511530276873</v>
      </c>
      <c r="F115">
        <f t="shared" si="3"/>
        <v>36287.327024952137</v>
      </c>
      <c r="G115">
        <f t="shared" si="4"/>
        <v>-1342.7632033468881</v>
      </c>
      <c r="H115">
        <f t="shared" si="5"/>
        <v>3689.2115808701301</v>
      </c>
      <c r="I115">
        <f t="shared" si="6"/>
        <v>3925.9769623227135</v>
      </c>
      <c r="J115" s="43">
        <f t="shared" si="7"/>
        <v>643.60278070864217</v>
      </c>
      <c r="K115">
        <f t="shared" si="8"/>
        <v>0.31991738368950456</v>
      </c>
      <c r="L115">
        <f t="shared" si="9"/>
        <v>9.6101116261084538</v>
      </c>
      <c r="M115" s="43">
        <f t="shared" si="10"/>
        <v>16.648275692430776</v>
      </c>
      <c r="N115" s="6">
        <f t="shared" si="11"/>
        <v>1.1517704149669192E-8</v>
      </c>
      <c r="O115" s="4">
        <f>SUM($N$54:N115)*0.1+$O$30</f>
        <v>-4.8829511713602546E-7</v>
      </c>
      <c r="P115" s="4">
        <f>-SUM(O115:$O$234)</f>
        <v>4.4934284045882661E-5</v>
      </c>
      <c r="Q115" s="6">
        <f t="shared" si="12"/>
        <v>-3.1644632075174907E-8</v>
      </c>
      <c r="R115" s="4">
        <f>SUM($Q$54:Q115)*0.1+$O$8</f>
        <v>4.2819016405669577E-6</v>
      </c>
      <c r="S115" s="4">
        <f>-SUM(R115:$R$234)</f>
        <v>-4.7629456647439088E-4</v>
      </c>
      <c r="T115">
        <f t="shared" si="13"/>
        <v>4.3096535569473438E-6</v>
      </c>
      <c r="U115">
        <f t="shared" si="14"/>
        <v>4.7840945218060232E-4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25">
      <c r="A116" s="8"/>
      <c r="B116">
        <f t="shared" si="15"/>
        <v>6.199999999999994</v>
      </c>
      <c r="C116">
        <f t="shared" si="0"/>
        <v>0</v>
      </c>
      <c r="D116">
        <f t="shared" si="1"/>
        <v>-604.78878374920225</v>
      </c>
      <c r="E116">
        <f t="shared" si="2"/>
        <v>-220.12511530276873</v>
      </c>
      <c r="F116">
        <f t="shared" si="3"/>
        <v>36287.327024952137</v>
      </c>
      <c r="G116">
        <f t="shared" si="4"/>
        <v>-1364.7757148771648</v>
      </c>
      <c r="H116">
        <f t="shared" si="5"/>
        <v>3749.6904592450505</v>
      </c>
      <c r="I116">
        <f t="shared" si="6"/>
        <v>3990.3372403935778</v>
      </c>
      <c r="J116" s="43">
        <f t="shared" si="7"/>
        <v>643.60278070864217</v>
      </c>
      <c r="K116">
        <f t="shared" si="8"/>
        <v>0.32516193096310303</v>
      </c>
      <c r="L116">
        <f t="shared" si="9"/>
        <v>9.6101116261084538</v>
      </c>
      <c r="M116" s="43">
        <f t="shared" si="10"/>
        <v>16.648377298708191</v>
      </c>
      <c r="N116" s="6">
        <f t="shared" si="11"/>
        <v>1.1706518971794915E-8</v>
      </c>
      <c r="O116" s="4">
        <f>SUM($N$54:N116)*0.1+$O$30</f>
        <v>-4.8712446523884601E-7</v>
      </c>
      <c r="P116" s="4">
        <f>-SUM(O116:$O$234)</f>
        <v>4.4445988928746637E-5</v>
      </c>
      <c r="Q116" s="6">
        <f t="shared" si="12"/>
        <v>-3.2163396535423676E-8</v>
      </c>
      <c r="R116" s="4">
        <f>SUM($Q$54:Q116)*0.1+$O$8</f>
        <v>4.2786853009134156E-6</v>
      </c>
      <c r="S116" s="4">
        <f>-SUM(R116:$R$234)</f>
        <v>-4.7201266483382401E-4</v>
      </c>
      <c r="T116">
        <f t="shared" si="13"/>
        <v>4.306325364958709E-6</v>
      </c>
      <c r="U116">
        <f t="shared" si="14"/>
        <v>4.7410062401918662E-4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25">
      <c r="A117" s="8"/>
      <c r="B117">
        <f t="shared" si="15"/>
        <v>6.2999999999999936</v>
      </c>
      <c r="C117">
        <f t="shared" si="0"/>
        <v>0</v>
      </c>
      <c r="D117">
        <f t="shared" si="1"/>
        <v>-604.78878374920225</v>
      </c>
      <c r="E117">
        <f t="shared" si="2"/>
        <v>-220.12511530276873</v>
      </c>
      <c r="F117">
        <f t="shared" si="3"/>
        <v>36287.327024952137</v>
      </c>
      <c r="G117">
        <f t="shared" si="4"/>
        <v>-1386.7882264074417</v>
      </c>
      <c r="H117">
        <f t="shared" si="5"/>
        <v>3810.1693376199705</v>
      </c>
      <c r="I117">
        <f t="shared" si="6"/>
        <v>4054.6975184644416</v>
      </c>
      <c r="J117" s="43">
        <f t="shared" si="7"/>
        <v>643.60278070864217</v>
      </c>
      <c r="K117">
        <f t="shared" si="8"/>
        <v>0.33040647823670144</v>
      </c>
      <c r="L117">
        <f t="shared" si="9"/>
        <v>9.6101116261084538</v>
      </c>
      <c r="M117" s="43">
        <f t="shared" si="10"/>
        <v>16.648480556484891</v>
      </c>
      <c r="N117" s="6">
        <f t="shared" si="11"/>
        <v>1.189533379392064E-8</v>
      </c>
      <c r="O117" s="4">
        <f>SUM($N$54:N117)*0.1+$O$30</f>
        <v>-4.859349318594539E-7</v>
      </c>
      <c r="P117" s="4">
        <f>-SUM(O117:$O$234)</f>
        <v>4.3958864463507784E-5</v>
      </c>
      <c r="Q117" s="6">
        <f t="shared" si="12"/>
        <v>-3.2682160995672445E-8</v>
      </c>
      <c r="R117" s="4">
        <f>SUM($Q$54:Q117)*0.1+$O$8</f>
        <v>4.2754170848138482E-6</v>
      </c>
      <c r="S117" s="4">
        <f>-SUM(R117:$R$234)</f>
        <v>-4.6773397953291064E-4</v>
      </c>
      <c r="T117">
        <f t="shared" si="13"/>
        <v>4.3029436444275444E-6</v>
      </c>
      <c r="U117">
        <f t="shared" si="14"/>
        <v>4.6979512276588644E-4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25">
      <c r="A118" s="8"/>
      <c r="B118">
        <f t="shared" si="15"/>
        <v>6.3999999999999932</v>
      </c>
      <c r="C118">
        <f t="shared" si="0"/>
        <v>0</v>
      </c>
      <c r="D118">
        <f t="shared" si="1"/>
        <v>-604.78878374920225</v>
      </c>
      <c r="E118">
        <f t="shared" si="2"/>
        <v>-220.12511530276873</v>
      </c>
      <c r="F118">
        <f t="shared" si="3"/>
        <v>36287.327024952137</v>
      </c>
      <c r="G118">
        <f t="shared" si="4"/>
        <v>-1408.8007379377184</v>
      </c>
      <c r="H118">
        <f t="shared" si="5"/>
        <v>3870.6482159948905</v>
      </c>
      <c r="I118">
        <f t="shared" si="6"/>
        <v>4119.0577965353059</v>
      </c>
      <c r="J118" s="43">
        <f t="shared" si="7"/>
        <v>643.60278070864217</v>
      </c>
      <c r="K118">
        <f t="shared" si="8"/>
        <v>0.33565102551029991</v>
      </c>
      <c r="L118">
        <f t="shared" si="9"/>
        <v>9.6101116261084538</v>
      </c>
      <c r="M118" s="43">
        <f t="shared" si="10"/>
        <v>16.648585465730136</v>
      </c>
      <c r="N118" s="6">
        <f t="shared" si="11"/>
        <v>1.2084148616046363E-8</v>
      </c>
      <c r="O118" s="4">
        <f>SUM($N$54:N118)*0.1+$O$30</f>
        <v>-4.8472651699784932E-7</v>
      </c>
      <c r="P118" s="4">
        <f>-SUM(O118:$O$234)</f>
        <v>4.3472929531648335E-5</v>
      </c>
      <c r="Q118" s="6">
        <f t="shared" si="12"/>
        <v>-3.3200925455921214E-8</v>
      </c>
      <c r="R118" s="4">
        <f>SUM($Q$54:Q118)*0.1+$O$8</f>
        <v>4.2720969922682564E-6</v>
      </c>
      <c r="S118" s="4">
        <f>-SUM(R118:$R$234)</f>
        <v>-4.634585624480967E-4</v>
      </c>
      <c r="T118">
        <f t="shared" si="13"/>
        <v>4.2995084030186925E-6</v>
      </c>
      <c r="U118">
        <f t="shared" si="14"/>
        <v>4.6549300178254024E-4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25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-604.78878374920225</v>
      </c>
      <c r="E119">
        <f t="shared" ref="E119:E182" si="19">IF(B119&lt;$B$41,$B$14,IF(AND($B$41&lt;=B119,B119&lt;$B$41+$G$8),$B$14+$B$17,$B$14+$B$17+$B$11))</f>
        <v>-220.12511530276873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-1430.8132494679951</v>
      </c>
      <c r="H119">
        <f t="shared" ref="H119:H182" si="22">IF(B119&lt;$B$41,-$B$13*B119,IF(AND($B$41&lt;=B119,B119&lt;=$B$41+$G$8),-$B$13*B119+(-B119+B106)*B81,-$B$13*B119+(-B119+$B$41)*$B$16+(-B119+$B$41+$G$8)*$B$10))</f>
        <v>3931.1270943698105</v>
      </c>
      <c r="I119">
        <f t="shared" ref="I119:I182" si="23">SQRT(SUMSQ(H119,G119))</f>
        <v>4183.4180746061693</v>
      </c>
      <c r="J119" s="43">
        <f t="shared" ref="J119:J182" si="24">SQRT(SUMSQ(D119:E119))</f>
        <v>643.60278070864217</v>
      </c>
      <c r="K119">
        <f t="shared" ref="K119:K182" si="25">32*I119/(PI()*$G$13^3)</f>
        <v>0.34089557278389826</v>
      </c>
      <c r="L119">
        <f t="shared" ref="L119:L182" si="26">16*F119/(PI()*$G$13^3)*$G$23</f>
        <v>9.6101116261084538</v>
      </c>
      <c r="M119" s="43">
        <f t="shared" ref="M119:M182" si="27">SQRT(K119^2+3*L119^2)</f>
        <v>16.648692026412714</v>
      </c>
      <c r="N119" s="6">
        <f t="shared" ref="N119:N182" si="28">-G119/($G$15*$B$42)</f>
        <v>1.2272963438172087E-8</v>
      </c>
      <c r="O119" s="4">
        <f>SUM($N$54:N119)*0.1+$O$30</f>
        <v>-4.8349922065403208E-7</v>
      </c>
      <c r="P119" s="4">
        <f>-SUM(O119:$O$234)</f>
        <v>4.2988203014650483E-5</v>
      </c>
      <c r="Q119" s="6">
        <f t="shared" ref="Q119:Q182" si="29">-H119/($B$42*$G$15)</f>
        <v>-3.3719689916169977E-8</v>
      </c>
      <c r="R119" s="4">
        <f>SUM($Q$54:Q119)*0.1+$O$8</f>
        <v>4.2687250232766394E-6</v>
      </c>
      <c r="S119" s="4">
        <f>-SUM(R119:$R$234)</f>
        <v>-4.5918646545582849E-4</v>
      </c>
      <c r="T119">
        <f t="shared" ref="T119:T182" si="30">SQRT(SUMSQ(O119,R119))</f>
        <v>4.2960196485492477E-6</v>
      </c>
      <c r="U119">
        <f t="shared" ref="U119:U182" si="31">SQRT(S119^2+P119^2)</f>
        <v>4.6119431442315678E-4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25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-604.78878374920225</v>
      </c>
      <c r="E120">
        <f t="shared" si="19"/>
        <v>-220.12511530276873</v>
      </c>
      <c r="F120">
        <f t="shared" si="20"/>
        <v>36287.327024952137</v>
      </c>
      <c r="G120">
        <f t="shared" si="21"/>
        <v>-1452.825760998272</v>
      </c>
      <c r="H120">
        <f t="shared" si="22"/>
        <v>3991.6059727447305</v>
      </c>
      <c r="I120">
        <f t="shared" si="23"/>
        <v>4247.7783526770336</v>
      </c>
      <c r="J120" s="43">
        <f t="shared" si="24"/>
        <v>643.60278070864217</v>
      </c>
      <c r="K120">
        <f t="shared" si="25"/>
        <v>0.34614012005749673</v>
      </c>
      <c r="L120">
        <f t="shared" si="26"/>
        <v>9.6101116261084538</v>
      </c>
      <c r="M120" s="43">
        <f t="shared" si="27"/>
        <v>16.648800238500915</v>
      </c>
      <c r="N120" s="6">
        <f t="shared" si="28"/>
        <v>1.2461778260297812E-8</v>
      </c>
      <c r="O120" s="4">
        <f>SUM($N$54:N120)*0.1+$O$30</f>
        <v>-4.8225304282800228E-7</v>
      </c>
      <c r="P120" s="4">
        <f>-SUM(O120:$O$234)</f>
        <v>4.2504703793996448E-5</v>
      </c>
      <c r="Q120" s="6">
        <f t="shared" si="29"/>
        <v>-3.4238454376418746E-8</v>
      </c>
      <c r="R120" s="4">
        <f>SUM($Q$54:Q120)*0.1+$O$8</f>
        <v>4.265301177838998E-6</v>
      </c>
      <c r="S120" s="4">
        <f>-SUM(R120:$R$234)</f>
        <v>-4.5491774043255185E-4</v>
      </c>
      <c r="T120">
        <f t="shared" si="30"/>
        <v>4.2924773889901397E-6</v>
      </c>
      <c r="U120">
        <f t="shared" si="31"/>
        <v>4.5689911403380283E-4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25">
      <c r="A121" s="8"/>
      <c r="B121">
        <f t="shared" si="32"/>
        <v>6.6999999999999922</v>
      </c>
      <c r="C121">
        <f t="shared" si="17"/>
        <v>0</v>
      </c>
      <c r="D121">
        <f t="shared" si="18"/>
        <v>-604.78878374920225</v>
      </c>
      <c r="E121">
        <f t="shared" si="19"/>
        <v>-220.12511530276873</v>
      </c>
      <c r="F121">
        <f t="shared" si="20"/>
        <v>36287.327024952137</v>
      </c>
      <c r="G121">
        <f t="shared" si="21"/>
        <v>-1474.8382725285487</v>
      </c>
      <c r="H121">
        <f t="shared" si="22"/>
        <v>4052.0848511196505</v>
      </c>
      <c r="I121">
        <f t="shared" si="23"/>
        <v>4312.1386307478979</v>
      </c>
      <c r="J121" s="43">
        <f t="shared" si="24"/>
        <v>643.60278070864217</v>
      </c>
      <c r="K121">
        <f t="shared" si="25"/>
        <v>0.35138466733109514</v>
      </c>
      <c r="L121">
        <f t="shared" si="26"/>
        <v>9.6101116261084538</v>
      </c>
      <c r="M121" s="43">
        <f t="shared" si="27"/>
        <v>16.648910101962532</v>
      </c>
      <c r="N121" s="6">
        <f t="shared" si="28"/>
        <v>1.2650593082423535E-8</v>
      </c>
      <c r="O121" s="4">
        <f>SUM($N$54:N121)*0.1+$O$30</f>
        <v>-4.8098798351975991E-7</v>
      </c>
      <c r="P121" s="4">
        <f>-SUM(O121:$O$234)</f>
        <v>4.2022450751168445E-5</v>
      </c>
      <c r="Q121" s="6">
        <f t="shared" si="29"/>
        <v>-3.4757218836667515E-8</v>
      </c>
      <c r="R121" s="4">
        <f>SUM($Q$54:Q121)*0.1+$O$8</f>
        <v>4.2618254559553305E-6</v>
      </c>
      <c r="S121" s="4">
        <f>-SUM(R121:$R$234)</f>
        <v>-4.5065243925471296E-4</v>
      </c>
      <c r="T121">
        <f t="shared" si="30"/>
        <v>4.2888816324677545E-6</v>
      </c>
      <c r="U121">
        <f t="shared" si="31"/>
        <v>4.5260745395249197E-4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25">
      <c r="A122" s="8"/>
      <c r="B122">
        <f t="shared" si="32"/>
        <v>6.7999999999999918</v>
      </c>
      <c r="C122">
        <f t="shared" si="17"/>
        <v>0</v>
      </c>
      <c r="D122">
        <f t="shared" si="18"/>
        <v>-604.78878374920225</v>
      </c>
      <c r="E122">
        <f t="shared" si="19"/>
        <v>-220.12511530276873</v>
      </c>
      <c r="F122">
        <f t="shared" si="20"/>
        <v>36287.327024952137</v>
      </c>
      <c r="G122">
        <f t="shared" si="21"/>
        <v>-1496.8507840588256</v>
      </c>
      <c r="H122">
        <f t="shared" si="22"/>
        <v>4112.56372949457</v>
      </c>
      <c r="I122">
        <f t="shared" si="23"/>
        <v>4376.4989088187613</v>
      </c>
      <c r="J122" s="43">
        <f t="shared" si="24"/>
        <v>643.60278070864217</v>
      </c>
      <c r="K122">
        <f t="shared" si="25"/>
        <v>0.35662921460469355</v>
      </c>
      <c r="L122">
        <f t="shared" si="26"/>
        <v>9.6101116261084538</v>
      </c>
      <c r="M122" s="43">
        <f t="shared" si="27"/>
        <v>16.649021616764877</v>
      </c>
      <c r="N122" s="6">
        <f t="shared" si="28"/>
        <v>1.2839407904549259E-8</v>
      </c>
      <c r="O122" s="4">
        <f>SUM($N$54:N122)*0.1+$O$30</f>
        <v>-4.7970404272930499E-7</v>
      </c>
      <c r="P122" s="4">
        <f>-SUM(O122:$O$234)</f>
        <v>4.1541462767648685E-5</v>
      </c>
      <c r="Q122" s="6">
        <f t="shared" si="29"/>
        <v>-3.5275983296916278E-8</v>
      </c>
      <c r="R122" s="4">
        <f>SUM($Q$54:Q122)*0.1+$O$8</f>
        <v>4.2582978576256394E-6</v>
      </c>
      <c r="S122" s="4">
        <f>-SUM(R122:$R$234)</f>
        <v>-4.4639061379875755E-4</v>
      </c>
      <c r="T122">
        <f t="shared" si="30"/>
        <v>4.2852323872655905E-6</v>
      </c>
      <c r="U122">
        <f t="shared" si="31"/>
        <v>4.4831938750906978E-4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25">
      <c r="A123" s="8"/>
      <c r="B123">
        <f t="shared" si="32"/>
        <v>6.8999999999999915</v>
      </c>
      <c r="C123">
        <f t="shared" si="17"/>
        <v>0</v>
      </c>
      <c r="D123">
        <f t="shared" si="18"/>
        <v>-604.78878374920225</v>
      </c>
      <c r="E123">
        <f t="shared" si="19"/>
        <v>-220.12511530276873</v>
      </c>
      <c r="F123">
        <f t="shared" si="20"/>
        <v>36287.327024952137</v>
      </c>
      <c r="G123">
        <f t="shared" si="21"/>
        <v>-1518.8632955891023</v>
      </c>
      <c r="H123">
        <f t="shared" si="22"/>
        <v>4173.04260786949</v>
      </c>
      <c r="I123">
        <f t="shared" si="23"/>
        <v>4440.8591868896256</v>
      </c>
      <c r="J123" s="43">
        <f t="shared" si="24"/>
        <v>643.60278070864217</v>
      </c>
      <c r="K123">
        <f t="shared" si="25"/>
        <v>0.36187376187829196</v>
      </c>
      <c r="L123">
        <f t="shared" si="26"/>
        <v>9.6101116261084538</v>
      </c>
      <c r="M123" s="43">
        <f t="shared" si="27"/>
        <v>16.649134782874771</v>
      </c>
      <c r="N123" s="6">
        <f t="shared" si="28"/>
        <v>1.3028222726674982E-8</v>
      </c>
      <c r="O123" s="4">
        <f>SUM($N$54:N123)*0.1+$O$30</f>
        <v>-4.784012204566375E-7</v>
      </c>
      <c r="P123" s="4">
        <f>-SUM(O123:$O$234)</f>
        <v>4.1061758724919371E-5</v>
      </c>
      <c r="Q123" s="6">
        <f t="shared" si="29"/>
        <v>-3.5794747757165047E-8</v>
      </c>
      <c r="R123" s="4">
        <f>SUM($Q$54:Q123)*0.1+$O$8</f>
        <v>4.2547183828499223E-6</v>
      </c>
      <c r="S123" s="4">
        <f>-SUM(R123:$R$234)</f>
        <v>-4.421323159411319E-4</v>
      </c>
      <c r="T123">
        <f t="shared" si="30"/>
        <v>4.2815296618259532E-6</v>
      </c>
      <c r="U123">
        <f t="shared" si="31"/>
        <v>4.4403496802510089E-4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25">
      <c r="A124" s="8"/>
      <c r="B124">
        <f t="shared" si="32"/>
        <v>6.9999999999999911</v>
      </c>
      <c r="C124">
        <f t="shared" si="17"/>
        <v>0</v>
      </c>
      <c r="D124">
        <f t="shared" si="18"/>
        <v>-604.78878374920225</v>
      </c>
      <c r="E124">
        <f t="shared" si="19"/>
        <v>-220.12511530276873</v>
      </c>
      <c r="F124">
        <f t="shared" si="20"/>
        <v>36287.327024952137</v>
      </c>
      <c r="G124">
        <f t="shared" si="21"/>
        <v>-1540.8758071193793</v>
      </c>
      <c r="H124">
        <f t="shared" si="22"/>
        <v>4233.52148624441</v>
      </c>
      <c r="I124">
        <f t="shared" si="23"/>
        <v>4505.2194649604889</v>
      </c>
      <c r="J124" s="43">
        <f t="shared" si="24"/>
        <v>643.60278070864217</v>
      </c>
      <c r="K124">
        <f t="shared" si="25"/>
        <v>0.36711830915189037</v>
      </c>
      <c r="L124">
        <f t="shared" si="26"/>
        <v>9.6101116261084538</v>
      </c>
      <c r="M124" s="43">
        <f t="shared" si="27"/>
        <v>16.649249600258539</v>
      </c>
      <c r="N124" s="6">
        <f t="shared" si="28"/>
        <v>1.3217037548800709E-8</v>
      </c>
      <c r="O124" s="4">
        <f>SUM($N$54:N124)*0.1+$O$30</f>
        <v>-4.7707951670175745E-7</v>
      </c>
      <c r="P124" s="4">
        <f>-SUM(O124:$O$234)</f>
        <v>4.0583357504462734E-5</v>
      </c>
      <c r="Q124" s="6">
        <f t="shared" si="29"/>
        <v>-3.631351221741381E-8</v>
      </c>
      <c r="R124" s="4">
        <f>SUM($Q$54:Q124)*0.1+$O$8</f>
        <v>4.2510870316281816E-6</v>
      </c>
      <c r="S124" s="4">
        <f>-SUM(R124:$R$234)</f>
        <v>-4.3787759755828208E-4</v>
      </c>
      <c r="T124">
        <f t="shared" si="30"/>
        <v>4.2777734647516903E-6</v>
      </c>
      <c r="U124">
        <f t="shared" si="31"/>
        <v>4.3975424881375269E-4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25">
      <c r="A125" s="8"/>
      <c r="B125">
        <f t="shared" si="32"/>
        <v>7.0999999999999908</v>
      </c>
      <c r="C125">
        <f t="shared" si="17"/>
        <v>0</v>
      </c>
      <c r="D125">
        <f t="shared" si="18"/>
        <v>-604.78878374920225</v>
      </c>
      <c r="E125">
        <f t="shared" si="19"/>
        <v>-220.12511530276873</v>
      </c>
      <c r="F125">
        <f t="shared" si="20"/>
        <v>36287.327024952137</v>
      </c>
      <c r="G125">
        <f t="shared" si="21"/>
        <v>-1562.888318649656</v>
      </c>
      <c r="H125">
        <f t="shared" si="22"/>
        <v>4294.00036461933</v>
      </c>
      <c r="I125">
        <f t="shared" si="23"/>
        <v>4569.5797430313532</v>
      </c>
      <c r="J125" s="43">
        <f t="shared" si="24"/>
        <v>643.60278070864217</v>
      </c>
      <c r="K125">
        <f t="shared" si="25"/>
        <v>0.37236285642548878</v>
      </c>
      <c r="L125">
        <f t="shared" si="26"/>
        <v>9.6101116261084538</v>
      </c>
      <c r="M125" s="43">
        <f t="shared" si="27"/>
        <v>16.649366068882021</v>
      </c>
      <c r="N125" s="6">
        <f t="shared" si="28"/>
        <v>1.3405852370926432E-8</v>
      </c>
      <c r="O125" s="4">
        <f>SUM($N$54:N125)*0.1+$O$30</f>
        <v>-4.7573893146466479E-7</v>
      </c>
      <c r="P125" s="4">
        <f>-SUM(O125:$O$234)</f>
        <v>4.0106277987760976E-5</v>
      </c>
      <c r="Q125" s="6">
        <f t="shared" si="29"/>
        <v>-3.6832276677662579E-8</v>
      </c>
      <c r="R125" s="4">
        <f>SUM($Q$54:Q125)*0.1+$O$8</f>
        <v>4.2474038039604148E-6</v>
      </c>
      <c r="S125" s="4">
        <f>-SUM(R125:$R$234)</f>
        <v>-4.3362651052665394E-4</v>
      </c>
      <c r="T125">
        <f t="shared" si="30"/>
        <v>4.2739638048079607E-6</v>
      </c>
      <c r="U125">
        <f t="shared" si="31"/>
        <v>4.3547728317967847E-4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25">
      <c r="A126" s="8"/>
      <c r="B126">
        <f t="shared" si="32"/>
        <v>7.1999999999999904</v>
      </c>
      <c r="C126">
        <f t="shared" si="17"/>
        <v>0</v>
      </c>
      <c r="D126">
        <f t="shared" si="18"/>
        <v>-604.78878374920225</v>
      </c>
      <c r="E126">
        <f t="shared" si="19"/>
        <v>-220.12511530276873</v>
      </c>
      <c r="F126">
        <f t="shared" si="20"/>
        <v>36287.327024952137</v>
      </c>
      <c r="G126">
        <f t="shared" si="21"/>
        <v>-1584.9008301799329</v>
      </c>
      <c r="H126">
        <f t="shared" si="22"/>
        <v>4354.4792429942509</v>
      </c>
      <c r="I126">
        <f t="shared" si="23"/>
        <v>4633.9400211022175</v>
      </c>
      <c r="J126" s="43">
        <f t="shared" si="24"/>
        <v>643.60278070864217</v>
      </c>
      <c r="K126">
        <f t="shared" si="25"/>
        <v>0.37760740369908724</v>
      </c>
      <c r="L126">
        <f t="shared" si="26"/>
        <v>9.6101116261084538</v>
      </c>
      <c r="M126" s="43">
        <f t="shared" si="27"/>
        <v>16.649484188710563</v>
      </c>
      <c r="N126" s="6">
        <f t="shared" si="28"/>
        <v>1.3594667193052156E-8</v>
      </c>
      <c r="O126" s="4">
        <f>SUM($N$54:N126)*0.1+$O$30</f>
        <v>-4.7437946474535956E-7</v>
      </c>
      <c r="P126" s="4">
        <f>-SUM(O126:$O$234)</f>
        <v>3.963053905629631E-5</v>
      </c>
      <c r="Q126" s="6">
        <f t="shared" si="29"/>
        <v>-3.7351041137911355E-8</v>
      </c>
      <c r="R126" s="4">
        <f>SUM($Q$54:Q126)*0.1+$O$8</f>
        <v>4.2436686998466236E-6</v>
      </c>
      <c r="S126" s="4">
        <f>-SUM(R126:$R$234)</f>
        <v>-4.2937910672269353E-4</v>
      </c>
      <c r="T126">
        <f t="shared" si="30"/>
        <v>4.2701006909240475E-6</v>
      </c>
      <c r="U126">
        <f t="shared" si="31"/>
        <v>4.3120412441890077E-4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25">
      <c r="A127" s="8"/>
      <c r="B127">
        <f t="shared" si="32"/>
        <v>7.2999999999999901</v>
      </c>
      <c r="C127">
        <f t="shared" si="17"/>
        <v>0</v>
      </c>
      <c r="D127">
        <f t="shared" si="18"/>
        <v>-604.78878374920225</v>
      </c>
      <c r="E127">
        <f t="shared" si="19"/>
        <v>-220.12511530276873</v>
      </c>
      <c r="F127">
        <f t="shared" si="20"/>
        <v>36287.327024952137</v>
      </c>
      <c r="G127">
        <f t="shared" si="21"/>
        <v>-1606.9133417102096</v>
      </c>
      <c r="H127">
        <f t="shared" si="22"/>
        <v>4414.9581213691708</v>
      </c>
      <c r="I127">
        <f t="shared" si="23"/>
        <v>4698.3002991730818</v>
      </c>
      <c r="J127" s="43">
        <f t="shared" si="24"/>
        <v>643.60278070864217</v>
      </c>
      <c r="K127">
        <f t="shared" si="25"/>
        <v>0.38285195097268571</v>
      </c>
      <c r="L127">
        <f t="shared" si="26"/>
        <v>9.6101116261084538</v>
      </c>
      <c r="M127" s="43">
        <f t="shared" si="27"/>
        <v>16.649603959709019</v>
      </c>
      <c r="N127" s="6">
        <f t="shared" si="28"/>
        <v>1.3783482015177879E-8</v>
      </c>
      <c r="O127" s="4">
        <f>SUM($N$54:N127)*0.1+$O$30</f>
        <v>-4.7300111654384178E-7</v>
      </c>
      <c r="P127" s="4">
        <f>-SUM(O127:$O$234)</f>
        <v>3.9156159591550955E-5</v>
      </c>
      <c r="Q127" s="6">
        <f t="shared" si="29"/>
        <v>-3.7869805598160124E-8</v>
      </c>
      <c r="R127" s="4">
        <f>SUM($Q$54:Q127)*0.1+$O$8</f>
        <v>4.239881719286808E-6</v>
      </c>
      <c r="S127" s="4">
        <f>-SUM(R127:$R$234)</f>
        <v>-4.2513543802284682E-4</v>
      </c>
      <c r="T127">
        <f t="shared" si="30"/>
        <v>4.2661841321952076E-6</v>
      </c>
      <c r="U127">
        <f t="shared" si="31"/>
        <v>4.2693482581869198E-4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25">
      <c r="A128" s="8"/>
      <c r="B128">
        <f t="shared" si="32"/>
        <v>7.3999999999999897</v>
      </c>
      <c r="C128">
        <f t="shared" si="17"/>
        <v>0</v>
      </c>
      <c r="D128">
        <f t="shared" si="18"/>
        <v>-604.78878374920225</v>
      </c>
      <c r="E128">
        <f t="shared" si="19"/>
        <v>-220.12511530276873</v>
      </c>
      <c r="F128">
        <f t="shared" si="20"/>
        <v>36287.327024952137</v>
      </c>
      <c r="G128">
        <f t="shared" si="21"/>
        <v>-1628.9258532404863</v>
      </c>
      <c r="H128">
        <f t="shared" si="22"/>
        <v>4475.4369997440908</v>
      </c>
      <c r="I128">
        <f t="shared" si="23"/>
        <v>4762.6605772439461</v>
      </c>
      <c r="J128" s="43">
        <f t="shared" si="24"/>
        <v>643.60278070864217</v>
      </c>
      <c r="K128">
        <f t="shared" si="25"/>
        <v>0.38809649824628412</v>
      </c>
      <c r="L128">
        <f t="shared" si="26"/>
        <v>9.6101116261084538</v>
      </c>
      <c r="M128" s="43">
        <f t="shared" si="27"/>
        <v>16.649725381841758</v>
      </c>
      <c r="N128" s="6">
        <f t="shared" si="28"/>
        <v>1.3972296837303602E-8</v>
      </c>
      <c r="O128" s="4">
        <f>SUM($N$54:N128)*0.1+$O$30</f>
        <v>-4.7160388686011143E-7</v>
      </c>
      <c r="P128" s="4">
        <f>-SUM(O128:$O$234)</f>
        <v>3.8683158475007113E-5</v>
      </c>
      <c r="Q128" s="6">
        <f t="shared" si="29"/>
        <v>-3.8388570058408886E-8</v>
      </c>
      <c r="R128" s="4">
        <f>SUM($Q$54:Q128)*0.1+$O$8</f>
        <v>4.2360428622809672E-6</v>
      </c>
      <c r="S128" s="4">
        <f>-SUM(R128:$R$234)</f>
        <v>-4.2089555630356009E-4</v>
      </c>
      <c r="T128">
        <f t="shared" si="30"/>
        <v>4.2622141378845679E-6</v>
      </c>
      <c r="U128">
        <f t="shared" si="31"/>
        <v>4.2266944065745494E-4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8"/>
      <c r="B129">
        <f t="shared" si="32"/>
        <v>7.4999999999999893</v>
      </c>
      <c r="C129">
        <f t="shared" si="17"/>
        <v>0</v>
      </c>
      <c r="D129">
        <f t="shared" si="18"/>
        <v>-604.78878374920225</v>
      </c>
      <c r="E129">
        <f t="shared" si="19"/>
        <v>-220.12511530276873</v>
      </c>
      <c r="F129">
        <f t="shared" si="20"/>
        <v>36287.327024952137</v>
      </c>
      <c r="G129">
        <f t="shared" si="21"/>
        <v>-1650.9383647707632</v>
      </c>
      <c r="H129">
        <f t="shared" si="22"/>
        <v>4535.9158781190108</v>
      </c>
      <c r="I129">
        <f t="shared" si="23"/>
        <v>4827.0208553148095</v>
      </c>
      <c r="J129" s="43">
        <f t="shared" si="24"/>
        <v>643.60278070864217</v>
      </c>
      <c r="K129">
        <f t="shared" si="25"/>
        <v>0.39334104551988253</v>
      </c>
      <c r="L129">
        <f t="shared" si="26"/>
        <v>9.6101116261084538</v>
      </c>
      <c r="M129" s="43">
        <f t="shared" si="27"/>
        <v>16.649848455072657</v>
      </c>
      <c r="N129" s="6">
        <f t="shared" si="28"/>
        <v>1.4161111659429328E-8</v>
      </c>
      <c r="O129" s="4">
        <f>SUM($N$54:N129)*0.1+$O$30</f>
        <v>-4.7018777569416847E-7</v>
      </c>
      <c r="P129" s="4">
        <f>-SUM(O129:$O$234)</f>
        <v>3.8211554588147003E-5</v>
      </c>
      <c r="Q129" s="6">
        <f t="shared" si="29"/>
        <v>-3.8907334518657656E-8</v>
      </c>
      <c r="R129" s="4">
        <f>SUM($Q$54:Q129)*0.1+$O$8</f>
        <v>4.2321521288291011E-6</v>
      </c>
      <c r="S129" s="4">
        <f>-SUM(R129:$R$234)</f>
        <v>-4.1665951344127907E-4</v>
      </c>
      <c r="T129">
        <f t="shared" si="30"/>
        <v>4.2581907174250575E-6</v>
      </c>
      <c r="U129">
        <f t="shared" si="31"/>
        <v>4.1840802220460154E-4</v>
      </c>
      <c r="X129" s="1"/>
    </row>
    <row r="130" spans="1:24" x14ac:dyDescent="0.25">
      <c r="A130" s="8"/>
      <c r="B130">
        <f t="shared" si="32"/>
        <v>7.599999999999989</v>
      </c>
      <c r="C130">
        <f t="shared" si="17"/>
        <v>0</v>
      </c>
      <c r="D130">
        <f t="shared" si="18"/>
        <v>-604.78878374920225</v>
      </c>
      <c r="E130">
        <f t="shared" si="19"/>
        <v>-220.12511530276873</v>
      </c>
      <c r="F130">
        <f t="shared" si="20"/>
        <v>36287.327024952137</v>
      </c>
      <c r="G130">
        <f t="shared" si="21"/>
        <v>-1672.9508763010399</v>
      </c>
      <c r="H130">
        <f t="shared" si="22"/>
        <v>4596.3947564939308</v>
      </c>
      <c r="I130">
        <f t="shared" si="23"/>
        <v>4891.3811333856738</v>
      </c>
      <c r="J130" s="43">
        <f t="shared" si="24"/>
        <v>643.60278070864217</v>
      </c>
      <c r="K130">
        <f t="shared" si="25"/>
        <v>0.39858559279348094</v>
      </c>
      <c r="L130">
        <f t="shared" si="26"/>
        <v>9.6101116261084538</v>
      </c>
      <c r="M130" s="43">
        <f t="shared" si="27"/>
        <v>16.649973179365102</v>
      </c>
      <c r="N130" s="6">
        <f t="shared" si="28"/>
        <v>1.4349926481555051E-8</v>
      </c>
      <c r="O130" s="4">
        <f>SUM($N$54:N130)*0.1+$O$30</f>
        <v>-4.68752783046013E-7</v>
      </c>
      <c r="P130" s="4">
        <f>-SUM(O130:$O$234)</f>
        <v>3.7741366812452832E-5</v>
      </c>
      <c r="Q130" s="6">
        <f t="shared" si="29"/>
        <v>-3.9426098978906425E-8</v>
      </c>
      <c r="R130" s="4">
        <f>SUM($Q$54:Q130)*0.1+$O$8</f>
        <v>4.2282095189312107E-6</v>
      </c>
      <c r="S130" s="4">
        <f>-SUM(R130:$R$234)</f>
        <v>-4.1242736131244994E-4</v>
      </c>
      <c r="T130">
        <f t="shared" si="30"/>
        <v>4.2541138804213837E-6</v>
      </c>
      <c r="U130">
        <f t="shared" si="31"/>
        <v>4.1415062372043127E-4</v>
      </c>
      <c r="X130" s="1"/>
    </row>
    <row r="131" spans="1:24" x14ac:dyDescent="0.25">
      <c r="A131" s="8"/>
      <c r="B131">
        <f t="shared" si="32"/>
        <v>7.6999999999999886</v>
      </c>
      <c r="C131">
        <f t="shared" si="17"/>
        <v>0</v>
      </c>
      <c r="D131">
        <f t="shared" si="18"/>
        <v>-604.78878374920225</v>
      </c>
      <c r="E131">
        <f t="shared" si="19"/>
        <v>-220.12511530276873</v>
      </c>
      <c r="F131">
        <f t="shared" si="20"/>
        <v>36287.327024952137</v>
      </c>
      <c r="G131">
        <f t="shared" si="21"/>
        <v>-1694.9633878313168</v>
      </c>
      <c r="H131">
        <f t="shared" si="22"/>
        <v>4656.8736348688508</v>
      </c>
      <c r="I131">
        <f t="shared" si="23"/>
        <v>4955.7414114565381</v>
      </c>
      <c r="J131" s="43">
        <f t="shared" si="24"/>
        <v>643.60278070864217</v>
      </c>
      <c r="K131">
        <f t="shared" si="25"/>
        <v>0.4038301400670794</v>
      </c>
      <c r="L131">
        <f t="shared" si="26"/>
        <v>9.6101116261084538</v>
      </c>
      <c r="M131" s="43">
        <f t="shared" si="27"/>
        <v>16.650099554681987</v>
      </c>
      <c r="N131" s="6">
        <f t="shared" si="28"/>
        <v>1.4538741303680776E-8</v>
      </c>
      <c r="O131" s="4">
        <f>SUM($N$54:N131)*0.1+$O$30</f>
        <v>-4.6729890891564491E-7</v>
      </c>
      <c r="P131" s="4">
        <f>-SUM(O131:$O$234)</f>
        <v>3.727261402940682E-5</v>
      </c>
      <c r="Q131" s="6">
        <f t="shared" si="29"/>
        <v>-3.9944863439155194E-8</v>
      </c>
      <c r="R131" s="4">
        <f>SUM($Q$54:Q131)*0.1+$O$8</f>
        <v>4.224215032587295E-6</v>
      </c>
      <c r="S131" s="4">
        <f>-SUM(R131:$R$234)</f>
        <v>-4.0819915179351877E-4</v>
      </c>
      <c r="T131">
        <f t="shared" si="30"/>
        <v>4.2499836366520556E-6</v>
      </c>
      <c r="U131">
        <f t="shared" si="31"/>
        <v>4.0989729845600752E-4</v>
      </c>
      <c r="X131" s="1"/>
    </row>
    <row r="132" spans="1:24" x14ac:dyDescent="0.25">
      <c r="A132" s="8"/>
      <c r="B132">
        <f t="shared" si="32"/>
        <v>7.7999999999999883</v>
      </c>
      <c r="C132">
        <f t="shared" si="17"/>
        <v>0</v>
      </c>
      <c r="D132">
        <f t="shared" si="18"/>
        <v>-604.78878374920225</v>
      </c>
      <c r="E132">
        <f t="shared" si="19"/>
        <v>-220.12511530276873</v>
      </c>
      <c r="F132">
        <f t="shared" si="20"/>
        <v>36287.327024952137</v>
      </c>
      <c r="G132">
        <f t="shared" si="21"/>
        <v>-1716.9758993615935</v>
      </c>
      <c r="H132">
        <f t="shared" si="22"/>
        <v>4717.3525132437708</v>
      </c>
      <c r="I132">
        <f t="shared" si="23"/>
        <v>5020.1016895274015</v>
      </c>
      <c r="J132" s="43">
        <f t="shared" si="24"/>
        <v>643.60278070864217</v>
      </c>
      <c r="K132">
        <f t="shared" si="25"/>
        <v>0.40907468734067776</v>
      </c>
      <c r="L132">
        <f t="shared" si="26"/>
        <v>9.6101116261084538</v>
      </c>
      <c r="M132" s="43">
        <f t="shared" si="27"/>
        <v>16.650227580985717</v>
      </c>
      <c r="N132" s="6">
        <f t="shared" si="28"/>
        <v>1.4727556125806499E-8</v>
      </c>
      <c r="O132" s="4">
        <f>SUM($N$54:N132)*0.1+$O$30</f>
        <v>-4.6582615330306426E-7</v>
      </c>
      <c r="P132" s="4">
        <f>-SUM(O132:$O$234)</f>
        <v>3.6805315120491168E-5</v>
      </c>
      <c r="Q132" s="6">
        <f t="shared" si="29"/>
        <v>-4.0463627899403957E-8</v>
      </c>
      <c r="R132" s="4">
        <f>SUM($Q$54:Q132)*0.1+$O$8</f>
        <v>4.2201686697973549E-6</v>
      </c>
      <c r="S132" s="4">
        <f>-SUM(R132:$R$234)</f>
        <v>-4.0397493676093139E-4</v>
      </c>
      <c r="T132">
        <f t="shared" si="30"/>
        <v>4.2457999960714477E-6</v>
      </c>
      <c r="U132">
        <f t="shared" si="31"/>
        <v>4.0564809965303321E-4</v>
      </c>
      <c r="X132" s="1"/>
    </row>
    <row r="133" spans="1:24" x14ac:dyDescent="0.25">
      <c r="A133" s="8"/>
      <c r="B133">
        <f t="shared" si="32"/>
        <v>7.8999999999999879</v>
      </c>
      <c r="C133">
        <f t="shared" si="17"/>
        <v>0</v>
      </c>
      <c r="D133">
        <f t="shared" si="18"/>
        <v>-604.78878374920225</v>
      </c>
      <c r="E133">
        <f t="shared" si="19"/>
        <v>-220.12511530276873</v>
      </c>
      <c r="F133">
        <f t="shared" si="20"/>
        <v>36287.327024952137</v>
      </c>
      <c r="G133">
        <f t="shared" si="21"/>
        <v>-1738.9884108918704</v>
      </c>
      <c r="H133">
        <f t="shared" si="22"/>
        <v>4777.8313916186908</v>
      </c>
      <c r="I133">
        <f t="shared" si="23"/>
        <v>5084.4619675982658</v>
      </c>
      <c r="J133" s="43">
        <f t="shared" si="24"/>
        <v>643.60278070864217</v>
      </c>
      <c r="K133">
        <f t="shared" si="25"/>
        <v>0.41431923461427622</v>
      </c>
      <c r="L133">
        <f t="shared" si="26"/>
        <v>9.6101116261084538</v>
      </c>
      <c r="M133" s="43">
        <f t="shared" si="27"/>
        <v>16.650357258238216</v>
      </c>
      <c r="N133" s="6">
        <f t="shared" si="28"/>
        <v>1.4916370947932225E-8</v>
      </c>
      <c r="O133" s="4">
        <f>SUM($N$54:N133)*0.1+$O$30</f>
        <v>-4.6433451620827105E-7</v>
      </c>
      <c r="P133" s="4">
        <f>-SUM(O133:$O$234)</f>
        <v>3.6339488967188108E-5</v>
      </c>
      <c r="Q133" s="6">
        <f t="shared" si="29"/>
        <v>-4.0982392359652726E-8</v>
      </c>
      <c r="R133" s="4">
        <f>SUM($Q$54:Q133)*0.1+$O$8</f>
        <v>4.2160704305613896E-6</v>
      </c>
      <c r="S133" s="4">
        <f>-SUM(R133:$R$234)</f>
        <v>-3.9975476809113409E-4</v>
      </c>
      <c r="T133">
        <f t="shared" si="30"/>
        <v>4.2415629688119062E-6</v>
      </c>
      <c r="U133">
        <f t="shared" si="31"/>
        <v>4.0140308054372576E-4</v>
      </c>
      <c r="X133" s="1"/>
    </row>
    <row r="134" spans="1:24" x14ac:dyDescent="0.25">
      <c r="A134" s="8"/>
      <c r="B134">
        <f t="shared" si="32"/>
        <v>7.9999999999999876</v>
      </c>
      <c r="C134">
        <f t="shared" si="17"/>
        <v>0</v>
      </c>
      <c r="D134">
        <f t="shared" si="18"/>
        <v>-604.78878374920225</v>
      </c>
      <c r="E134">
        <f t="shared" si="19"/>
        <v>-220.12511530276873</v>
      </c>
      <c r="F134">
        <f t="shared" si="20"/>
        <v>36287.327024952137</v>
      </c>
      <c r="G134">
        <f t="shared" si="21"/>
        <v>-1761.0009224221471</v>
      </c>
      <c r="H134">
        <f t="shared" si="22"/>
        <v>4838.3102699936107</v>
      </c>
      <c r="I134">
        <f t="shared" si="23"/>
        <v>5148.8222456691292</v>
      </c>
      <c r="J134" s="43">
        <f t="shared" si="24"/>
        <v>643.60278070864217</v>
      </c>
      <c r="K134">
        <f t="shared" si="25"/>
        <v>0.41956378188787458</v>
      </c>
      <c r="L134">
        <f t="shared" si="26"/>
        <v>9.6101116261084538</v>
      </c>
      <c r="M134" s="43">
        <f t="shared" si="27"/>
        <v>16.6504885864009</v>
      </c>
      <c r="N134" s="6">
        <f t="shared" si="28"/>
        <v>1.5105185770057946E-8</v>
      </c>
      <c r="O134" s="4">
        <f>SUM($N$54:N134)*0.1+$O$30</f>
        <v>-4.6282399763126523E-7</v>
      </c>
      <c r="P134" s="4">
        <f>-SUM(O134:$O$234)</f>
        <v>3.5875154450979829E-5</v>
      </c>
      <c r="Q134" s="6">
        <f t="shared" si="29"/>
        <v>-4.1501156819901495E-8</v>
      </c>
      <c r="R134" s="4">
        <f>SUM($Q$54:Q134)*0.1+$O$8</f>
        <v>4.211920314879399E-6</v>
      </c>
      <c r="S134" s="4">
        <f>-SUM(R134:$R$234)</f>
        <v>-3.9553869766057272E-4</v>
      </c>
      <c r="T134">
        <f t="shared" si="30"/>
        <v>4.2372725651859072E-6</v>
      </c>
      <c r="U134">
        <f t="shared" si="31"/>
        <v>3.9716229435068933E-4</v>
      </c>
      <c r="X134" s="1"/>
    </row>
    <row r="135" spans="1:24" x14ac:dyDescent="0.25">
      <c r="A135" s="8"/>
      <c r="B135">
        <f t="shared" si="32"/>
        <v>8.0999999999999872</v>
      </c>
      <c r="C135">
        <f t="shared" si="17"/>
        <v>0</v>
      </c>
      <c r="D135">
        <f t="shared" si="18"/>
        <v>-604.78878374920225</v>
      </c>
      <c r="E135">
        <f t="shared" si="19"/>
        <v>-220.12511530276873</v>
      </c>
      <c r="F135">
        <f t="shared" si="20"/>
        <v>36287.327024952137</v>
      </c>
      <c r="G135">
        <f t="shared" si="21"/>
        <v>-1783.0134339524238</v>
      </c>
      <c r="H135">
        <f t="shared" si="22"/>
        <v>4898.7891483685307</v>
      </c>
      <c r="I135">
        <f t="shared" si="23"/>
        <v>5213.1825237399935</v>
      </c>
      <c r="J135" s="43">
        <f t="shared" si="24"/>
        <v>643.60278070864217</v>
      </c>
      <c r="K135">
        <f t="shared" si="25"/>
        <v>0.42480832916147304</v>
      </c>
      <c r="L135">
        <f t="shared" si="26"/>
        <v>9.6101116261084538</v>
      </c>
      <c r="M135" s="43">
        <f t="shared" si="27"/>
        <v>16.650621565434715</v>
      </c>
      <c r="N135" s="6">
        <f t="shared" si="28"/>
        <v>1.5294000592183671E-8</v>
      </c>
      <c r="O135" s="4">
        <f>SUM($N$54:N135)*0.1+$O$30</f>
        <v>-4.612945975720469E-7</v>
      </c>
      <c r="P135" s="4">
        <f>-SUM(O135:$O$234)</f>
        <v>3.5412330453348563E-5</v>
      </c>
      <c r="Q135" s="6">
        <f t="shared" si="29"/>
        <v>-4.2019921280150264E-8</v>
      </c>
      <c r="R135" s="4">
        <f>SUM($Q$54:Q135)*0.1+$O$8</f>
        <v>4.207718322751384E-6</v>
      </c>
      <c r="S135" s="4">
        <f>-SUM(R135:$R$234)</f>
        <v>-3.9132677734569335E-4</v>
      </c>
      <c r="T135">
        <f t="shared" si="30"/>
        <v>4.232928795688261E-6</v>
      </c>
      <c r="U135">
        <f t="shared" si="31"/>
        <v>3.9292579428678768E-4</v>
      </c>
      <c r="X135" s="1"/>
    </row>
    <row r="136" spans="1:24" x14ac:dyDescent="0.25">
      <c r="A136" s="8"/>
      <c r="B136">
        <f t="shared" si="32"/>
        <v>8.1999999999999869</v>
      </c>
      <c r="C136">
        <f t="shared" si="17"/>
        <v>0</v>
      </c>
      <c r="D136">
        <f t="shared" si="18"/>
        <v>-604.78878374920225</v>
      </c>
      <c r="E136">
        <f t="shared" si="19"/>
        <v>-220.12511530276873</v>
      </c>
      <c r="F136">
        <f t="shared" si="20"/>
        <v>36287.327024952137</v>
      </c>
      <c r="G136">
        <f t="shared" si="21"/>
        <v>-1805.0259454827008</v>
      </c>
      <c r="H136">
        <f t="shared" si="22"/>
        <v>4959.2680267434507</v>
      </c>
      <c r="I136">
        <f t="shared" si="23"/>
        <v>5277.5428018108578</v>
      </c>
      <c r="J136" s="43">
        <f t="shared" si="24"/>
        <v>643.60278070864217</v>
      </c>
      <c r="K136">
        <f t="shared" si="25"/>
        <v>0.43005287643507151</v>
      </c>
      <c r="L136">
        <f t="shared" si="26"/>
        <v>9.6101116261084538</v>
      </c>
      <c r="M136" s="43">
        <f t="shared" si="27"/>
        <v>16.650756195300101</v>
      </c>
      <c r="N136" s="6">
        <f t="shared" si="28"/>
        <v>1.5482815414309395E-8</v>
      </c>
      <c r="O136" s="4">
        <f>SUM($N$54:N136)*0.1+$O$30</f>
        <v>-4.5974631603061595E-7</v>
      </c>
      <c r="P136" s="4">
        <f>-SUM(O136:$O$234)</f>
        <v>3.4951035855776516E-5</v>
      </c>
      <c r="Q136" s="6">
        <f t="shared" si="29"/>
        <v>-4.2538685740399027E-8</v>
      </c>
      <c r="R136" s="4">
        <f>SUM($Q$54:Q136)*0.1+$O$8</f>
        <v>4.2034644541773446E-6</v>
      </c>
      <c r="S136" s="4">
        <f>-SUM(R136:$R$234)</f>
        <v>-3.8711905902294192E-4</v>
      </c>
      <c r="T136">
        <f t="shared" si="30"/>
        <v>4.2285316709983581E-6</v>
      </c>
      <c r="U136">
        <f t="shared" si="31"/>
        <v>3.8869363355501435E-4</v>
      </c>
      <c r="X136" s="1"/>
    </row>
    <row r="137" spans="1:24" x14ac:dyDescent="0.25">
      <c r="A137" s="8"/>
      <c r="B137">
        <f t="shared" si="32"/>
        <v>8.2999999999999865</v>
      </c>
      <c r="C137">
        <f t="shared" si="17"/>
        <v>0</v>
      </c>
      <c r="D137">
        <f t="shared" si="18"/>
        <v>-604.78878374920225</v>
      </c>
      <c r="E137">
        <f t="shared" si="19"/>
        <v>-220.12511530276873</v>
      </c>
      <c r="F137">
        <f t="shared" si="20"/>
        <v>36287.327024952137</v>
      </c>
      <c r="G137">
        <f t="shared" si="21"/>
        <v>-1827.0384570129775</v>
      </c>
      <c r="H137">
        <f t="shared" si="22"/>
        <v>5019.7469051183707</v>
      </c>
      <c r="I137">
        <f t="shared" si="23"/>
        <v>5341.9030798817212</v>
      </c>
      <c r="J137" s="43">
        <f t="shared" si="24"/>
        <v>643.60278070864217</v>
      </c>
      <c r="K137">
        <f t="shared" si="25"/>
        <v>0.43529742370866986</v>
      </c>
      <c r="L137">
        <f t="shared" si="26"/>
        <v>9.6101116261084538</v>
      </c>
      <c r="M137" s="43">
        <f t="shared" si="27"/>
        <v>16.650892475957018</v>
      </c>
      <c r="N137" s="6">
        <f t="shared" si="28"/>
        <v>1.567163023643512E-8</v>
      </c>
      <c r="O137" s="4">
        <f>SUM($N$54:N137)*0.1+$O$30</f>
        <v>-4.5817915300697245E-7</v>
      </c>
      <c r="P137" s="4">
        <f>-SUM(O137:$O$234)</f>
        <v>3.4491289539745897E-5</v>
      </c>
      <c r="Q137" s="6">
        <f t="shared" si="29"/>
        <v>-4.3057450200647796E-8</v>
      </c>
      <c r="R137" s="4">
        <f>SUM($Q$54:Q137)*0.1+$O$8</f>
        <v>4.1991587091572792E-6</v>
      </c>
      <c r="S137" s="4">
        <f>-SUM(R137:$R$234)</f>
        <v>-3.8291559456876461E-4</v>
      </c>
      <c r="T137">
        <f t="shared" si="30"/>
        <v>4.2240812019824632E-6</v>
      </c>
      <c r="U137">
        <f t="shared" si="31"/>
        <v>3.8446586534836237E-4</v>
      </c>
      <c r="X137" s="1"/>
    </row>
    <row r="138" spans="1:24" x14ac:dyDescent="0.25">
      <c r="A138" s="8"/>
      <c r="B138">
        <f t="shared" si="32"/>
        <v>8.3999999999999861</v>
      </c>
      <c r="C138">
        <f t="shared" si="17"/>
        <v>0</v>
      </c>
      <c r="D138">
        <f t="shared" si="18"/>
        <v>-604.78878374920225</v>
      </c>
      <c r="E138">
        <f t="shared" si="19"/>
        <v>-220.12511530276873</v>
      </c>
      <c r="F138">
        <f t="shared" si="20"/>
        <v>36287.327024952137</v>
      </c>
      <c r="G138">
        <f t="shared" si="21"/>
        <v>-1849.0509685432544</v>
      </c>
      <c r="H138">
        <f t="shared" si="22"/>
        <v>5080.2257834932907</v>
      </c>
      <c r="I138">
        <f t="shared" si="23"/>
        <v>5406.2633579525855</v>
      </c>
      <c r="J138" s="43">
        <f t="shared" si="24"/>
        <v>643.60278070864217</v>
      </c>
      <c r="K138">
        <f t="shared" si="25"/>
        <v>0.44054197098226833</v>
      </c>
      <c r="L138">
        <f t="shared" si="26"/>
        <v>9.6101116261084538</v>
      </c>
      <c r="M138" s="43">
        <f t="shared" si="27"/>
        <v>16.651030407364932</v>
      </c>
      <c r="N138" s="6">
        <f t="shared" si="28"/>
        <v>1.5860445058560844E-8</v>
      </c>
      <c r="O138" s="4">
        <f>SUM($N$54:N138)*0.1+$O$30</f>
        <v>-4.5659310850111638E-7</v>
      </c>
      <c r="P138" s="4">
        <f>-SUM(O138:$O$234)</f>
        <v>3.4033110386738932E-5</v>
      </c>
      <c r="Q138" s="6">
        <f t="shared" si="29"/>
        <v>-4.3576214660896565E-8</v>
      </c>
      <c r="R138" s="4">
        <f>SUM($Q$54:Q138)*0.1+$O$8</f>
        <v>4.1948010876911902E-6</v>
      </c>
      <c r="S138" s="4">
        <f>-SUM(R138:$R$234)</f>
        <v>-3.7871643585960727E-4</v>
      </c>
      <c r="T138">
        <f t="shared" si="30"/>
        <v>4.2195773996960765E-6</v>
      </c>
      <c r="U138">
        <f t="shared" si="31"/>
        <v>3.8024254284969215E-4</v>
      </c>
      <c r="X138" s="1"/>
    </row>
    <row r="139" spans="1:24" x14ac:dyDescent="0.25">
      <c r="A139" s="8"/>
      <c r="B139">
        <f t="shared" si="32"/>
        <v>8.4999999999999858</v>
      </c>
      <c r="C139">
        <f t="shared" si="17"/>
        <v>0</v>
      </c>
      <c r="D139">
        <f t="shared" si="18"/>
        <v>-604.78878374920225</v>
      </c>
      <c r="E139">
        <f t="shared" si="19"/>
        <v>-220.12511530276873</v>
      </c>
      <c r="F139">
        <f t="shared" si="20"/>
        <v>36287.327024952137</v>
      </c>
      <c r="G139">
        <f t="shared" si="21"/>
        <v>-1871.0634800735311</v>
      </c>
      <c r="H139">
        <f t="shared" si="22"/>
        <v>5140.7046618682107</v>
      </c>
      <c r="I139">
        <f t="shared" si="23"/>
        <v>5470.6236360234498</v>
      </c>
      <c r="J139" s="43">
        <f t="shared" si="24"/>
        <v>643.60278070864217</v>
      </c>
      <c r="K139">
        <f t="shared" si="25"/>
        <v>0.44578651825586674</v>
      </c>
      <c r="L139">
        <f t="shared" si="26"/>
        <v>9.6101116261084538</v>
      </c>
      <c r="M139" s="43">
        <f t="shared" si="27"/>
        <v>16.65116998948282</v>
      </c>
      <c r="N139" s="6">
        <f t="shared" si="28"/>
        <v>1.6049259880686566E-8</v>
      </c>
      <c r="O139" s="4">
        <f>SUM($N$54:N139)*0.1+$O$30</f>
        <v>-4.5498818251304775E-7</v>
      </c>
      <c r="P139" s="4">
        <f>-SUM(O139:$O$234)</f>
        <v>3.357651727823782E-5</v>
      </c>
      <c r="Q139" s="6">
        <f t="shared" si="29"/>
        <v>-4.4094979121145328E-8</v>
      </c>
      <c r="R139" s="4">
        <f>SUM($Q$54:Q139)*0.1+$O$8</f>
        <v>4.1903915897790751E-6</v>
      </c>
      <c r="S139" s="4">
        <f>-SUM(R139:$R$234)</f>
        <v>-3.7452163477191618E-4</v>
      </c>
      <c r="T139">
        <f t="shared" si="30"/>
        <v>4.2150202753863159E-6</v>
      </c>
      <c r="U139">
        <f t="shared" si="31"/>
        <v>3.7602371923159899E-4</v>
      </c>
      <c r="X139" s="1"/>
    </row>
    <row r="140" spans="1:24" x14ac:dyDescent="0.25">
      <c r="A140" s="8"/>
      <c r="B140">
        <f t="shared" si="32"/>
        <v>8.5999999999999854</v>
      </c>
      <c r="C140">
        <f t="shared" si="17"/>
        <v>0</v>
      </c>
      <c r="D140">
        <f t="shared" si="18"/>
        <v>-604.78878374920225</v>
      </c>
      <c r="E140">
        <f t="shared" si="19"/>
        <v>-220.12511530276873</v>
      </c>
      <c r="F140">
        <f t="shared" si="20"/>
        <v>36287.327024952137</v>
      </c>
      <c r="G140">
        <f t="shared" si="21"/>
        <v>-1893.075991603808</v>
      </c>
      <c r="H140">
        <f t="shared" si="22"/>
        <v>5201.1835402431307</v>
      </c>
      <c r="I140">
        <f t="shared" si="23"/>
        <v>5534.9839140943131</v>
      </c>
      <c r="J140" s="43">
        <f t="shared" si="24"/>
        <v>643.60278070864217</v>
      </c>
      <c r="K140">
        <f t="shared" si="25"/>
        <v>0.45103106552946515</v>
      </c>
      <c r="L140">
        <f t="shared" si="26"/>
        <v>9.6101116261084538</v>
      </c>
      <c r="M140" s="43">
        <f t="shared" si="27"/>
        <v>16.651311222269172</v>
      </c>
      <c r="N140" s="6">
        <f t="shared" si="28"/>
        <v>1.623807470281229E-8</v>
      </c>
      <c r="O140" s="4">
        <f>SUM($N$54:N140)*0.1+$O$30</f>
        <v>-4.533643750427665E-7</v>
      </c>
      <c r="P140" s="4">
        <f>-SUM(O140:$O$234)</f>
        <v>3.3121529095724769E-5</v>
      </c>
      <c r="Q140" s="6">
        <f t="shared" si="29"/>
        <v>-4.4613743581394097E-8</v>
      </c>
      <c r="R140" s="4">
        <f>SUM($Q$54:Q140)*0.1+$O$8</f>
        <v>4.1859302154209356E-6</v>
      </c>
      <c r="S140" s="4">
        <f>-SUM(R140:$R$234)</f>
        <v>-3.7033124318213708E-4</v>
      </c>
      <c r="T140">
        <f t="shared" si="30"/>
        <v>4.2104098404943764E-6</v>
      </c>
      <c r="U140">
        <f t="shared" si="31"/>
        <v>3.7180944765627741E-4</v>
      </c>
      <c r="X140" s="1"/>
    </row>
    <row r="141" spans="1:24" x14ac:dyDescent="0.25">
      <c r="A141" s="8"/>
      <c r="B141">
        <f t="shared" si="32"/>
        <v>8.6999999999999851</v>
      </c>
      <c r="C141">
        <f t="shared" si="17"/>
        <v>0</v>
      </c>
      <c r="D141">
        <f t="shared" si="18"/>
        <v>-604.78878374920225</v>
      </c>
      <c r="E141">
        <f t="shared" si="19"/>
        <v>-220.12511530276873</v>
      </c>
      <c r="F141">
        <f t="shared" si="20"/>
        <v>36287.327024952137</v>
      </c>
      <c r="G141">
        <f t="shared" si="21"/>
        <v>-1915.0885031340847</v>
      </c>
      <c r="H141">
        <f t="shared" si="22"/>
        <v>5261.6624186180507</v>
      </c>
      <c r="I141">
        <f t="shared" si="23"/>
        <v>5599.3441921651774</v>
      </c>
      <c r="J141" s="43">
        <f t="shared" si="24"/>
        <v>643.60278070864217</v>
      </c>
      <c r="K141">
        <f t="shared" si="25"/>
        <v>0.45627561280306356</v>
      </c>
      <c r="L141">
        <f t="shared" si="26"/>
        <v>9.6101116261084538</v>
      </c>
      <c r="M141" s="43">
        <f t="shared" si="27"/>
        <v>16.651454105681985</v>
      </c>
      <c r="N141" s="6">
        <f t="shared" si="28"/>
        <v>1.6426889524938015E-8</v>
      </c>
      <c r="O141" s="4">
        <f>SUM($N$54:N141)*0.1+$O$30</f>
        <v>-4.5172168609027269E-7</v>
      </c>
      <c r="P141" s="4">
        <f>-SUM(O141:$O$234)</f>
        <v>3.2668164720682006E-5</v>
      </c>
      <c r="Q141" s="6">
        <f t="shared" si="29"/>
        <v>-4.5132508041642866E-8</v>
      </c>
      <c r="R141" s="4">
        <f>SUM($Q$54:Q141)*0.1+$O$8</f>
        <v>4.1814169646167717E-6</v>
      </c>
      <c r="S141" s="4">
        <f>-SUM(R141:$R$234)</f>
        <v>-3.6614531296671614E-4</v>
      </c>
      <c r="T141">
        <f t="shared" si="30"/>
        <v>4.2057461066580298E-6</v>
      </c>
      <c r="U141">
        <f t="shared" si="31"/>
        <v>3.675997812753867E-4</v>
      </c>
      <c r="X141" s="1"/>
    </row>
    <row r="142" spans="1:24" x14ac:dyDescent="0.25">
      <c r="A142" s="8"/>
      <c r="B142">
        <f t="shared" si="32"/>
        <v>8.7999999999999847</v>
      </c>
      <c r="C142">
        <f t="shared" si="17"/>
        <v>0</v>
      </c>
      <c r="D142">
        <f t="shared" si="18"/>
        <v>-604.78878374920225</v>
      </c>
      <c r="E142">
        <f t="shared" si="19"/>
        <v>-220.12511530276873</v>
      </c>
      <c r="F142">
        <f t="shared" si="20"/>
        <v>36287.327024952137</v>
      </c>
      <c r="G142">
        <f t="shared" si="21"/>
        <v>-1937.1010146643614</v>
      </c>
      <c r="H142">
        <f t="shared" si="22"/>
        <v>5322.1412969929706</v>
      </c>
      <c r="I142">
        <f t="shared" si="23"/>
        <v>5663.7044702360417</v>
      </c>
      <c r="J142" s="43">
        <f t="shared" si="24"/>
        <v>643.60278070864217</v>
      </c>
      <c r="K142">
        <f t="shared" si="25"/>
        <v>0.46152016007666202</v>
      </c>
      <c r="L142">
        <f t="shared" si="26"/>
        <v>9.6101116261084538</v>
      </c>
      <c r="M142" s="43">
        <f t="shared" si="27"/>
        <v>16.65159863967877</v>
      </c>
      <c r="N142" s="6">
        <f t="shared" si="28"/>
        <v>1.6615704347063739E-8</v>
      </c>
      <c r="O142" s="4">
        <f>SUM($N$54:N142)*0.1+$O$30</f>
        <v>-4.5006011565556633E-7</v>
      </c>
      <c r="P142" s="4">
        <f>-SUM(O142:$O$234)</f>
        <v>3.2216443034591731E-5</v>
      </c>
      <c r="Q142" s="6">
        <f t="shared" si="29"/>
        <v>-4.5651272501891635E-8</v>
      </c>
      <c r="R142" s="4">
        <f>SUM($Q$54:Q142)*0.1+$O$8</f>
        <v>4.1768518373665826E-6</v>
      </c>
      <c r="S142" s="4">
        <f>-SUM(R142:$R$234)</f>
        <v>-3.6196389600209931E-4</v>
      </c>
      <c r="T142">
        <f t="shared" si="30"/>
        <v>4.201029085714178E-6</v>
      </c>
      <c r="U142">
        <f t="shared" si="31"/>
        <v>3.6339477322991267E-4</v>
      </c>
      <c r="X142" s="1"/>
    </row>
    <row r="143" spans="1:24" x14ac:dyDescent="0.25">
      <c r="A143" s="8"/>
      <c r="B143">
        <f t="shared" si="32"/>
        <v>8.8999999999999844</v>
      </c>
      <c r="C143">
        <f t="shared" si="17"/>
        <v>0</v>
      </c>
      <c r="D143">
        <f t="shared" si="18"/>
        <v>-604.78878374920225</v>
      </c>
      <c r="E143">
        <f t="shared" si="19"/>
        <v>-220.12511530276873</v>
      </c>
      <c r="F143">
        <f t="shared" si="20"/>
        <v>36287.327024952137</v>
      </c>
      <c r="G143">
        <f t="shared" si="21"/>
        <v>-1959.1135261946383</v>
      </c>
      <c r="H143">
        <f t="shared" si="22"/>
        <v>5382.6201753678906</v>
      </c>
      <c r="I143">
        <f t="shared" si="23"/>
        <v>5728.0647483069051</v>
      </c>
      <c r="J143" s="43">
        <f t="shared" si="24"/>
        <v>643.60278070864217</v>
      </c>
      <c r="K143">
        <f t="shared" si="25"/>
        <v>0.46676470735026038</v>
      </c>
      <c r="L143">
        <f t="shared" si="26"/>
        <v>9.6101116261084538</v>
      </c>
      <c r="M143" s="43">
        <f t="shared" si="27"/>
        <v>16.651744824216543</v>
      </c>
      <c r="N143" s="6">
        <f t="shared" si="28"/>
        <v>1.6804519169189464E-8</v>
      </c>
      <c r="O143" s="4">
        <f>SUM($N$54:N143)*0.1+$O$30</f>
        <v>-4.4837966373864734E-7</v>
      </c>
      <c r="P143" s="4">
        <f>-SUM(O143:$O$234)</f>
        <v>3.1766382918936163E-5</v>
      </c>
      <c r="Q143" s="6">
        <f t="shared" si="29"/>
        <v>-4.6170036962140398E-8</v>
      </c>
      <c r="R143" s="4">
        <f>SUM($Q$54:Q143)*0.1+$O$8</f>
        <v>4.1722348336703682E-6</v>
      </c>
      <c r="S143" s="4">
        <f>-SUM(R143:$R$234)</f>
        <v>-3.5778704416473278E-4</v>
      </c>
      <c r="T143">
        <f t="shared" si="30"/>
        <v>4.196258789701463E-6</v>
      </c>
      <c r="U143">
        <f t="shared" si="31"/>
        <v>3.5919447665002996E-4</v>
      </c>
      <c r="X143" s="1"/>
    </row>
    <row r="144" spans="1:24" x14ac:dyDescent="0.25">
      <c r="A144" s="8"/>
      <c r="B144">
        <f t="shared" si="32"/>
        <v>8.999999999999984</v>
      </c>
      <c r="C144">
        <f t="shared" si="17"/>
        <v>0</v>
      </c>
      <c r="D144">
        <f t="shared" si="18"/>
        <v>-604.78878374920225</v>
      </c>
      <c r="E144">
        <f t="shared" si="19"/>
        <v>-220.12511530276873</v>
      </c>
      <c r="F144">
        <f t="shared" si="20"/>
        <v>36287.327024952137</v>
      </c>
      <c r="G144">
        <f t="shared" si="21"/>
        <v>-1981.126037724915</v>
      </c>
      <c r="H144">
        <f t="shared" si="22"/>
        <v>5443.0990537428106</v>
      </c>
      <c r="I144">
        <f t="shared" si="23"/>
        <v>5792.4250263777694</v>
      </c>
      <c r="J144" s="43">
        <f t="shared" si="24"/>
        <v>643.60278070864217</v>
      </c>
      <c r="K144">
        <f t="shared" si="25"/>
        <v>0.47200925462385884</v>
      </c>
      <c r="L144">
        <f t="shared" si="26"/>
        <v>9.6101116261084538</v>
      </c>
      <c r="M144" s="43">
        <f t="shared" si="27"/>
        <v>16.651892659251835</v>
      </c>
      <c r="N144" s="6">
        <f t="shared" si="28"/>
        <v>1.6993333991315185E-8</v>
      </c>
      <c r="O144" s="4">
        <f>SUM($N$54:N144)*0.1+$O$30</f>
        <v>-4.4668033033951585E-7</v>
      </c>
      <c r="P144" s="4">
        <f>-SUM(O144:$O$234)</f>
        <v>3.1318003255197524E-5</v>
      </c>
      <c r="Q144" s="6">
        <f t="shared" si="29"/>
        <v>-4.6688801422389167E-8</v>
      </c>
      <c r="R144" s="4">
        <f>SUM($Q$54:Q144)*0.1+$O$8</f>
        <v>4.1675659535281295E-6</v>
      </c>
      <c r="S144" s="4">
        <f>-SUM(R144:$R$234)</f>
        <v>-3.5361480933106238E-4</v>
      </c>
      <c r="T144">
        <f t="shared" si="30"/>
        <v>4.1914352308629372E-6</v>
      </c>
      <c r="U144">
        <f t="shared" si="31"/>
        <v>3.5499894465496111E-4</v>
      </c>
      <c r="X144" s="1"/>
    </row>
    <row r="145" spans="1:24" x14ac:dyDescent="0.25">
      <c r="A145" s="8"/>
      <c r="B145">
        <f t="shared" si="32"/>
        <v>9.0999999999999837</v>
      </c>
      <c r="C145">
        <f t="shared" si="17"/>
        <v>0</v>
      </c>
      <c r="D145">
        <f t="shared" si="18"/>
        <v>-604.78878374920225</v>
      </c>
      <c r="E145">
        <f t="shared" si="19"/>
        <v>-220.12511530276873</v>
      </c>
      <c r="F145">
        <f t="shared" si="20"/>
        <v>36287.327024952137</v>
      </c>
      <c r="G145">
        <f t="shared" si="21"/>
        <v>-2003.1385492551919</v>
      </c>
      <c r="H145">
        <f t="shared" si="22"/>
        <v>5503.5779321177306</v>
      </c>
      <c r="I145">
        <f t="shared" si="23"/>
        <v>5856.7853044486328</v>
      </c>
      <c r="J145" s="43">
        <f t="shared" si="24"/>
        <v>643.60278070864217</v>
      </c>
      <c r="K145">
        <f t="shared" si="25"/>
        <v>0.4772538018974572</v>
      </c>
      <c r="L145">
        <f t="shared" si="26"/>
        <v>9.6101116261084538</v>
      </c>
      <c r="M145" s="43">
        <f t="shared" si="27"/>
        <v>16.652042144740694</v>
      </c>
      <c r="N145" s="6">
        <f t="shared" si="28"/>
        <v>1.718214881344091E-8</v>
      </c>
      <c r="O145" s="4">
        <f>SUM($N$54:N145)*0.1+$O$30</f>
        <v>-4.4496211545817175E-7</v>
      </c>
      <c r="P145" s="4">
        <f>-SUM(O145:$O$234)</f>
        <v>3.0871322924858006E-5</v>
      </c>
      <c r="Q145" s="6">
        <f t="shared" si="29"/>
        <v>-4.7207565882637936E-8</v>
      </c>
      <c r="R145" s="4">
        <f>SUM($Q$54:Q145)*0.1+$O$8</f>
        <v>4.1628451969398655E-6</v>
      </c>
      <c r="S145" s="4">
        <f>-SUM(R145:$R$234)</f>
        <v>-3.4944724337753418E-4</v>
      </c>
      <c r="T145">
        <f t="shared" si="30"/>
        <v>4.1865584216487795E-6</v>
      </c>
      <c r="U145">
        <f t="shared" si="31"/>
        <v>3.5080823035283601E-4</v>
      </c>
      <c r="X145" s="1"/>
    </row>
    <row r="146" spans="1:24" x14ac:dyDescent="0.25">
      <c r="A146" s="8"/>
      <c r="B146">
        <f t="shared" si="32"/>
        <v>9.1999999999999833</v>
      </c>
      <c r="C146">
        <f t="shared" si="17"/>
        <v>0</v>
      </c>
      <c r="D146">
        <f t="shared" si="18"/>
        <v>-604.78878374920225</v>
      </c>
      <c r="E146">
        <f t="shared" si="19"/>
        <v>-220.12511530276873</v>
      </c>
      <c r="F146">
        <f t="shared" si="20"/>
        <v>36287.327024952137</v>
      </c>
      <c r="G146">
        <f t="shared" si="21"/>
        <v>-2025.1510607854686</v>
      </c>
      <c r="H146">
        <f t="shared" si="22"/>
        <v>5564.0568104926506</v>
      </c>
      <c r="I146">
        <f t="shared" si="23"/>
        <v>5921.145582519498</v>
      </c>
      <c r="J146" s="43">
        <f t="shared" si="24"/>
        <v>643.60278070864217</v>
      </c>
      <c r="K146">
        <f t="shared" si="25"/>
        <v>0.48249834917105572</v>
      </c>
      <c r="L146">
        <f t="shared" si="26"/>
        <v>9.6101116261084538</v>
      </c>
      <c r="M146" s="43">
        <f t="shared" si="27"/>
        <v>16.652193280638663</v>
      </c>
      <c r="N146" s="6">
        <f t="shared" si="28"/>
        <v>1.7370963635566634E-8</v>
      </c>
      <c r="O146" s="4">
        <f>SUM($N$54:N146)*0.1+$O$30</f>
        <v>-4.4322501909461508E-7</v>
      </c>
      <c r="P146" s="4">
        <f>-SUM(O146:$O$234)</f>
        <v>3.0426360809399837E-5</v>
      </c>
      <c r="Q146" s="6">
        <f t="shared" si="29"/>
        <v>-4.7726330342886705E-8</v>
      </c>
      <c r="R146" s="4">
        <f>SUM($Q$54:Q146)*0.1+$O$8</f>
        <v>4.1580725639055771E-6</v>
      </c>
      <c r="S146" s="4">
        <f>-SUM(R146:$R$234)</f>
        <v>-3.4528439818059435E-4</v>
      </c>
      <c r="T146">
        <f t="shared" si="30"/>
        <v>4.1816283747190782E-6</v>
      </c>
      <c r="U146">
        <f t="shared" si="31"/>
        <v>3.4662238684054873E-4</v>
      </c>
      <c r="X146" s="1"/>
    </row>
    <row r="147" spans="1:24" x14ac:dyDescent="0.25">
      <c r="A147" s="8"/>
      <c r="B147">
        <f t="shared" si="32"/>
        <v>9.2999999999999829</v>
      </c>
      <c r="C147">
        <f t="shared" si="17"/>
        <v>0</v>
      </c>
      <c r="D147">
        <f t="shared" si="18"/>
        <v>-604.78878374920225</v>
      </c>
      <c r="E147">
        <f t="shared" si="19"/>
        <v>-220.12511530276873</v>
      </c>
      <c r="F147">
        <f t="shared" si="20"/>
        <v>36287.327024952137</v>
      </c>
      <c r="G147">
        <f t="shared" si="21"/>
        <v>-2047.1635723157456</v>
      </c>
      <c r="H147">
        <f t="shared" si="22"/>
        <v>5624.5356888675706</v>
      </c>
      <c r="I147">
        <f t="shared" si="23"/>
        <v>5985.5058605903614</v>
      </c>
      <c r="J147" s="43">
        <f t="shared" si="24"/>
        <v>643.60278070864217</v>
      </c>
      <c r="K147">
        <f t="shared" si="25"/>
        <v>0.48774289644465413</v>
      </c>
      <c r="L147">
        <f t="shared" si="26"/>
        <v>9.6101116261084538</v>
      </c>
      <c r="M147" s="43">
        <f t="shared" si="27"/>
        <v>16.652346066900808</v>
      </c>
      <c r="N147" s="6">
        <f t="shared" si="28"/>
        <v>1.7559778457692359E-8</v>
      </c>
      <c r="O147" s="4">
        <f>SUM($N$54:N147)*0.1+$O$30</f>
        <v>-4.4146904124884585E-7</v>
      </c>
      <c r="P147" s="4">
        <f>-SUM(O147:$O$234)</f>
        <v>2.9983135790305223E-5</v>
      </c>
      <c r="Q147" s="6">
        <f t="shared" si="29"/>
        <v>-4.8245094803135468E-8</v>
      </c>
      <c r="R147" s="4">
        <f>SUM($Q$54:Q147)*0.1+$O$8</f>
        <v>4.1532480544252634E-6</v>
      </c>
      <c r="S147" s="4">
        <f>-SUM(R147:$R$234)</f>
        <v>-3.4112632561668875E-4</v>
      </c>
      <c r="T147">
        <f t="shared" si="30"/>
        <v>4.1766451029466714E-6</v>
      </c>
      <c r="U147">
        <f t="shared" si="31"/>
        <v>3.4244146720361284E-4</v>
      </c>
      <c r="X147" s="1"/>
    </row>
    <row r="148" spans="1:24" x14ac:dyDescent="0.25">
      <c r="A148" s="8"/>
      <c r="B148">
        <f t="shared" si="32"/>
        <v>9.3999999999999826</v>
      </c>
      <c r="C148">
        <f t="shared" si="17"/>
        <v>0</v>
      </c>
      <c r="D148">
        <f t="shared" si="18"/>
        <v>-604.78878374920225</v>
      </c>
      <c r="E148">
        <f t="shared" si="19"/>
        <v>-220.12511530276873</v>
      </c>
      <c r="F148">
        <f t="shared" si="20"/>
        <v>36287.327024952137</v>
      </c>
      <c r="G148">
        <f t="shared" si="21"/>
        <v>-2069.1760838460223</v>
      </c>
      <c r="H148">
        <f t="shared" si="22"/>
        <v>5685.0145672424906</v>
      </c>
      <c r="I148">
        <f t="shared" si="23"/>
        <v>6049.8661386612248</v>
      </c>
      <c r="J148" s="43">
        <f t="shared" si="24"/>
        <v>643.60278070864217</v>
      </c>
      <c r="K148">
        <f t="shared" si="25"/>
        <v>0.49298744371825248</v>
      </c>
      <c r="L148">
        <f t="shared" si="26"/>
        <v>9.6101116261084538</v>
      </c>
      <c r="M148" s="43">
        <f t="shared" si="27"/>
        <v>16.652500503481708</v>
      </c>
      <c r="N148" s="6">
        <f t="shared" si="28"/>
        <v>1.7748593279818083E-8</v>
      </c>
      <c r="O148" s="4">
        <f>SUM($N$54:N148)*0.1+$O$30</f>
        <v>-4.3969418192086401E-7</v>
      </c>
      <c r="P148" s="4">
        <f>-SUM(O148:$O$234)</f>
        <v>2.9541666749056378E-5</v>
      </c>
      <c r="Q148" s="6">
        <f t="shared" si="29"/>
        <v>-4.8763859263384237E-8</v>
      </c>
      <c r="R148" s="4">
        <f>SUM($Q$54:Q148)*0.1+$O$8</f>
        <v>4.1483716684989254E-6</v>
      </c>
      <c r="S148" s="4">
        <f>-SUM(R148:$R$234)</f>
        <v>-3.3697307756226354E-4</v>
      </c>
      <c r="T148">
        <f t="shared" si="30"/>
        <v>4.1716086194200454E-6</v>
      </c>
      <c r="U148">
        <f t="shared" si="31"/>
        <v>3.3826552451601626E-4</v>
      </c>
      <c r="X148" s="1"/>
    </row>
    <row r="149" spans="1:24" x14ac:dyDescent="0.25">
      <c r="A149" s="8"/>
      <c r="B149">
        <f t="shared" si="32"/>
        <v>9.4999999999999822</v>
      </c>
      <c r="C149">
        <f t="shared" si="17"/>
        <v>0</v>
      </c>
      <c r="D149">
        <f t="shared" si="18"/>
        <v>-604.78878374920225</v>
      </c>
      <c r="E149">
        <f t="shared" si="19"/>
        <v>-220.12511530276873</v>
      </c>
      <c r="F149">
        <f t="shared" si="20"/>
        <v>36287.327024952137</v>
      </c>
      <c r="G149">
        <f t="shared" si="21"/>
        <v>-2091.188595376299</v>
      </c>
      <c r="H149">
        <f t="shared" si="22"/>
        <v>5745.4934456174105</v>
      </c>
      <c r="I149">
        <f t="shared" si="23"/>
        <v>6114.2264167320891</v>
      </c>
      <c r="J149" s="43">
        <f t="shared" si="24"/>
        <v>643.60278070864217</v>
      </c>
      <c r="K149">
        <f t="shared" si="25"/>
        <v>0.49823199099185095</v>
      </c>
      <c r="L149">
        <f t="shared" si="26"/>
        <v>9.6101116261084538</v>
      </c>
      <c r="M149" s="43">
        <f t="shared" si="27"/>
        <v>16.65265659033544</v>
      </c>
      <c r="N149" s="6">
        <f t="shared" si="28"/>
        <v>1.7937408101943805E-8</v>
      </c>
      <c r="O149" s="4">
        <f>SUM($N$54:N149)*0.1+$O$30</f>
        <v>-4.3790044111066965E-7</v>
      </c>
      <c r="P149" s="4">
        <f>-SUM(O149:$O$234)</f>
        <v>2.9101972567135521E-5</v>
      </c>
      <c r="Q149" s="6">
        <f t="shared" si="29"/>
        <v>-4.9282623723633006E-8</v>
      </c>
      <c r="R149" s="4">
        <f>SUM($Q$54:Q149)*0.1+$O$8</f>
        <v>4.1434434061265621E-6</v>
      </c>
      <c r="S149" s="4">
        <f>-SUM(R149:$R$234)</f>
        <v>-3.3282470589376457E-4</v>
      </c>
      <c r="T149">
        <f t="shared" si="30"/>
        <v>4.1665189374462951E-6</v>
      </c>
      <c r="U149">
        <f t="shared" si="31"/>
        <v>3.3409461184007324E-4</v>
      </c>
      <c r="X149" s="1"/>
    </row>
    <row r="150" spans="1:24" x14ac:dyDescent="0.25">
      <c r="A150" s="8"/>
      <c r="B150">
        <f t="shared" si="32"/>
        <v>9.5999999999999819</v>
      </c>
      <c r="C150">
        <f t="shared" si="17"/>
        <v>0</v>
      </c>
      <c r="D150">
        <f t="shared" si="18"/>
        <v>-604.78878374920225</v>
      </c>
      <c r="E150">
        <f t="shared" si="19"/>
        <v>-220.12511530276873</v>
      </c>
      <c r="F150">
        <f t="shared" si="20"/>
        <v>36287.327024952137</v>
      </c>
      <c r="G150">
        <f t="shared" si="21"/>
        <v>-2113.2011069065757</v>
      </c>
      <c r="H150">
        <f t="shared" si="22"/>
        <v>5805.9723239923305</v>
      </c>
      <c r="I150">
        <f t="shared" si="23"/>
        <v>6178.5866948029534</v>
      </c>
      <c r="J150" s="43">
        <f t="shared" si="24"/>
        <v>643.60278070864217</v>
      </c>
      <c r="K150">
        <f t="shared" si="25"/>
        <v>0.50347653826544936</v>
      </c>
      <c r="L150">
        <f t="shared" si="26"/>
        <v>9.6101116261084538</v>
      </c>
      <c r="M150" s="43">
        <f t="shared" si="27"/>
        <v>16.652814327415605</v>
      </c>
      <c r="N150" s="6">
        <f t="shared" si="28"/>
        <v>1.8126222924069529E-8</v>
      </c>
      <c r="O150" s="4">
        <f>SUM($N$54:N150)*0.1+$O$30</f>
        <v>-4.3608781881826269E-7</v>
      </c>
      <c r="P150" s="4">
        <f>-SUM(O150:$O$234)</f>
        <v>2.8664072126024847E-5</v>
      </c>
      <c r="Q150" s="6">
        <f t="shared" si="29"/>
        <v>-4.9801388183881769E-8</v>
      </c>
      <c r="R150" s="4">
        <f>SUM($Q$54:Q150)*0.1+$O$8</f>
        <v>4.1384632673081736E-6</v>
      </c>
      <c r="S150" s="4">
        <f>-SUM(R150:$R$234)</f>
        <v>-3.2868126248763801E-4</v>
      </c>
      <c r="T150">
        <f t="shared" si="30"/>
        <v>4.1613760705541521E-6</v>
      </c>
      <c r="U150">
        <f t="shared" si="31"/>
        <v>3.2992878222627616E-4</v>
      </c>
      <c r="X150" s="1"/>
    </row>
    <row r="151" spans="1:24" x14ac:dyDescent="0.25">
      <c r="A151" s="8"/>
      <c r="B151">
        <f t="shared" si="32"/>
        <v>9.6999999999999815</v>
      </c>
      <c r="C151">
        <f t="shared" si="17"/>
        <v>0</v>
      </c>
      <c r="D151">
        <f t="shared" si="18"/>
        <v>-604.78878374920225</v>
      </c>
      <c r="E151">
        <f t="shared" si="19"/>
        <v>-220.12511530276873</v>
      </c>
      <c r="F151">
        <f t="shared" si="20"/>
        <v>36287.327024952137</v>
      </c>
      <c r="G151">
        <f t="shared" si="21"/>
        <v>-2135.2136184368528</v>
      </c>
      <c r="H151">
        <f t="shared" si="22"/>
        <v>5866.4512023672505</v>
      </c>
      <c r="I151">
        <f t="shared" si="23"/>
        <v>6242.9469728738168</v>
      </c>
      <c r="J151" s="43">
        <f t="shared" si="24"/>
        <v>643.60278070864217</v>
      </c>
      <c r="K151">
        <f t="shared" si="25"/>
        <v>0.50872108553904771</v>
      </c>
      <c r="L151">
        <f t="shared" si="26"/>
        <v>9.6101116261084538</v>
      </c>
      <c r="M151" s="43">
        <f t="shared" si="27"/>
        <v>16.652973714675305</v>
      </c>
      <c r="N151" s="6">
        <f t="shared" si="28"/>
        <v>1.8315037746195257E-8</v>
      </c>
      <c r="O151" s="4">
        <f>SUM($N$54:N151)*0.1+$O$30</f>
        <v>-4.3425631504364316E-7</v>
      </c>
      <c r="P151" s="4">
        <f>-SUM(O151:$O$234)</f>
        <v>2.8227984307206583E-5</v>
      </c>
      <c r="Q151" s="6">
        <f t="shared" si="29"/>
        <v>-5.0320152644130538E-8</v>
      </c>
      <c r="R151" s="4">
        <f>SUM($Q$54:Q151)*0.1+$O$8</f>
        <v>4.1334312520437607E-6</v>
      </c>
      <c r="S151" s="4">
        <f>-SUM(R151:$R$234)</f>
        <v>-3.2454279922032982E-4</v>
      </c>
      <c r="T151">
        <f t="shared" si="30"/>
        <v>4.1561800324970683E-6</v>
      </c>
      <c r="U151">
        <f t="shared" si="31"/>
        <v>3.2576808871314451E-4</v>
      </c>
      <c r="X151" s="1"/>
    </row>
    <row r="152" spans="1:24" x14ac:dyDescent="0.25">
      <c r="A152" s="8"/>
      <c r="B152">
        <f t="shared" si="32"/>
        <v>9.7999999999999812</v>
      </c>
      <c r="C152">
        <f t="shared" si="17"/>
        <v>0</v>
      </c>
      <c r="D152">
        <f t="shared" si="18"/>
        <v>-604.78878374920225</v>
      </c>
      <c r="E152">
        <f t="shared" si="19"/>
        <v>-220.12511530276873</v>
      </c>
      <c r="F152">
        <f t="shared" si="20"/>
        <v>36287.327024952137</v>
      </c>
      <c r="G152">
        <f t="shared" si="21"/>
        <v>-2157.2261299671295</v>
      </c>
      <c r="H152">
        <f t="shared" si="22"/>
        <v>5926.9300807421705</v>
      </c>
      <c r="I152">
        <f t="shared" si="23"/>
        <v>6307.3072509446811</v>
      </c>
      <c r="J152" s="43">
        <f t="shared" si="24"/>
        <v>643.60278070864217</v>
      </c>
      <c r="K152">
        <f t="shared" si="25"/>
        <v>0.51396563281264618</v>
      </c>
      <c r="L152">
        <f t="shared" si="26"/>
        <v>9.6101116261084538</v>
      </c>
      <c r="M152" s="43">
        <f t="shared" si="27"/>
        <v>16.653134752067164</v>
      </c>
      <c r="N152" s="6">
        <f t="shared" si="28"/>
        <v>1.8503852568320978E-8</v>
      </c>
      <c r="O152" s="4">
        <f>SUM($N$54:N152)*0.1+$O$30</f>
        <v>-4.3240592978681107E-7</v>
      </c>
      <c r="P152" s="4">
        <f>-SUM(O152:$O$234)</f>
        <v>2.7793727992162941E-5</v>
      </c>
      <c r="Q152" s="6">
        <f t="shared" si="29"/>
        <v>-5.0838917104379307E-8</v>
      </c>
      <c r="R152" s="4">
        <f>SUM($Q$54:Q152)*0.1+$O$8</f>
        <v>4.1283473603333225E-6</v>
      </c>
      <c r="S152" s="4">
        <f>-SUM(R152:$R$234)</f>
        <v>-3.2040936796828606E-4</v>
      </c>
      <c r="T152">
        <f t="shared" si="30"/>
        <v>4.1509308372563752E-6</v>
      </c>
      <c r="U152">
        <f t="shared" si="31"/>
        <v>3.2161258432707336E-4</v>
      </c>
      <c r="X152" s="1"/>
    </row>
    <row r="153" spans="1:24" x14ac:dyDescent="0.25">
      <c r="A153" s="8"/>
      <c r="B153">
        <f t="shared" si="32"/>
        <v>9.8999999999999808</v>
      </c>
      <c r="C153">
        <f t="shared" si="17"/>
        <v>0</v>
      </c>
      <c r="D153">
        <f t="shared" si="18"/>
        <v>-604.78878374920225</v>
      </c>
      <c r="E153">
        <f t="shared" si="19"/>
        <v>-220.12511530276873</v>
      </c>
      <c r="F153">
        <f t="shared" si="20"/>
        <v>36287.327024952137</v>
      </c>
      <c r="G153">
        <f t="shared" si="21"/>
        <v>-2179.2386414974062</v>
      </c>
      <c r="H153">
        <f t="shared" si="22"/>
        <v>5987.4089591170905</v>
      </c>
      <c r="I153">
        <f t="shared" si="23"/>
        <v>6371.6675290155454</v>
      </c>
      <c r="J153" s="43">
        <f t="shared" si="24"/>
        <v>643.60278070864217</v>
      </c>
      <c r="K153">
        <f t="shared" si="25"/>
        <v>0.51921018008624464</v>
      </c>
      <c r="L153">
        <f t="shared" si="26"/>
        <v>9.6101116261084538</v>
      </c>
      <c r="M153" s="43">
        <f t="shared" si="27"/>
        <v>16.653297439543312</v>
      </c>
      <c r="N153" s="6">
        <f t="shared" si="28"/>
        <v>1.8692667390446703E-8</v>
      </c>
      <c r="O153" s="4">
        <f>SUM($N$54:N153)*0.1+$O$30</f>
        <v>-4.3053666304776637E-7</v>
      </c>
      <c r="P153" s="4">
        <f>-SUM(O153:$O$234)</f>
        <v>2.7361322062376135E-5</v>
      </c>
      <c r="Q153" s="6">
        <f t="shared" si="29"/>
        <v>-5.1357681564628076E-8</v>
      </c>
      <c r="R153" s="4">
        <f>SUM($Q$54:Q153)*0.1+$O$8</f>
        <v>4.1232115921768599E-6</v>
      </c>
      <c r="S153" s="4">
        <f>-SUM(R153:$R$234)</f>
        <v>-3.162810206079527E-4</v>
      </c>
      <c r="T153">
        <f t="shared" si="30"/>
        <v>4.1456284990444988E-6</v>
      </c>
      <c r="U153">
        <f t="shared" si="31"/>
        <v>3.1746232208217914E-4</v>
      </c>
      <c r="X153" s="1"/>
    </row>
    <row r="154" spans="1:24" x14ac:dyDescent="0.25">
      <c r="A154" s="8"/>
      <c r="B154">
        <f t="shared" si="32"/>
        <v>9.9999999999999805</v>
      </c>
      <c r="C154">
        <f t="shared" si="17"/>
        <v>0</v>
      </c>
      <c r="D154">
        <f t="shared" si="18"/>
        <v>-604.78878374920225</v>
      </c>
      <c r="E154">
        <f t="shared" si="19"/>
        <v>-220.12511530276873</v>
      </c>
      <c r="F154">
        <f t="shared" si="20"/>
        <v>36287.327024952137</v>
      </c>
      <c r="G154">
        <f t="shared" si="21"/>
        <v>-2201.2511530276829</v>
      </c>
      <c r="H154">
        <f t="shared" si="22"/>
        <v>6047.8878374920105</v>
      </c>
      <c r="I154">
        <f t="shared" si="23"/>
        <v>6436.0278070864088</v>
      </c>
      <c r="J154" s="43">
        <f t="shared" si="24"/>
        <v>643.60278070864217</v>
      </c>
      <c r="K154">
        <f t="shared" si="25"/>
        <v>0.524454727359843</v>
      </c>
      <c r="L154">
        <f t="shared" si="26"/>
        <v>9.6101116261084538</v>
      </c>
      <c r="M154" s="43">
        <f t="shared" si="27"/>
        <v>16.653461777055384</v>
      </c>
      <c r="N154" s="6">
        <f t="shared" si="28"/>
        <v>1.8881482212572424E-8</v>
      </c>
      <c r="O154" s="4">
        <f>SUM($N$54:N154)*0.1+$O$30</f>
        <v>-4.2864851482650915E-7</v>
      </c>
      <c r="P154" s="4">
        <f>-SUM(O154:$O$234)</f>
        <v>2.6930785399328366E-5</v>
      </c>
      <c r="Q154" s="6">
        <f t="shared" si="29"/>
        <v>-5.1876446024876839E-8</v>
      </c>
      <c r="R154" s="4">
        <f>SUM($Q$54:Q154)*0.1+$O$8</f>
        <v>4.1180239475743721E-6</v>
      </c>
      <c r="S154" s="4">
        <f>-SUM(R154:$R$234)</f>
        <v>-3.1215780901577589E-4</v>
      </c>
      <c r="T154">
        <f t="shared" si="30"/>
        <v>4.1402730323082543E-6</v>
      </c>
      <c r="U154">
        <f t="shared" si="31"/>
        <v>3.1331735498014518E-4</v>
      </c>
      <c r="X154" s="1"/>
    </row>
    <row r="155" spans="1:24" x14ac:dyDescent="0.25">
      <c r="A155" s="8"/>
      <c r="B155">
        <f t="shared" si="32"/>
        <v>10.09999999999998</v>
      </c>
      <c r="C155">
        <f t="shared" si="17"/>
        <v>0</v>
      </c>
      <c r="D155">
        <f t="shared" si="18"/>
        <v>-604.78878374920225</v>
      </c>
      <c r="E155">
        <f t="shared" si="19"/>
        <v>-220.12511530276873</v>
      </c>
      <c r="F155">
        <f t="shared" si="20"/>
        <v>36287.327024952137</v>
      </c>
      <c r="G155">
        <f t="shared" si="21"/>
        <v>-2223.2636645579601</v>
      </c>
      <c r="H155">
        <f t="shared" si="22"/>
        <v>6108.3667158669305</v>
      </c>
      <c r="I155">
        <f t="shared" si="23"/>
        <v>6500.3880851572731</v>
      </c>
      <c r="J155" s="43">
        <f t="shared" si="24"/>
        <v>643.60278070864217</v>
      </c>
      <c r="K155">
        <f t="shared" si="25"/>
        <v>0.52969927463344146</v>
      </c>
      <c r="L155">
        <f t="shared" si="26"/>
        <v>9.6101116261084538</v>
      </c>
      <c r="M155" s="43">
        <f t="shared" si="27"/>
        <v>16.653627764554539</v>
      </c>
      <c r="N155" s="6">
        <f t="shared" si="28"/>
        <v>1.9070297034698152E-8</v>
      </c>
      <c r="O155" s="4">
        <f>SUM($N$54:N155)*0.1+$O$30</f>
        <v>-4.2674148512303933E-7</v>
      </c>
      <c r="P155" s="4">
        <f>-SUM(O155:$O$234)</f>
        <v>2.650213688450186E-5</v>
      </c>
      <c r="Q155" s="6">
        <f t="shared" si="29"/>
        <v>-5.2395210485125608E-8</v>
      </c>
      <c r="R155" s="4">
        <f>SUM($Q$54:Q155)*0.1+$O$8</f>
        <v>4.1127844265258599E-6</v>
      </c>
      <c r="S155" s="4">
        <f>-SUM(R155:$R$234)</f>
        <v>-3.080397850682015E-4</v>
      </c>
      <c r="T155">
        <f t="shared" si="30"/>
        <v>4.1348644517322048E-6</v>
      </c>
      <c r="U155">
        <f t="shared" si="31"/>
        <v>3.0917773601006371E-4</v>
      </c>
      <c r="X155" s="1"/>
    </row>
    <row r="156" spans="1:24" x14ac:dyDescent="0.25">
      <c r="A156" s="8"/>
      <c r="B156">
        <f t="shared" si="32"/>
        <v>10.19999999999998</v>
      </c>
      <c r="C156">
        <f t="shared" si="17"/>
        <v>0</v>
      </c>
      <c r="D156">
        <f t="shared" si="18"/>
        <v>-604.78878374920225</v>
      </c>
      <c r="E156">
        <f t="shared" si="19"/>
        <v>-220.12511530276873</v>
      </c>
      <c r="F156">
        <f t="shared" si="20"/>
        <v>36287.327024952137</v>
      </c>
      <c r="G156">
        <f t="shared" si="21"/>
        <v>-2245.2761760882368</v>
      </c>
      <c r="H156">
        <f t="shared" si="22"/>
        <v>6168.8455942418504</v>
      </c>
      <c r="I156">
        <f t="shared" si="23"/>
        <v>6564.7483632281364</v>
      </c>
      <c r="J156" s="43">
        <f t="shared" si="24"/>
        <v>643.60278070864217</v>
      </c>
      <c r="K156">
        <f t="shared" si="25"/>
        <v>0.53494382190703982</v>
      </c>
      <c r="L156">
        <f t="shared" si="26"/>
        <v>9.6101116261084538</v>
      </c>
      <c r="M156" s="43">
        <f t="shared" si="27"/>
        <v>16.653795401991438</v>
      </c>
      <c r="N156" s="6">
        <f t="shared" si="28"/>
        <v>1.9259111856823873E-8</v>
      </c>
      <c r="O156" s="4">
        <f>SUM($N$54:N156)*0.1+$O$30</f>
        <v>-4.2481557393735694E-7</v>
      </c>
      <c r="P156" s="4">
        <f>-SUM(O156:$O$234)</f>
        <v>2.6075395399378817E-5</v>
      </c>
      <c r="Q156" s="6">
        <f t="shared" si="29"/>
        <v>-5.2913974945374377E-8</v>
      </c>
      <c r="R156" s="4">
        <f>SUM($Q$54:Q156)*0.1+$O$8</f>
        <v>4.1074930290313225E-6</v>
      </c>
      <c r="S156" s="4">
        <f>-SUM(R156:$R$234)</f>
        <v>-3.0392700064167568E-4</v>
      </c>
      <c r="T156">
        <f t="shared" si="30"/>
        <v>4.1294027722420872E-6</v>
      </c>
      <c r="U156">
        <f t="shared" si="31"/>
        <v>3.0504351814827842E-4</v>
      </c>
      <c r="X156" s="1"/>
    </row>
    <row r="157" spans="1:24" x14ac:dyDescent="0.25">
      <c r="A157" s="8"/>
      <c r="B157">
        <f t="shared" si="32"/>
        <v>10.299999999999979</v>
      </c>
      <c r="C157">
        <f t="shared" si="17"/>
        <v>0</v>
      </c>
      <c r="D157">
        <f t="shared" si="18"/>
        <v>-604.78878374920225</v>
      </c>
      <c r="E157">
        <f t="shared" si="19"/>
        <v>-220.12511530276873</v>
      </c>
      <c r="F157">
        <f t="shared" si="20"/>
        <v>36287.327024952137</v>
      </c>
      <c r="G157">
        <f t="shared" si="21"/>
        <v>-2267.2886876185134</v>
      </c>
      <c r="H157">
        <f t="shared" si="22"/>
        <v>6229.3244726167704</v>
      </c>
      <c r="I157">
        <f t="shared" si="23"/>
        <v>6629.1086412990016</v>
      </c>
      <c r="J157" s="43">
        <f t="shared" si="24"/>
        <v>643.60278070864217</v>
      </c>
      <c r="K157">
        <f t="shared" si="25"/>
        <v>0.54018836918063839</v>
      </c>
      <c r="L157">
        <f t="shared" si="26"/>
        <v>9.6101116261084538</v>
      </c>
      <c r="M157" s="43">
        <f t="shared" si="27"/>
        <v>16.653964689316254</v>
      </c>
      <c r="N157" s="6">
        <f t="shared" si="28"/>
        <v>1.9447926678949598E-8</v>
      </c>
      <c r="O157" s="4">
        <f>SUM($N$54:N157)*0.1+$O$30</f>
        <v>-4.2287078126946199E-7</v>
      </c>
      <c r="P157" s="4">
        <f>-SUM(O157:$O$234)</f>
        <v>2.5650579825441458E-5</v>
      </c>
      <c r="Q157" s="6">
        <f t="shared" si="29"/>
        <v>-5.3432739405623146E-8</v>
      </c>
      <c r="R157" s="4">
        <f>SUM($Q$54:Q157)*0.1+$O$8</f>
        <v>4.1021497550907598E-6</v>
      </c>
      <c r="S157" s="4">
        <f>-SUM(R157:$R$234)</f>
        <v>-2.998195076126443E-4</v>
      </c>
      <c r="T157">
        <f t="shared" si="30"/>
        <v>4.1238880090083226E-6</v>
      </c>
      <c r="U157">
        <f t="shared" si="31"/>
        <v>3.0091475435822318E-4</v>
      </c>
      <c r="X157" s="1"/>
    </row>
    <row r="158" spans="1:24" x14ac:dyDescent="0.25">
      <c r="A158" s="8"/>
      <c r="B158">
        <f t="shared" si="32"/>
        <v>10.399999999999979</v>
      </c>
      <c r="C158">
        <f t="shared" si="17"/>
        <v>0</v>
      </c>
      <c r="D158">
        <f t="shared" si="18"/>
        <v>-604.78878374920225</v>
      </c>
      <c r="E158">
        <f t="shared" si="19"/>
        <v>-220.12511530276873</v>
      </c>
      <c r="F158">
        <f t="shared" si="20"/>
        <v>36287.327024952137</v>
      </c>
      <c r="G158">
        <f t="shared" si="21"/>
        <v>-2289.3011991487901</v>
      </c>
      <c r="H158">
        <f t="shared" si="22"/>
        <v>6289.8033509916904</v>
      </c>
      <c r="I158">
        <f t="shared" si="23"/>
        <v>6693.468919369865</v>
      </c>
      <c r="J158" s="43">
        <f t="shared" si="24"/>
        <v>643.60278070864217</v>
      </c>
      <c r="K158">
        <f t="shared" si="25"/>
        <v>0.54543291645423675</v>
      </c>
      <c r="L158">
        <f t="shared" si="26"/>
        <v>9.6101116261084538</v>
      </c>
      <c r="M158" s="43">
        <f t="shared" si="27"/>
        <v>16.654135626478681</v>
      </c>
      <c r="N158" s="6">
        <f t="shared" si="28"/>
        <v>1.9636741501075323E-8</v>
      </c>
      <c r="O158" s="4">
        <f>SUM($N$54:N158)*0.1+$O$30</f>
        <v>-4.2090710711935448E-7</v>
      </c>
      <c r="P158" s="4">
        <f>-SUM(O158:$O$234)</f>
        <v>2.5227709044171996E-5</v>
      </c>
      <c r="Q158" s="6">
        <f t="shared" si="29"/>
        <v>-5.3951503865871909E-8</v>
      </c>
      <c r="R158" s="4">
        <f>SUM($Q$54:Q158)*0.1+$O$8</f>
        <v>4.0967546047041728E-6</v>
      </c>
      <c r="S158" s="4">
        <f>-SUM(R158:$R$234)</f>
        <v>-2.9571735785755351E-4</v>
      </c>
      <c r="T158">
        <f t="shared" si="30"/>
        <v>4.1183201774495905E-6</v>
      </c>
      <c r="U158">
        <f t="shared" si="31"/>
        <v>2.967914975902608E-4</v>
      </c>
      <c r="X158" s="1"/>
    </row>
    <row r="159" spans="1:24" x14ac:dyDescent="0.25">
      <c r="A159" s="8"/>
      <c r="B159">
        <f t="shared" si="32"/>
        <v>10.499999999999979</v>
      </c>
      <c r="C159">
        <f t="shared" si="17"/>
        <v>0</v>
      </c>
      <c r="D159">
        <f t="shared" si="18"/>
        <v>-604.78878374920225</v>
      </c>
      <c r="E159">
        <f t="shared" si="19"/>
        <v>-220.12511530276873</v>
      </c>
      <c r="F159">
        <f t="shared" si="20"/>
        <v>36287.327024952137</v>
      </c>
      <c r="G159">
        <f t="shared" si="21"/>
        <v>-2311.3137106790668</v>
      </c>
      <c r="H159">
        <f t="shared" si="22"/>
        <v>6350.2822293666104</v>
      </c>
      <c r="I159">
        <f t="shared" si="23"/>
        <v>6757.8291974407284</v>
      </c>
      <c r="J159" s="43">
        <f t="shared" si="24"/>
        <v>643.60278070864217</v>
      </c>
      <c r="K159">
        <f t="shared" si="25"/>
        <v>0.5506774637278351</v>
      </c>
      <c r="L159">
        <f t="shared" si="26"/>
        <v>9.6101116261084538</v>
      </c>
      <c r="M159" s="43">
        <f t="shared" si="27"/>
        <v>16.65430821342791</v>
      </c>
      <c r="N159" s="6">
        <f t="shared" si="28"/>
        <v>1.9825556323201044E-8</v>
      </c>
      <c r="O159" s="4">
        <f>SUM($N$54:N159)*0.1+$O$30</f>
        <v>-4.1892455148703435E-7</v>
      </c>
      <c r="P159" s="4">
        <f>-SUM(O159:$O$234)</f>
        <v>2.4806801937052645E-5</v>
      </c>
      <c r="Q159" s="6">
        <f t="shared" si="29"/>
        <v>-5.4470268326120678E-8</v>
      </c>
      <c r="R159" s="4">
        <f>SUM($Q$54:Q159)*0.1+$O$8</f>
        <v>4.0913075778715604E-6</v>
      </c>
      <c r="S159" s="4">
        <f>-SUM(R159:$R$234)</f>
        <v>-2.916206032528494E-4</v>
      </c>
      <c r="T159">
        <f t="shared" si="30"/>
        <v>4.1126992932364826E-6</v>
      </c>
      <c r="U159">
        <f t="shared" si="31"/>
        <v>2.9267380078151843E-4</v>
      </c>
      <c r="X159" s="1"/>
    </row>
    <row r="160" spans="1:24" x14ac:dyDescent="0.25">
      <c r="A160" s="8"/>
      <c r="B160">
        <f t="shared" si="32"/>
        <v>10.599999999999978</v>
      </c>
      <c r="C160">
        <f t="shared" si="17"/>
        <v>0</v>
      </c>
      <c r="D160">
        <f t="shared" si="18"/>
        <v>-604.78878374920225</v>
      </c>
      <c r="E160">
        <f t="shared" si="19"/>
        <v>-220.12511530276873</v>
      </c>
      <c r="F160">
        <f t="shared" si="20"/>
        <v>36287.327024952137</v>
      </c>
      <c r="G160">
        <f t="shared" si="21"/>
        <v>-2333.326222209344</v>
      </c>
      <c r="H160">
        <f t="shared" si="22"/>
        <v>6410.7611077415304</v>
      </c>
      <c r="I160">
        <f t="shared" si="23"/>
        <v>6822.1894755115936</v>
      </c>
      <c r="J160" s="43">
        <f t="shared" si="24"/>
        <v>643.60278070864217</v>
      </c>
      <c r="K160">
        <f t="shared" si="25"/>
        <v>0.55592201100143368</v>
      </c>
      <c r="L160">
        <f t="shared" si="26"/>
        <v>9.6101116261084538</v>
      </c>
      <c r="M160" s="43">
        <f t="shared" si="27"/>
        <v>16.654482450112656</v>
      </c>
      <c r="N160" s="6">
        <f t="shared" si="28"/>
        <v>2.0014371145326772E-8</v>
      </c>
      <c r="O160" s="4">
        <f>SUM($N$54:N160)*0.1+$O$30</f>
        <v>-4.1692311437250166E-7</v>
      </c>
      <c r="P160" s="4">
        <f>-SUM(O160:$O$234)</f>
        <v>2.4387877385565611E-5</v>
      </c>
      <c r="Q160" s="6">
        <f t="shared" si="29"/>
        <v>-5.4989032786369447E-8</v>
      </c>
      <c r="R160" s="4">
        <f>SUM($Q$54:Q160)*0.1+$O$8</f>
        <v>4.0858086745929237E-6</v>
      </c>
      <c r="S160" s="4">
        <f>-SUM(R160:$R$234)</f>
        <v>-2.8752929567497779E-4</v>
      </c>
      <c r="T160">
        <f t="shared" si="30"/>
        <v>4.1070253722952392E-6</v>
      </c>
      <c r="U160">
        <f t="shared" si="31"/>
        <v>2.8856171685572252E-4</v>
      </c>
      <c r="X160" s="1"/>
    </row>
    <row r="161" spans="1:24" x14ac:dyDescent="0.25">
      <c r="A161" s="8"/>
      <c r="B161">
        <f t="shared" si="32"/>
        <v>10.699999999999978</v>
      </c>
      <c r="C161">
        <f t="shared" si="17"/>
        <v>0</v>
      </c>
      <c r="D161">
        <f t="shared" si="18"/>
        <v>-604.78878374920225</v>
      </c>
      <c r="E161">
        <f t="shared" si="19"/>
        <v>-220.12511530276873</v>
      </c>
      <c r="F161">
        <f t="shared" si="20"/>
        <v>36287.327024952137</v>
      </c>
      <c r="G161">
        <f t="shared" si="21"/>
        <v>-2355.3387337396207</v>
      </c>
      <c r="H161">
        <f t="shared" si="22"/>
        <v>6471.2399861164504</v>
      </c>
      <c r="I161">
        <f t="shared" si="23"/>
        <v>6886.549753582457</v>
      </c>
      <c r="J161" s="43">
        <f t="shared" si="24"/>
        <v>643.60278070864217</v>
      </c>
      <c r="K161">
        <f t="shared" si="25"/>
        <v>0.56116655827503203</v>
      </c>
      <c r="L161">
        <f t="shared" si="26"/>
        <v>9.6101116261084538</v>
      </c>
      <c r="M161" s="43">
        <f t="shared" si="27"/>
        <v>16.654658336481145</v>
      </c>
      <c r="N161" s="6">
        <f t="shared" si="28"/>
        <v>2.0203185967452493E-8</v>
      </c>
      <c r="O161" s="4">
        <f>SUM($N$54:N161)*0.1+$O$30</f>
        <v>-4.1490279577575641E-7</v>
      </c>
      <c r="P161" s="4">
        <f>-SUM(O161:$O$234)</f>
        <v>2.3970954271193108E-5</v>
      </c>
      <c r="Q161" s="6">
        <f t="shared" si="29"/>
        <v>-5.5507797246618217E-8</v>
      </c>
      <c r="R161" s="4">
        <f>SUM($Q$54:Q161)*0.1+$O$8</f>
        <v>4.0802578948682618E-6</v>
      </c>
      <c r="S161" s="4">
        <f>-SUM(R161:$R$234)</f>
        <v>-2.8344348700038487E-4</v>
      </c>
      <c r="T161">
        <f t="shared" si="30"/>
        <v>4.1012984308115546E-6</v>
      </c>
      <c r="U161">
        <f t="shared" si="31"/>
        <v>2.8445529872303131E-4</v>
      </c>
      <c r="X161" s="1"/>
    </row>
    <row r="162" spans="1:24" x14ac:dyDescent="0.25">
      <c r="A162" s="8"/>
      <c r="B162">
        <f t="shared" si="32"/>
        <v>10.799999999999978</v>
      </c>
      <c r="C162">
        <f t="shared" si="17"/>
        <v>0</v>
      </c>
      <c r="D162">
        <f t="shared" si="18"/>
        <v>-604.78878374920225</v>
      </c>
      <c r="E162">
        <f t="shared" si="19"/>
        <v>-220.12511530276873</v>
      </c>
      <c r="F162">
        <f t="shared" si="20"/>
        <v>36287.327024952137</v>
      </c>
      <c r="G162">
        <f t="shared" si="21"/>
        <v>-2377.3512452698974</v>
      </c>
      <c r="H162">
        <f t="shared" si="22"/>
        <v>6531.7188644913704</v>
      </c>
      <c r="I162">
        <f t="shared" si="23"/>
        <v>6950.9100316533204</v>
      </c>
      <c r="J162" s="43">
        <f t="shared" si="24"/>
        <v>643.60278070864217</v>
      </c>
      <c r="K162">
        <f t="shared" si="25"/>
        <v>0.56641110554863039</v>
      </c>
      <c r="L162">
        <f t="shared" si="26"/>
        <v>9.6101116261084538</v>
      </c>
      <c r="M162" s="43">
        <f t="shared" si="27"/>
        <v>16.654835872481105</v>
      </c>
      <c r="N162" s="6">
        <f t="shared" si="28"/>
        <v>2.0392000789578218E-8</v>
      </c>
      <c r="O162" s="4">
        <f>SUM($N$54:N162)*0.1+$O$30</f>
        <v>-4.128635956967986E-7</v>
      </c>
      <c r="P162" s="4">
        <f>-SUM(O162:$O$234)</f>
        <v>2.3556051475417356E-5</v>
      </c>
      <c r="Q162" s="6">
        <f t="shared" si="29"/>
        <v>-5.6026561706866979E-8</v>
      </c>
      <c r="R162" s="4">
        <f>SUM($Q$54:Q162)*0.1+$O$8</f>
        <v>4.0746552386975754E-6</v>
      </c>
      <c r="S162" s="4">
        <f>-SUM(R162:$R$234)</f>
        <v>-2.7936322910551665E-4</v>
      </c>
      <c r="T162">
        <f t="shared" si="30"/>
        <v>4.0955184852344749E-6</v>
      </c>
      <c r="U162">
        <f t="shared" si="31"/>
        <v>2.8035459927986539E-4</v>
      </c>
      <c r="X162" s="1"/>
    </row>
    <row r="163" spans="1:24" x14ac:dyDescent="0.25">
      <c r="A163" s="8"/>
      <c r="B163">
        <f t="shared" si="32"/>
        <v>10.899999999999977</v>
      </c>
      <c r="C163">
        <f t="shared" si="17"/>
        <v>0</v>
      </c>
      <c r="D163">
        <f t="shared" si="18"/>
        <v>-604.78878374920225</v>
      </c>
      <c r="E163">
        <f t="shared" si="19"/>
        <v>-220.12511530276873</v>
      </c>
      <c r="F163">
        <f t="shared" si="20"/>
        <v>36287.327024952137</v>
      </c>
      <c r="G163">
        <f t="shared" si="21"/>
        <v>-2399.3637568001741</v>
      </c>
      <c r="H163">
        <f t="shared" si="22"/>
        <v>6592.1977428662904</v>
      </c>
      <c r="I163">
        <f t="shared" si="23"/>
        <v>7015.2703097241847</v>
      </c>
      <c r="J163" s="43">
        <f t="shared" si="24"/>
        <v>643.60278070864217</v>
      </c>
      <c r="K163">
        <f t="shared" si="25"/>
        <v>0.57165565282222885</v>
      </c>
      <c r="L163">
        <f t="shared" si="26"/>
        <v>9.6101116261084538</v>
      </c>
      <c r="M163" s="43">
        <f t="shared" si="27"/>
        <v>16.655015058059785</v>
      </c>
      <c r="N163" s="6">
        <f t="shared" si="28"/>
        <v>2.0580815611703942E-8</v>
      </c>
      <c r="O163" s="4">
        <f>SUM($N$54:N163)*0.1+$O$30</f>
        <v>-4.1080551413562823E-7</v>
      </c>
      <c r="P163" s="4">
        <f>-SUM(O163:$O$234)</f>
        <v>2.3143187879720555E-5</v>
      </c>
      <c r="Q163" s="6">
        <f t="shared" si="29"/>
        <v>-5.6545326167115748E-8</v>
      </c>
      <c r="R163" s="4">
        <f>SUM($Q$54:Q163)*0.1+$O$8</f>
        <v>4.0690007060808638E-6</v>
      </c>
      <c r="S163" s="4">
        <f>-SUM(R163:$R$234)</f>
        <v>-2.7528857386681903E-4</v>
      </c>
      <c r="T163">
        <f t="shared" si="30"/>
        <v>4.0896855522803714E-6</v>
      </c>
      <c r="U163">
        <f t="shared" si="31"/>
        <v>2.762596714087366E-4</v>
      </c>
      <c r="X163" s="1"/>
    </row>
    <row r="164" spans="1:24" x14ac:dyDescent="0.25">
      <c r="A164" s="8"/>
      <c r="B164">
        <f t="shared" si="32"/>
        <v>10.999999999999977</v>
      </c>
      <c r="C164">
        <f t="shared" si="17"/>
        <v>0</v>
      </c>
      <c r="D164">
        <f t="shared" si="18"/>
        <v>-604.78878374920225</v>
      </c>
      <c r="E164">
        <f t="shared" si="19"/>
        <v>-220.12511530276873</v>
      </c>
      <c r="F164">
        <f t="shared" si="20"/>
        <v>36287.327024952137</v>
      </c>
      <c r="G164">
        <f t="shared" si="21"/>
        <v>-2421.3762683304508</v>
      </c>
      <c r="H164">
        <f t="shared" si="22"/>
        <v>6652.6766212412113</v>
      </c>
      <c r="I164">
        <f t="shared" si="23"/>
        <v>7079.630587795049</v>
      </c>
      <c r="J164" s="43">
        <f t="shared" si="24"/>
        <v>643.60278070864217</v>
      </c>
      <c r="K164">
        <f t="shared" si="25"/>
        <v>0.57690020009582732</v>
      </c>
      <c r="L164">
        <f t="shared" si="26"/>
        <v>9.6101116261084538</v>
      </c>
      <c r="M164" s="43">
        <f t="shared" si="27"/>
        <v>16.655195893163949</v>
      </c>
      <c r="N164" s="6">
        <f t="shared" si="28"/>
        <v>2.0769630433829663E-8</v>
      </c>
      <c r="O164" s="4">
        <f>SUM($N$54:N164)*0.1+$O$30</f>
        <v>-4.0872855109224524E-7</v>
      </c>
      <c r="P164" s="4">
        <f>-SUM(O164:$O$234)</f>
        <v>2.2732382365584919E-5</v>
      </c>
      <c r="Q164" s="6">
        <f t="shared" si="29"/>
        <v>-5.7064090627364524E-8</v>
      </c>
      <c r="R164" s="4">
        <f>SUM($Q$54:Q164)*0.1+$O$8</f>
        <v>4.063294297018127E-6</v>
      </c>
      <c r="S164" s="4">
        <f>-SUM(R164:$R$234)</f>
        <v>-2.7121957316073817E-4</v>
      </c>
      <c r="T164">
        <f t="shared" si="30"/>
        <v>4.0837996489370041E-6</v>
      </c>
      <c r="U164">
        <f t="shared" si="31"/>
        <v>2.721705679780754E-4</v>
      </c>
      <c r="X164" s="1"/>
    </row>
    <row r="165" spans="1:24" x14ac:dyDescent="0.25">
      <c r="A165" s="8"/>
      <c r="B165">
        <f t="shared" si="32"/>
        <v>11.099999999999977</v>
      </c>
      <c r="C165">
        <f t="shared" si="17"/>
        <v>0</v>
      </c>
      <c r="D165">
        <f t="shared" si="18"/>
        <v>-604.78878374920225</v>
      </c>
      <c r="E165">
        <f t="shared" si="19"/>
        <v>-220.12511530276873</v>
      </c>
      <c r="F165">
        <f t="shared" si="20"/>
        <v>36287.327024952137</v>
      </c>
      <c r="G165">
        <f t="shared" si="21"/>
        <v>-2443.3887798607279</v>
      </c>
      <c r="H165">
        <f t="shared" si="22"/>
        <v>6713.1554996161312</v>
      </c>
      <c r="I165">
        <f t="shared" si="23"/>
        <v>7143.9908658659133</v>
      </c>
      <c r="J165" s="43">
        <f t="shared" si="24"/>
        <v>643.60278070864217</v>
      </c>
      <c r="K165">
        <f t="shared" si="25"/>
        <v>0.58214474736942567</v>
      </c>
      <c r="L165">
        <f t="shared" si="26"/>
        <v>9.6101116261084538</v>
      </c>
      <c r="M165" s="43">
        <f t="shared" si="27"/>
        <v>16.655378377739861</v>
      </c>
      <c r="N165" s="6">
        <f t="shared" si="28"/>
        <v>2.0958445255955391E-8</v>
      </c>
      <c r="O165" s="4">
        <f>SUM($N$54:N165)*0.1+$O$30</f>
        <v>-4.0663270656664969E-7</v>
      </c>
      <c r="P165" s="4">
        <f>-SUM(O165:$O$234)</f>
        <v>2.2323653814492682E-5</v>
      </c>
      <c r="Q165" s="6">
        <f t="shared" si="29"/>
        <v>-5.7582855087613293E-8</v>
      </c>
      <c r="R165" s="4">
        <f>SUM($Q$54:Q165)*0.1+$O$8</f>
        <v>4.0575360115093658E-6</v>
      </c>
      <c r="S165" s="4">
        <f>-SUM(R165:$R$234)</f>
        <v>-2.6715627886372004E-4</v>
      </c>
      <c r="T165">
        <f t="shared" si="30"/>
        <v>4.0778607924676694E-6</v>
      </c>
      <c r="U165">
        <f t="shared" si="31"/>
        <v>2.6808734184205539E-4</v>
      </c>
      <c r="X165" s="1"/>
    </row>
    <row r="166" spans="1:24" x14ac:dyDescent="0.25">
      <c r="A166" s="8"/>
      <c r="B166">
        <f t="shared" si="32"/>
        <v>11.199999999999976</v>
      </c>
      <c r="C166">
        <f t="shared" si="17"/>
        <v>0</v>
      </c>
      <c r="D166">
        <f t="shared" si="18"/>
        <v>-604.78878374920225</v>
      </c>
      <c r="E166">
        <f t="shared" si="19"/>
        <v>-220.12511530276873</v>
      </c>
      <c r="F166">
        <f t="shared" si="20"/>
        <v>36287.327024952137</v>
      </c>
      <c r="G166">
        <f t="shared" si="21"/>
        <v>-2465.4012913910046</v>
      </c>
      <c r="H166">
        <f t="shared" si="22"/>
        <v>6773.6343779910512</v>
      </c>
      <c r="I166">
        <f t="shared" si="23"/>
        <v>7208.3511439367776</v>
      </c>
      <c r="J166" s="43">
        <f t="shared" si="24"/>
        <v>643.60278070864217</v>
      </c>
      <c r="K166">
        <f t="shared" si="25"/>
        <v>0.58738929464302414</v>
      </c>
      <c r="L166">
        <f t="shared" si="26"/>
        <v>9.6101116261084538</v>
      </c>
      <c r="M166" s="43">
        <f t="shared" si="27"/>
        <v>16.655562511733308</v>
      </c>
      <c r="N166" s="6">
        <f t="shared" si="28"/>
        <v>2.1147260078081113E-8</v>
      </c>
      <c r="O166" s="4">
        <f>SUM($N$54:N166)*0.1+$O$30</f>
        <v>-4.0451798055884153E-7</v>
      </c>
      <c r="P166" s="4">
        <f>-SUM(O166:$O$234)</f>
        <v>2.1917021107926029E-5</v>
      </c>
      <c r="Q166" s="6">
        <f t="shared" si="29"/>
        <v>-5.8101619547862056E-8</v>
      </c>
      <c r="R166" s="4">
        <f>SUM($Q$54:Q166)*0.1+$O$8</f>
        <v>4.0517258495545793E-6</v>
      </c>
      <c r="S166" s="4">
        <f>-SUM(R166:$R$234)</f>
        <v>-2.630987428522107E-4</v>
      </c>
      <c r="T166">
        <f t="shared" si="30"/>
        <v>4.0718690004154334E-6</v>
      </c>
      <c r="U166">
        <f t="shared" si="31"/>
        <v>2.6401004584041676E-4</v>
      </c>
      <c r="X166" s="1"/>
    </row>
    <row r="167" spans="1:24" x14ac:dyDescent="0.25">
      <c r="A167" s="8"/>
      <c r="B167">
        <f t="shared" si="32"/>
        <v>11.299999999999976</v>
      </c>
      <c r="C167">
        <f t="shared" si="17"/>
        <v>0</v>
      </c>
      <c r="D167">
        <f t="shared" si="18"/>
        <v>-604.78878374920225</v>
      </c>
      <c r="E167">
        <f t="shared" si="19"/>
        <v>-220.12511530276873</v>
      </c>
      <c r="F167">
        <f t="shared" si="20"/>
        <v>36287.327024952137</v>
      </c>
      <c r="G167">
        <f t="shared" si="21"/>
        <v>-2487.4138029212813</v>
      </c>
      <c r="H167">
        <f t="shared" si="22"/>
        <v>6834.1132563659712</v>
      </c>
      <c r="I167">
        <f t="shared" si="23"/>
        <v>7272.7114220076419</v>
      </c>
      <c r="J167" s="43">
        <f t="shared" si="24"/>
        <v>643.60278070864217</v>
      </c>
      <c r="K167">
        <f t="shared" si="25"/>
        <v>0.59263384191662261</v>
      </c>
      <c r="L167">
        <f t="shared" si="26"/>
        <v>9.6101116261084538</v>
      </c>
      <c r="M167" s="43">
        <f t="shared" si="27"/>
        <v>16.65574829508958</v>
      </c>
      <c r="N167" s="6">
        <f t="shared" si="28"/>
        <v>2.1336074900206837E-8</v>
      </c>
      <c r="O167" s="4">
        <f>SUM($N$54:N167)*0.1+$O$30</f>
        <v>-4.0238437306882091E-7</v>
      </c>
      <c r="P167" s="4">
        <f>-SUM(O167:$O$234)</f>
        <v>2.1512503127367188E-5</v>
      </c>
      <c r="Q167" s="6">
        <f t="shared" si="29"/>
        <v>-5.8620384008110825E-8</v>
      </c>
      <c r="R167" s="4">
        <f>SUM($Q$54:Q167)*0.1+$O$8</f>
        <v>4.0458638111537685E-6</v>
      </c>
      <c r="S167" s="4">
        <f>-SUM(R167:$R$234)</f>
        <v>-2.5904701700265616E-4</v>
      </c>
      <c r="T167">
        <f t="shared" si="30"/>
        <v>4.065824290607464E-6</v>
      </c>
      <c r="U167">
        <f t="shared" si="31"/>
        <v>2.5993873279828731E-4</v>
      </c>
      <c r="X167" s="1"/>
    </row>
    <row r="168" spans="1:24" x14ac:dyDescent="0.25">
      <c r="A168" s="8"/>
      <c r="B168">
        <f t="shared" si="32"/>
        <v>11.399999999999975</v>
      </c>
      <c r="C168">
        <f t="shared" si="17"/>
        <v>0</v>
      </c>
      <c r="D168">
        <f t="shared" si="18"/>
        <v>-604.78878374920225</v>
      </c>
      <c r="E168">
        <f t="shared" si="19"/>
        <v>-220.12511530276873</v>
      </c>
      <c r="F168">
        <f t="shared" si="20"/>
        <v>36287.327024952137</v>
      </c>
      <c r="G168">
        <f t="shared" si="21"/>
        <v>-2509.426314451558</v>
      </c>
      <c r="H168">
        <f t="shared" si="22"/>
        <v>6894.5921347408912</v>
      </c>
      <c r="I168">
        <f t="shared" si="23"/>
        <v>7337.0717000785053</v>
      </c>
      <c r="J168" s="43">
        <f t="shared" si="24"/>
        <v>643.60278070864217</v>
      </c>
      <c r="K168">
        <f t="shared" si="25"/>
        <v>0.59787838919022096</v>
      </c>
      <c r="L168">
        <f t="shared" si="26"/>
        <v>9.6101116261084538</v>
      </c>
      <c r="M168" s="43">
        <f t="shared" si="27"/>
        <v>16.655935727753494</v>
      </c>
      <c r="N168" s="6">
        <f t="shared" si="28"/>
        <v>2.1524889722332562E-8</v>
      </c>
      <c r="O168" s="4">
        <f>SUM($N$54:N168)*0.1+$O$30</f>
        <v>-4.0023188409658763E-7</v>
      </c>
      <c r="P168" s="4">
        <f>-SUM(O168:$O$234)</f>
        <v>2.1110118754298366E-5</v>
      </c>
      <c r="Q168" s="6">
        <f t="shared" si="29"/>
        <v>-5.9139148468359594E-8</v>
      </c>
      <c r="R168" s="4">
        <f>SUM($Q$54:Q168)*0.1+$O$8</f>
        <v>4.0399498963069323E-6</v>
      </c>
      <c r="S168" s="4">
        <f>-SUM(R168:$R$234)</f>
        <v>-2.5500115319150238E-4</v>
      </c>
      <c r="T168">
        <f t="shared" si="30"/>
        <v>4.0597266811594472E-6</v>
      </c>
      <c r="U168">
        <f t="shared" si="31"/>
        <v>2.5587345552600146E-4</v>
      </c>
      <c r="X168" s="1"/>
    </row>
    <row r="169" spans="1:24" x14ac:dyDescent="0.25">
      <c r="A169" s="8"/>
      <c r="B169">
        <f t="shared" si="32"/>
        <v>11.499999999999975</v>
      </c>
      <c r="C169">
        <f t="shared" si="17"/>
        <v>0</v>
      </c>
      <c r="D169">
        <f t="shared" si="18"/>
        <v>-604.78878374920225</v>
      </c>
      <c r="E169">
        <f t="shared" si="19"/>
        <v>-220.12511530276873</v>
      </c>
      <c r="F169">
        <f t="shared" si="20"/>
        <v>36287.327024952137</v>
      </c>
      <c r="G169">
        <f t="shared" si="21"/>
        <v>-2531.4388259818352</v>
      </c>
      <c r="H169">
        <f t="shared" si="22"/>
        <v>6955.0710131158112</v>
      </c>
      <c r="I169">
        <f t="shared" si="23"/>
        <v>7401.4319781493696</v>
      </c>
      <c r="J169" s="43">
        <f t="shared" si="24"/>
        <v>643.60278070864217</v>
      </c>
      <c r="K169">
        <f t="shared" si="25"/>
        <v>0.60312293646381943</v>
      </c>
      <c r="L169">
        <f t="shared" si="26"/>
        <v>9.6101116261084538</v>
      </c>
      <c r="M169" s="43">
        <f t="shared" si="27"/>
        <v>16.656124809669365</v>
      </c>
      <c r="N169" s="6">
        <f t="shared" si="28"/>
        <v>2.1713704544458286E-8</v>
      </c>
      <c r="O169" s="4">
        <f>SUM($N$54:N169)*0.1+$O$30</f>
        <v>-3.9806051364214178E-7</v>
      </c>
      <c r="P169" s="4">
        <f>-SUM(O169:$O$234)</f>
        <v>2.0709886870201783E-5</v>
      </c>
      <c r="Q169" s="6">
        <f t="shared" si="29"/>
        <v>-5.9657912928608363E-8</v>
      </c>
      <c r="R169" s="4">
        <f>SUM($Q$54:Q169)*0.1+$O$8</f>
        <v>4.0339841050140718E-6</v>
      </c>
      <c r="S169" s="4">
        <f>-SUM(R169:$R$234)</f>
        <v>-2.5096120329519552E-4</v>
      </c>
      <c r="T169">
        <f t="shared" si="30"/>
        <v>4.0535761904801083E-6</v>
      </c>
      <c r="U169">
        <f t="shared" si="31"/>
        <v>2.518142668189176E-4</v>
      </c>
      <c r="X169" s="1"/>
    </row>
    <row r="170" spans="1:24" x14ac:dyDescent="0.25">
      <c r="A170" s="8"/>
      <c r="B170">
        <f t="shared" si="32"/>
        <v>11.599999999999975</v>
      </c>
      <c r="C170">
        <f t="shared" si="17"/>
        <v>0</v>
      </c>
      <c r="D170">
        <f t="shared" si="18"/>
        <v>-604.78878374920225</v>
      </c>
      <c r="E170">
        <f t="shared" si="19"/>
        <v>-220.12511530276873</v>
      </c>
      <c r="F170">
        <f t="shared" si="20"/>
        <v>36287.327024952137</v>
      </c>
      <c r="G170">
        <f t="shared" si="21"/>
        <v>-2553.4513375121119</v>
      </c>
      <c r="H170">
        <f t="shared" si="22"/>
        <v>7015.5498914907312</v>
      </c>
      <c r="I170">
        <f t="shared" si="23"/>
        <v>7465.7922562202339</v>
      </c>
      <c r="J170" s="43">
        <f t="shared" si="24"/>
        <v>643.60278070864217</v>
      </c>
      <c r="K170">
        <f t="shared" si="25"/>
        <v>0.60836748373741789</v>
      </c>
      <c r="L170">
        <f t="shared" si="26"/>
        <v>9.6101116261084538</v>
      </c>
      <c r="M170" s="43">
        <f t="shared" si="27"/>
        <v>16.65631554078103</v>
      </c>
      <c r="N170" s="6">
        <f t="shared" si="28"/>
        <v>2.1902519366584011E-8</v>
      </c>
      <c r="O170" s="4">
        <f>SUM($N$54:N170)*0.1+$O$30</f>
        <v>-3.9587026170548337E-7</v>
      </c>
      <c r="P170" s="4">
        <f>-SUM(O170:$O$234)</f>
        <v>2.0311826356559646E-5</v>
      </c>
      <c r="Q170" s="6">
        <f t="shared" si="29"/>
        <v>-6.0176677388857133E-8</v>
      </c>
      <c r="R170" s="4">
        <f>SUM($Q$54:Q170)*0.1+$O$8</f>
        <v>4.0279664372751861E-6</v>
      </c>
      <c r="S170" s="4">
        <f>-SUM(R170:$R$234)</f>
        <v>-2.4692721919018144E-4</v>
      </c>
      <c r="T170">
        <f t="shared" si="30"/>
        <v>4.0473728372758202E-6</v>
      </c>
      <c r="U170">
        <f t="shared" si="31"/>
        <v>2.4776121945723254E-4</v>
      </c>
      <c r="X170" s="1"/>
    </row>
    <row r="171" spans="1:24" x14ac:dyDescent="0.25">
      <c r="A171" s="8"/>
      <c r="B171">
        <f t="shared" si="32"/>
        <v>11.699999999999974</v>
      </c>
      <c r="C171">
        <f t="shared" si="17"/>
        <v>0</v>
      </c>
      <c r="D171">
        <f t="shared" si="18"/>
        <v>-604.78878374920225</v>
      </c>
      <c r="E171">
        <f t="shared" si="19"/>
        <v>-220.12511530276873</v>
      </c>
      <c r="F171">
        <f t="shared" si="20"/>
        <v>36287.327024952137</v>
      </c>
      <c r="G171">
        <f t="shared" si="21"/>
        <v>-2575.4638490423886</v>
      </c>
      <c r="H171">
        <f t="shared" si="22"/>
        <v>7076.0287698656512</v>
      </c>
      <c r="I171">
        <f t="shared" si="23"/>
        <v>7530.1525342910973</v>
      </c>
      <c r="J171" s="43">
        <f t="shared" si="24"/>
        <v>643.60278070864217</v>
      </c>
      <c r="K171">
        <f t="shared" si="25"/>
        <v>0.61361203101101625</v>
      </c>
      <c r="L171">
        <f t="shared" si="26"/>
        <v>9.6101116261084538</v>
      </c>
      <c r="M171" s="43">
        <f t="shared" si="27"/>
        <v>16.656507921031832</v>
      </c>
      <c r="N171" s="6">
        <f t="shared" si="28"/>
        <v>2.2091334188709732E-8</v>
      </c>
      <c r="O171" s="4">
        <f>SUM($N$54:N171)*0.1+$O$30</f>
        <v>-3.936611282866124E-7</v>
      </c>
      <c r="P171" s="4">
        <f>-SUM(O171:$O$234)</f>
        <v>1.9915956094854161E-5</v>
      </c>
      <c r="Q171" s="6">
        <f t="shared" si="29"/>
        <v>-6.0695441849105888E-8</v>
      </c>
      <c r="R171" s="4">
        <f>SUM($Q$54:Q171)*0.1+$O$8</f>
        <v>4.0218968930902751E-6</v>
      </c>
      <c r="S171" s="4">
        <f>-SUM(R171:$R$234)</f>
        <v>-2.4289925275290626E-4</v>
      </c>
      <c r="T171">
        <f t="shared" si="30"/>
        <v>4.0411166405553177E-6</v>
      </c>
      <c r="U171">
        <f t="shared" si="31"/>
        <v>2.4371436620579509E-4</v>
      </c>
      <c r="X171" s="1"/>
    </row>
    <row r="172" spans="1:24" x14ac:dyDescent="0.25">
      <c r="A172" s="8"/>
      <c r="B172">
        <f t="shared" si="32"/>
        <v>11.799999999999974</v>
      </c>
      <c r="C172">
        <f t="shared" si="17"/>
        <v>0</v>
      </c>
      <c r="D172">
        <f t="shared" si="18"/>
        <v>-604.78878374920225</v>
      </c>
      <c r="E172">
        <f t="shared" si="19"/>
        <v>-220.12511530276873</v>
      </c>
      <c r="F172">
        <f t="shared" si="20"/>
        <v>36287.327024952137</v>
      </c>
      <c r="G172">
        <f t="shared" si="21"/>
        <v>-2597.4763605726653</v>
      </c>
      <c r="H172">
        <f t="shared" si="22"/>
        <v>7136.5076482405711</v>
      </c>
      <c r="I172">
        <f t="shared" si="23"/>
        <v>7594.5128123619606</v>
      </c>
      <c r="J172" s="43">
        <f t="shared" si="24"/>
        <v>643.60278070864217</v>
      </c>
      <c r="K172">
        <f t="shared" si="25"/>
        <v>0.6188565782846146</v>
      </c>
      <c r="L172">
        <f t="shared" si="26"/>
        <v>9.6101116261084538</v>
      </c>
      <c r="M172" s="43">
        <f t="shared" si="27"/>
        <v>16.656701950364628</v>
      </c>
      <c r="N172" s="6">
        <f t="shared" si="28"/>
        <v>2.2280149010835457E-8</v>
      </c>
      <c r="O172" s="4">
        <f>SUM($N$54:N172)*0.1+$O$30</f>
        <v>-3.9143311338552887E-7</v>
      </c>
      <c r="P172" s="4">
        <f>-SUM(O172:$O$234)</f>
        <v>1.9522294966567549E-5</v>
      </c>
      <c r="Q172" s="6">
        <f t="shared" si="29"/>
        <v>-6.1214206309354658E-8</v>
      </c>
      <c r="R172" s="4">
        <f>SUM($Q$54:Q172)*0.1+$O$8</f>
        <v>4.0157754724593397E-6</v>
      </c>
      <c r="S172" s="4">
        <f>-SUM(R172:$R$234)</f>
        <v>-2.3887735585981598E-4</v>
      </c>
      <c r="T172">
        <f t="shared" si="30"/>
        <v>4.0348076196345129E-6</v>
      </c>
      <c r="U172">
        <f t="shared" si="31"/>
        <v>2.3967375981391627E-4</v>
      </c>
      <c r="X172" s="1"/>
    </row>
    <row r="173" spans="1:24" x14ac:dyDescent="0.25">
      <c r="A173" s="8"/>
      <c r="B173">
        <f t="shared" si="32"/>
        <v>11.899999999999974</v>
      </c>
      <c r="C173">
        <f t="shared" si="17"/>
        <v>0</v>
      </c>
      <c r="D173">
        <f t="shared" si="18"/>
        <v>-604.78878374920225</v>
      </c>
      <c r="E173">
        <f t="shared" si="19"/>
        <v>-220.12511530276873</v>
      </c>
      <c r="F173">
        <f t="shared" si="20"/>
        <v>36287.327024952137</v>
      </c>
      <c r="G173">
        <f t="shared" si="21"/>
        <v>-2619.488872102942</v>
      </c>
      <c r="H173">
        <f t="shared" si="22"/>
        <v>7196.9865266154911</v>
      </c>
      <c r="I173">
        <f t="shared" si="23"/>
        <v>7658.8730904328249</v>
      </c>
      <c r="J173" s="43">
        <f t="shared" si="24"/>
        <v>643.60278070864217</v>
      </c>
      <c r="K173">
        <f t="shared" si="25"/>
        <v>0.62410112555821307</v>
      </c>
      <c r="L173">
        <f t="shared" si="26"/>
        <v>9.6101116261084538</v>
      </c>
      <c r="M173" s="43">
        <f t="shared" si="27"/>
        <v>16.656897628721794</v>
      </c>
      <c r="N173" s="6">
        <f t="shared" si="28"/>
        <v>2.2468963832961181E-8</v>
      </c>
      <c r="O173" s="4">
        <f>SUM($N$54:N173)*0.1+$O$30</f>
        <v>-3.8918621700223277E-7</v>
      </c>
      <c r="P173" s="4">
        <f>-SUM(O173:$O$234)</f>
        <v>1.9130861853182017E-5</v>
      </c>
      <c r="Q173" s="6">
        <f t="shared" si="29"/>
        <v>-6.1732970769603427E-8</v>
      </c>
      <c r="R173" s="4">
        <f>SUM($Q$54:Q173)*0.1+$O$8</f>
        <v>4.00960217538238E-6</v>
      </c>
      <c r="S173" s="4">
        <f>-SUM(R173:$R$234)</f>
        <v>-2.3486158038735664E-4</v>
      </c>
      <c r="T173">
        <f t="shared" si="30"/>
        <v>4.0284457941414106E-6</v>
      </c>
      <c r="U173">
        <f t="shared" si="31"/>
        <v>2.3563945301517808E-4</v>
      </c>
      <c r="X173" s="1"/>
    </row>
    <row r="174" spans="1:24" x14ac:dyDescent="0.25">
      <c r="A174" s="8"/>
      <c r="B174">
        <f t="shared" si="32"/>
        <v>11.999999999999973</v>
      </c>
      <c r="C174">
        <f t="shared" si="17"/>
        <v>0</v>
      </c>
      <c r="D174">
        <f t="shared" si="18"/>
        <v>-604.78878374920225</v>
      </c>
      <c r="E174">
        <f t="shared" si="19"/>
        <v>-220.12511530276873</v>
      </c>
      <c r="F174">
        <f t="shared" si="20"/>
        <v>36287.327024952137</v>
      </c>
      <c r="G174">
        <f t="shared" si="21"/>
        <v>-2641.5013836332191</v>
      </c>
      <c r="H174">
        <f t="shared" si="22"/>
        <v>7257.4654049904111</v>
      </c>
      <c r="I174">
        <f t="shared" si="23"/>
        <v>7723.2333685036892</v>
      </c>
      <c r="J174" s="43">
        <f t="shared" si="24"/>
        <v>643.60278070864217</v>
      </c>
      <c r="K174">
        <f t="shared" si="25"/>
        <v>0.62934567283181153</v>
      </c>
      <c r="L174">
        <f t="shared" si="26"/>
        <v>9.6101116261084538</v>
      </c>
      <c r="M174" s="43">
        <f t="shared" si="27"/>
        <v>16.65709495604521</v>
      </c>
      <c r="N174" s="6">
        <f t="shared" si="28"/>
        <v>2.2657778655086906E-8</v>
      </c>
      <c r="O174" s="4">
        <f>SUM($N$54:N174)*0.1+$O$30</f>
        <v>-3.8692043913672401E-7</v>
      </c>
      <c r="P174" s="4">
        <f>-SUM(O174:$O$234)</f>
        <v>1.8741675636179784E-5</v>
      </c>
      <c r="Q174" s="6">
        <f t="shared" si="29"/>
        <v>-6.2251735229852196E-8</v>
      </c>
      <c r="R174" s="4">
        <f>SUM($Q$54:Q174)*0.1+$O$8</f>
        <v>4.0033770018593941E-6</v>
      </c>
      <c r="S174" s="4">
        <f>-SUM(R174:$R$234)</f>
        <v>-2.3085197821197425E-4</v>
      </c>
      <c r="T174">
        <f t="shared" si="30"/>
        <v>4.0220311840211371E-6</v>
      </c>
      <c r="U174">
        <f t="shared" si="31"/>
        <v>2.3161149852723981E-4</v>
      </c>
      <c r="X174" s="1"/>
    </row>
    <row r="175" spans="1:24" x14ac:dyDescent="0.25">
      <c r="A175" s="8"/>
      <c r="B175">
        <f t="shared" si="32"/>
        <v>12.099999999999973</v>
      </c>
      <c r="C175">
        <f t="shared" si="17"/>
        <v>0</v>
      </c>
      <c r="D175">
        <f t="shared" si="18"/>
        <v>-604.78878374920225</v>
      </c>
      <c r="E175">
        <f t="shared" si="19"/>
        <v>-220.12511530276873</v>
      </c>
      <c r="F175">
        <f t="shared" si="20"/>
        <v>36287.327024952137</v>
      </c>
      <c r="G175">
        <f t="shared" si="21"/>
        <v>-2663.5138951634958</v>
      </c>
      <c r="H175">
        <f t="shared" si="22"/>
        <v>7317.9442833653311</v>
      </c>
      <c r="I175">
        <f t="shared" si="23"/>
        <v>7787.5936465745535</v>
      </c>
      <c r="J175" s="43">
        <f t="shared" si="24"/>
        <v>643.60278070864217</v>
      </c>
      <c r="K175">
        <f t="shared" si="25"/>
        <v>0.63459022010541</v>
      </c>
      <c r="L175">
        <f t="shared" si="26"/>
        <v>9.6101116261084538</v>
      </c>
      <c r="M175" s="43">
        <f t="shared" si="27"/>
        <v>16.657293932276275</v>
      </c>
      <c r="N175" s="6">
        <f t="shared" si="28"/>
        <v>2.284659347721263E-8</v>
      </c>
      <c r="O175" s="4">
        <f>SUM($N$54:N175)*0.1+$O$30</f>
        <v>-3.846357797890028E-7</v>
      </c>
      <c r="P175" s="4">
        <f>-SUM(O175:$O$234)</f>
        <v>1.8354755197043058E-5</v>
      </c>
      <c r="Q175" s="6">
        <f t="shared" si="29"/>
        <v>-6.2770499690100965E-8</v>
      </c>
      <c r="R175" s="4">
        <f>SUM($Q$54:Q175)*0.1+$O$8</f>
        <v>3.9970999518903838E-6</v>
      </c>
      <c r="S175" s="4">
        <f>-SUM(R175:$R$234)</f>
        <v>-2.2684860121011488E-4</v>
      </c>
      <c r="T175">
        <f t="shared" si="30"/>
        <v>4.0155638095410716E-6</v>
      </c>
      <c r="U175">
        <f t="shared" si="31"/>
        <v>2.2758994905164222E-4</v>
      </c>
      <c r="X175" s="1"/>
    </row>
    <row r="176" spans="1:24" x14ac:dyDescent="0.25">
      <c r="A176" s="8"/>
      <c r="B176">
        <f t="shared" si="32"/>
        <v>12.199999999999973</v>
      </c>
      <c r="C176">
        <f t="shared" si="17"/>
        <v>0</v>
      </c>
      <c r="D176">
        <f t="shared" si="18"/>
        <v>-604.78878374920225</v>
      </c>
      <c r="E176">
        <f t="shared" si="19"/>
        <v>-220.12511530276873</v>
      </c>
      <c r="F176">
        <f t="shared" si="20"/>
        <v>36287.327024952137</v>
      </c>
      <c r="G176">
        <f t="shared" si="21"/>
        <v>-2685.5264066937725</v>
      </c>
      <c r="H176">
        <f t="shared" si="22"/>
        <v>7378.4231617402511</v>
      </c>
      <c r="I176">
        <f t="shared" si="23"/>
        <v>7851.9539246454169</v>
      </c>
      <c r="J176" s="43">
        <f t="shared" si="24"/>
        <v>643.60278070864217</v>
      </c>
      <c r="K176">
        <f t="shared" si="25"/>
        <v>0.63983476737900835</v>
      </c>
      <c r="L176">
        <f t="shared" si="26"/>
        <v>9.6101116261084538</v>
      </c>
      <c r="M176" s="43">
        <f t="shared" si="27"/>
        <v>16.657494557355903</v>
      </c>
      <c r="N176" s="6">
        <f t="shared" si="28"/>
        <v>2.3035408299338352E-8</v>
      </c>
      <c r="O176" s="4">
        <f>SUM($N$54:N176)*0.1+$O$30</f>
        <v>-3.8233223895906891E-7</v>
      </c>
      <c r="P176" s="4">
        <f>-SUM(O176:$O$234)</f>
        <v>1.7970119417254052E-5</v>
      </c>
      <c r="Q176" s="6">
        <f t="shared" si="29"/>
        <v>-6.3289264150349734E-8</v>
      </c>
      <c r="R176" s="4">
        <f>SUM($Q$54:Q176)*0.1+$O$8</f>
        <v>3.9907710254753492E-6</v>
      </c>
      <c r="S176" s="4">
        <f>-SUM(R176:$R$234)</f>
        <v>-2.2285150125822445E-4</v>
      </c>
      <c r="T176">
        <f t="shared" si="30"/>
        <v>4.0090436912960959E-6</v>
      </c>
      <c r="U176">
        <f t="shared" si="31"/>
        <v>2.2357485727360932E-4</v>
      </c>
      <c r="X176" s="1"/>
    </row>
    <row r="177" spans="1:24" x14ac:dyDescent="0.25">
      <c r="A177" s="8"/>
      <c r="B177">
        <f t="shared" si="32"/>
        <v>12.299999999999972</v>
      </c>
      <c r="C177">
        <f t="shared" si="17"/>
        <v>0</v>
      </c>
      <c r="D177">
        <f t="shared" si="18"/>
        <v>-604.78878374920225</v>
      </c>
      <c r="E177">
        <f t="shared" si="19"/>
        <v>-220.12511530276873</v>
      </c>
      <c r="F177">
        <f t="shared" si="20"/>
        <v>36287.327024952137</v>
      </c>
      <c r="G177">
        <f t="shared" si="21"/>
        <v>-2707.5389182240492</v>
      </c>
      <c r="H177">
        <f t="shared" si="22"/>
        <v>7438.9020401151711</v>
      </c>
      <c r="I177">
        <f t="shared" si="23"/>
        <v>7916.3142027162803</v>
      </c>
      <c r="J177" s="43">
        <f t="shared" si="24"/>
        <v>643.60278070864217</v>
      </c>
      <c r="K177">
        <f t="shared" si="25"/>
        <v>0.64507931465260671</v>
      </c>
      <c r="L177">
        <f t="shared" si="26"/>
        <v>9.6101116261084538</v>
      </c>
      <c r="M177" s="43">
        <f t="shared" si="27"/>
        <v>16.657696831224516</v>
      </c>
      <c r="N177" s="6">
        <f t="shared" si="28"/>
        <v>2.3224223121464076E-8</v>
      </c>
      <c r="O177" s="4">
        <f>SUM($N$54:N177)*0.1+$O$30</f>
        <v>-3.8000981664692257E-7</v>
      </c>
      <c r="P177" s="4">
        <f>-SUM(O177:$O$234)</f>
        <v>1.7587787178294986E-5</v>
      </c>
      <c r="Q177" s="6">
        <f t="shared" si="29"/>
        <v>-6.3808028610598504E-8</v>
      </c>
      <c r="R177" s="4">
        <f>SUM($Q$54:Q177)*0.1+$O$8</f>
        <v>3.9843902226142893E-6</v>
      </c>
      <c r="S177" s="4">
        <f>-SUM(R177:$R$234)</f>
        <v>-2.1886073023274911E-4</v>
      </c>
      <c r="T177">
        <f t="shared" si="30"/>
        <v>4.0024708502139488E-6</v>
      </c>
      <c r="U177">
        <f t="shared" si="31"/>
        <v>2.195662758618481E-4</v>
      </c>
      <c r="X177" s="1"/>
    </row>
    <row r="178" spans="1:24" x14ac:dyDescent="0.25">
      <c r="A178" s="8"/>
      <c r="B178">
        <f t="shared" si="32"/>
        <v>12.399999999999972</v>
      </c>
      <c r="C178">
        <f t="shared" si="17"/>
        <v>0</v>
      </c>
      <c r="D178">
        <f t="shared" si="18"/>
        <v>-604.78878374920225</v>
      </c>
      <c r="E178">
        <f t="shared" si="19"/>
        <v>-220.12511530276873</v>
      </c>
      <c r="F178">
        <f t="shared" si="20"/>
        <v>36287.327024952137</v>
      </c>
      <c r="G178">
        <f t="shared" si="21"/>
        <v>-2729.5514297543259</v>
      </c>
      <c r="H178">
        <f t="shared" si="22"/>
        <v>7499.3809184900911</v>
      </c>
      <c r="I178">
        <f t="shared" si="23"/>
        <v>7980.6744807871446</v>
      </c>
      <c r="J178" s="43">
        <f t="shared" si="24"/>
        <v>643.60278070864217</v>
      </c>
      <c r="K178">
        <f t="shared" si="25"/>
        <v>0.65032386192620517</v>
      </c>
      <c r="L178">
        <f t="shared" si="26"/>
        <v>9.6101116261084538</v>
      </c>
      <c r="M178" s="43">
        <f t="shared" si="27"/>
        <v>16.657900753822052</v>
      </c>
      <c r="N178" s="6">
        <f t="shared" si="28"/>
        <v>2.3413037943589801E-8</v>
      </c>
      <c r="O178" s="4">
        <f>SUM($N$54:N178)*0.1+$O$30</f>
        <v>-3.7766851285256356E-7</v>
      </c>
      <c r="P178" s="4">
        <f>-SUM(O178:$O$234)</f>
        <v>1.7207777361648061E-5</v>
      </c>
      <c r="Q178" s="6">
        <f t="shared" si="29"/>
        <v>-6.4326793070847273E-8</v>
      </c>
      <c r="R178" s="4">
        <f>SUM($Q$54:Q178)*0.1+$O$8</f>
        <v>3.977957543307205E-6</v>
      </c>
      <c r="S178" s="4">
        <f>-SUM(R178:$R$234)</f>
        <v>-2.1487634001013481E-4</v>
      </c>
      <c r="T178">
        <f t="shared" si="30"/>
        <v>3.9958453075607122E-6</v>
      </c>
      <c r="U178">
        <f t="shared" si="31"/>
        <v>2.155642574683454E-4</v>
      </c>
      <c r="X178" s="1"/>
    </row>
    <row r="179" spans="1:24" x14ac:dyDescent="0.25">
      <c r="A179" s="8"/>
      <c r="B179">
        <f t="shared" si="32"/>
        <v>12.499999999999972</v>
      </c>
      <c r="C179">
        <f t="shared" si="17"/>
        <v>0</v>
      </c>
      <c r="D179">
        <f t="shared" si="18"/>
        <v>-604.78878374920225</v>
      </c>
      <c r="E179">
        <f t="shared" si="19"/>
        <v>-220.12511530276873</v>
      </c>
      <c r="F179">
        <f t="shared" si="20"/>
        <v>36287.327024952137</v>
      </c>
      <c r="G179">
        <f t="shared" si="21"/>
        <v>-2751.5639412846031</v>
      </c>
      <c r="H179">
        <f t="shared" si="22"/>
        <v>7559.859796865011</v>
      </c>
      <c r="I179">
        <f t="shared" si="23"/>
        <v>8045.0347588580089</v>
      </c>
      <c r="J179" s="43">
        <f t="shared" si="24"/>
        <v>643.60278070864217</v>
      </c>
      <c r="K179">
        <f t="shared" si="25"/>
        <v>0.65556840919980364</v>
      </c>
      <c r="L179">
        <f t="shared" si="26"/>
        <v>9.6101116261084538</v>
      </c>
      <c r="M179" s="43">
        <f t="shared" si="27"/>
        <v>16.658106325087957</v>
      </c>
      <c r="N179" s="6">
        <f t="shared" si="28"/>
        <v>2.3601852765715525E-8</v>
      </c>
      <c r="O179" s="4">
        <f>SUM($N$54:N179)*0.1+$O$30</f>
        <v>-3.75308327575992E-7</v>
      </c>
      <c r="P179" s="4">
        <f>-SUM(O179:$O$234)</f>
        <v>1.6830108848795493E-5</v>
      </c>
      <c r="Q179" s="6">
        <f t="shared" si="29"/>
        <v>-6.4845557531096029E-8</v>
      </c>
      <c r="R179" s="4">
        <f>SUM($Q$54:Q179)*0.1+$O$8</f>
        <v>3.9714729875540946E-6</v>
      </c>
      <c r="S179" s="4">
        <f>-SUM(R179:$R$234)</f>
        <v>-2.108983824668276E-4</v>
      </c>
      <c r="T179">
        <f t="shared" si="30"/>
        <v>3.989167084946397E-6</v>
      </c>
      <c r="U179">
        <f t="shared" si="31"/>
        <v>2.1156885472816314E-4</v>
      </c>
      <c r="X179" s="1"/>
    </row>
    <row r="180" spans="1:24" x14ac:dyDescent="0.25">
      <c r="A180" s="8"/>
      <c r="B180">
        <f t="shared" si="32"/>
        <v>12.599999999999971</v>
      </c>
      <c r="C180">
        <f t="shared" si="17"/>
        <v>0</v>
      </c>
      <c r="D180">
        <f t="shared" si="18"/>
        <v>-604.78878374920225</v>
      </c>
      <c r="E180">
        <f t="shared" si="19"/>
        <v>-220.12511530276873</v>
      </c>
      <c r="F180">
        <f t="shared" si="20"/>
        <v>36287.327024952137</v>
      </c>
      <c r="G180">
        <f t="shared" si="21"/>
        <v>-2773.5764528148798</v>
      </c>
      <c r="H180">
        <f t="shared" si="22"/>
        <v>7620.338675239931</v>
      </c>
      <c r="I180">
        <f t="shared" si="23"/>
        <v>8109.3950369288732</v>
      </c>
      <c r="J180" s="43">
        <f t="shared" si="24"/>
        <v>643.60278070864217</v>
      </c>
      <c r="K180">
        <f t="shared" si="25"/>
        <v>0.6608129564734021</v>
      </c>
      <c r="L180">
        <f t="shared" si="26"/>
        <v>9.6101116261084538</v>
      </c>
      <c r="M180" s="43">
        <f t="shared" si="27"/>
        <v>16.658313544961199</v>
      </c>
      <c r="N180" s="6">
        <f t="shared" si="28"/>
        <v>2.379066758784125E-8</v>
      </c>
      <c r="O180" s="4">
        <f>SUM($N$54:N180)*0.1+$O$30</f>
        <v>-3.7292926081720787E-7</v>
      </c>
      <c r="P180" s="4">
        <f>-SUM(O180:$O$234)</f>
        <v>1.6454800521219502E-5</v>
      </c>
      <c r="Q180" s="6">
        <f t="shared" si="29"/>
        <v>-6.5364321991344798E-8</v>
      </c>
      <c r="R180" s="4">
        <f>SUM($Q$54:Q180)*0.1+$O$8</f>
        <v>3.9649365553549607E-6</v>
      </c>
      <c r="S180" s="4">
        <f>-SUM(R180:$R$234)</f>
        <v>-2.0692690947927354E-4</v>
      </c>
      <c r="T180">
        <f t="shared" si="30"/>
        <v>3.9824362043306772E-6</v>
      </c>
      <c r="U180">
        <f t="shared" si="31"/>
        <v>2.0758012025923049E-4</v>
      </c>
      <c r="X180" s="1"/>
    </row>
    <row r="181" spans="1:24" x14ac:dyDescent="0.25">
      <c r="A181" s="8"/>
      <c r="B181">
        <f t="shared" si="32"/>
        <v>12.699999999999971</v>
      </c>
      <c r="C181">
        <f t="shared" si="17"/>
        <v>0</v>
      </c>
      <c r="D181">
        <f t="shared" si="18"/>
        <v>-604.78878374920225</v>
      </c>
      <c r="E181">
        <f t="shared" si="19"/>
        <v>-220.12511530276873</v>
      </c>
      <c r="F181">
        <f t="shared" si="20"/>
        <v>36287.327024952137</v>
      </c>
      <c r="G181">
        <f t="shared" si="21"/>
        <v>-2795.5889643451565</v>
      </c>
      <c r="H181">
        <f t="shared" si="22"/>
        <v>7680.817553614851</v>
      </c>
      <c r="I181">
        <f t="shared" si="23"/>
        <v>8173.7553149997366</v>
      </c>
      <c r="J181" s="43">
        <f t="shared" si="24"/>
        <v>643.60278070864217</v>
      </c>
      <c r="K181">
        <f t="shared" si="25"/>
        <v>0.66605750374700046</v>
      </c>
      <c r="L181">
        <f t="shared" si="26"/>
        <v>9.6101116261084538</v>
      </c>
      <c r="M181" s="43">
        <f t="shared" si="27"/>
        <v>16.658522413380258</v>
      </c>
      <c r="N181" s="6">
        <f t="shared" si="28"/>
        <v>2.3979482409966971E-8</v>
      </c>
      <c r="O181" s="4">
        <f>SUM($N$54:N181)*0.1+$O$30</f>
        <v>-3.7053131257621117E-7</v>
      </c>
      <c r="P181" s="4">
        <f>-SUM(O181:$O$234)</f>
        <v>1.6081871260402289E-5</v>
      </c>
      <c r="Q181" s="6">
        <f t="shared" si="29"/>
        <v>-6.5883086451593567E-8</v>
      </c>
      <c r="R181" s="4">
        <f>SUM($Q$54:Q181)*0.1+$O$8</f>
        <v>3.9583482467098015E-6</v>
      </c>
      <c r="S181" s="4">
        <f>-SUM(R181:$R$234)</f>
        <v>-2.0296197292391858E-4</v>
      </c>
      <c r="T181">
        <f t="shared" si="30"/>
        <v>3.9756526880287231E-6</v>
      </c>
      <c r="U181">
        <f t="shared" si="31"/>
        <v>2.0359810666213381E-4</v>
      </c>
      <c r="X181" s="1"/>
    </row>
    <row r="182" spans="1:24" x14ac:dyDescent="0.25">
      <c r="A182" s="8"/>
      <c r="B182">
        <f t="shared" si="32"/>
        <v>12.799999999999971</v>
      </c>
      <c r="C182">
        <f t="shared" si="17"/>
        <v>0</v>
      </c>
      <c r="D182">
        <f t="shared" si="18"/>
        <v>-604.78878374920225</v>
      </c>
      <c r="E182">
        <f t="shared" si="19"/>
        <v>-220.12511530276873</v>
      </c>
      <c r="F182">
        <f t="shared" si="20"/>
        <v>36287.327024952137</v>
      </c>
      <c r="G182">
        <f t="shared" si="21"/>
        <v>-2817.6014758754332</v>
      </c>
      <c r="H182">
        <f t="shared" si="22"/>
        <v>7741.296431989771</v>
      </c>
      <c r="I182">
        <f t="shared" si="23"/>
        <v>8238.1155930706009</v>
      </c>
      <c r="J182" s="43">
        <f t="shared" si="24"/>
        <v>643.60278070864217</v>
      </c>
      <c r="K182">
        <f t="shared" si="25"/>
        <v>0.67130205102059892</v>
      </c>
      <c r="L182">
        <f t="shared" si="26"/>
        <v>9.6101116261084538</v>
      </c>
      <c r="M182" s="43">
        <f t="shared" si="27"/>
        <v>16.658732930283115</v>
      </c>
      <c r="N182" s="6">
        <f t="shared" si="28"/>
        <v>2.4168297232092696E-8</v>
      </c>
      <c r="O182" s="4">
        <f>SUM($N$54:N182)*0.1+$O$30</f>
        <v>-3.6811448285300192E-7</v>
      </c>
      <c r="P182" s="4">
        <f>-SUM(O182:$O$234)</f>
        <v>1.571133994782608E-5</v>
      </c>
      <c r="Q182" s="6">
        <f t="shared" si="29"/>
        <v>-6.6401850911842336E-8</v>
      </c>
      <c r="R182" s="4">
        <f>SUM($Q$54:Q182)*0.1+$O$8</f>
        <v>3.9517080616186171E-6</v>
      </c>
      <c r="S182" s="4">
        <f>-SUM(R182:$R$234)</f>
        <v>-1.9900362467720878E-4</v>
      </c>
      <c r="T182">
        <f t="shared" si="30"/>
        <v>3.9688165587171829E-6</v>
      </c>
      <c r="U182">
        <f t="shared" si="31"/>
        <v>1.9962286651990433E-4</v>
      </c>
      <c r="X182" s="1"/>
    </row>
    <row r="183" spans="1:24" x14ac:dyDescent="0.25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-604.78878374920225</v>
      </c>
      <c r="E183">
        <f t="shared" ref="E183:E246" si="35">IF(B183&lt;$B$41,$B$14,IF(AND($B$41&lt;=B183,B183&lt;$B$41+$G$8),$B$14+$B$17,$B$14+$B$17+$B$11))</f>
        <v>-220.12511530276873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-2839.6139874057103</v>
      </c>
      <c r="H183">
        <f t="shared" ref="H183:H246" si="38">IF(B183&lt;$B$41,-$B$13*B183,IF(AND($B$41&lt;=B183,B183&lt;=$B$41+$G$8),-$B$13*B183+(-B183+B170)*B145,-$B$13*B183+(-B183+$B$41)*$B$16+(-B183+$B$41+$G$8)*$B$10))</f>
        <v>7801.775310364691</v>
      </c>
      <c r="I183">
        <f t="shared" ref="I183:I246" si="39">SQRT(SUMSQ(H183,G183))</f>
        <v>8302.4758711414652</v>
      </c>
      <c r="J183" s="43">
        <f t="shared" ref="J183:J246" si="40">SQRT(SUMSQ(D183:E183))</f>
        <v>643.60278070864217</v>
      </c>
      <c r="K183">
        <f t="shared" ref="K183:K246" si="41">32*I183/(PI()*$G$13^3)</f>
        <v>0.67654659829419728</v>
      </c>
      <c r="L183">
        <f t="shared" ref="L183:L246" si="42">16*F183/(PI()*$G$13^3)*$G$23</f>
        <v>9.6101116261084538</v>
      </c>
      <c r="M183" s="43">
        <f t="shared" ref="M183:M246" si="43">SQRT(K183^2+3*L183^2)</f>
        <v>16.658945095607287</v>
      </c>
      <c r="N183" s="6">
        <f t="shared" ref="N183:N246" si="44">-G183/($G$15*$B$42)</f>
        <v>2.4357112054218424E-8</v>
      </c>
      <c r="O183" s="4">
        <f>SUM($N$54:N183)*0.1+$O$30</f>
        <v>-3.6567877164758011E-7</v>
      </c>
      <c r="P183" s="4">
        <f>-SUM(O183:$O$234)</f>
        <v>1.5343225464973079E-5</v>
      </c>
      <c r="Q183" s="6">
        <f t="shared" ref="Q183:Q246" si="45">-H183/($B$42*$G$15)</f>
        <v>-6.6920615372091105E-8</v>
      </c>
      <c r="R183" s="4">
        <f>SUM($Q$54:Q183)*0.1+$O$8</f>
        <v>3.9450160000814074E-6</v>
      </c>
      <c r="S183" s="4">
        <f>-SUM(R183:$R$234)</f>
        <v>-1.9505191661559017E-4</v>
      </c>
      <c r="T183">
        <f t="shared" ref="T183:T246" si="46">SQRT(SUMSQ(O183,R183))</f>
        <v>3.9619278394402877E-6</v>
      </c>
      <c r="U183">
        <f t="shared" ref="U183:U246" si="47">SQRT(S183^2+P183^2)</f>
        <v>1.9565445239780294E-4</v>
      </c>
      <c r="X183" s="1"/>
    </row>
    <row r="184" spans="1:24" x14ac:dyDescent="0.25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-604.78878374920225</v>
      </c>
      <c r="E184">
        <f t="shared" si="35"/>
        <v>-220.12511530276873</v>
      </c>
      <c r="F184">
        <f t="shared" si="36"/>
        <v>36287.327024952137</v>
      </c>
      <c r="G184">
        <f t="shared" si="37"/>
        <v>-2861.626498935987</v>
      </c>
      <c r="H184">
        <f t="shared" si="38"/>
        <v>7862.254188739611</v>
      </c>
      <c r="I184">
        <f t="shared" si="39"/>
        <v>8366.8361492123295</v>
      </c>
      <c r="J184" s="43">
        <f t="shared" si="40"/>
        <v>643.60278070864217</v>
      </c>
      <c r="K184">
        <f t="shared" si="41"/>
        <v>0.68179114556779574</v>
      </c>
      <c r="L184">
        <f t="shared" si="42"/>
        <v>9.6101116261084538</v>
      </c>
      <c r="M184" s="43">
        <f t="shared" si="43"/>
        <v>16.659158909289786</v>
      </c>
      <c r="N184" s="6">
        <f t="shared" si="44"/>
        <v>2.4545926876344145E-8</v>
      </c>
      <c r="O184" s="4">
        <f>SUM($N$54:N184)*0.1+$O$30</f>
        <v>-3.6322417895994562E-7</v>
      </c>
      <c r="P184" s="4">
        <f>-SUM(O184:$O$234)</f>
        <v>1.49775466933255E-5</v>
      </c>
      <c r="Q184" s="6">
        <f t="shared" si="45"/>
        <v>-6.7439379832339875E-8</v>
      </c>
      <c r="R184" s="4">
        <f>SUM($Q$54:Q184)*0.1+$O$8</f>
        <v>3.9382720620981742E-6</v>
      </c>
      <c r="S184" s="4">
        <f>-SUM(R184:$R$234)</f>
        <v>-1.9110690061550876E-4</v>
      </c>
      <c r="T184">
        <f t="shared" si="46"/>
        <v>3.9549865536160971E-6</v>
      </c>
      <c r="U184">
        <f t="shared" si="47"/>
        <v>1.9169291684310269E-4</v>
      </c>
      <c r="X184" s="1"/>
    </row>
    <row r="185" spans="1:24" x14ac:dyDescent="0.25">
      <c r="A185" s="8"/>
      <c r="B185">
        <f t="shared" si="48"/>
        <v>13.099999999999969</v>
      </c>
      <c r="C185">
        <f t="shared" si="33"/>
        <v>0</v>
      </c>
      <c r="D185">
        <f t="shared" si="34"/>
        <v>-604.78878374920225</v>
      </c>
      <c r="E185">
        <f t="shared" si="35"/>
        <v>-220.12511530276873</v>
      </c>
      <c r="F185">
        <f t="shared" si="36"/>
        <v>36287.327024952137</v>
      </c>
      <c r="G185">
        <f t="shared" si="37"/>
        <v>-2883.6390104662637</v>
      </c>
      <c r="H185">
        <f t="shared" si="38"/>
        <v>7922.733067114531</v>
      </c>
      <c r="I185">
        <f t="shared" si="39"/>
        <v>8431.196427283192</v>
      </c>
      <c r="J185" s="43">
        <f t="shared" si="40"/>
        <v>643.60278070864217</v>
      </c>
      <c r="K185">
        <f t="shared" si="41"/>
        <v>0.6870356928413941</v>
      </c>
      <c r="L185">
        <f t="shared" si="42"/>
        <v>9.6101116261084538</v>
      </c>
      <c r="M185" s="43">
        <f t="shared" si="43"/>
        <v>16.659374371267148</v>
      </c>
      <c r="N185" s="6">
        <f t="shared" si="44"/>
        <v>2.473474169846987E-8</v>
      </c>
      <c r="O185" s="4">
        <f>SUM($N$54:N185)*0.1+$O$30</f>
        <v>-3.6075070479009869E-7</v>
      </c>
      <c r="P185" s="4">
        <f>-SUM(O185:$O$234)</f>
        <v>1.4614322514365552E-5</v>
      </c>
      <c r="Q185" s="6">
        <f t="shared" si="45"/>
        <v>-6.7958144292588644E-8</v>
      </c>
      <c r="R185" s="4">
        <f>SUM($Q$54:Q185)*0.1+$O$8</f>
        <v>3.9314762476689149E-6</v>
      </c>
      <c r="S185" s="4">
        <f>-SUM(R185:$R$234)</f>
        <v>-1.8716862855341058E-4</v>
      </c>
      <c r="T185">
        <f t="shared" si="46"/>
        <v>3.9479927250428674E-6</v>
      </c>
      <c r="U185">
        <f t="shared" si="47"/>
        <v>1.877383123848685E-4</v>
      </c>
      <c r="X185" s="1"/>
    </row>
    <row r="186" spans="1:24" x14ac:dyDescent="0.25">
      <c r="A186" s="8"/>
      <c r="B186">
        <f t="shared" si="48"/>
        <v>13.199999999999969</v>
      </c>
      <c r="C186">
        <f t="shared" si="33"/>
        <v>0</v>
      </c>
      <c r="D186">
        <f t="shared" si="34"/>
        <v>-604.78878374920225</v>
      </c>
      <c r="E186">
        <f t="shared" si="35"/>
        <v>-220.12511530276873</v>
      </c>
      <c r="F186">
        <f t="shared" si="36"/>
        <v>36287.327024952137</v>
      </c>
      <c r="G186">
        <f t="shared" si="37"/>
        <v>-2905.6515219965404</v>
      </c>
      <c r="H186">
        <f t="shared" si="38"/>
        <v>7983.211945489451</v>
      </c>
      <c r="I186">
        <f t="shared" si="39"/>
        <v>8495.5567053540562</v>
      </c>
      <c r="J186" s="43">
        <f t="shared" si="40"/>
        <v>643.60278070864217</v>
      </c>
      <c r="K186">
        <f t="shared" si="41"/>
        <v>0.69228024011499256</v>
      </c>
      <c r="L186">
        <f t="shared" si="42"/>
        <v>9.6101116261084538</v>
      </c>
      <c r="M186" s="43">
        <f t="shared" si="43"/>
        <v>16.659591481475417</v>
      </c>
      <c r="N186" s="6">
        <f t="shared" si="44"/>
        <v>2.4923556520595591E-8</v>
      </c>
      <c r="O186" s="4">
        <f>SUM($N$54:N186)*0.1+$O$30</f>
        <v>-3.5825834913803908E-7</v>
      </c>
      <c r="P186" s="4">
        <f>-SUM(O186:$O$234)</f>
        <v>1.4253571809575455E-5</v>
      </c>
      <c r="Q186" s="6">
        <f t="shared" si="45"/>
        <v>-6.84769087528374E-8</v>
      </c>
      <c r="R186" s="4">
        <f>SUM($Q$54:Q186)*0.1+$O$8</f>
        <v>3.9246285567936312E-6</v>
      </c>
      <c r="S186" s="4">
        <f>-SUM(R186:$R$234)</f>
        <v>-1.8323715230574169E-4</v>
      </c>
      <c r="T186">
        <f t="shared" si="46"/>
        <v>3.9409463779055882E-6</v>
      </c>
      <c r="U186">
        <f t="shared" si="47"/>
        <v>1.8379069153373438E-4</v>
      </c>
      <c r="X186" s="1"/>
    </row>
    <row r="187" spans="1:24" x14ac:dyDescent="0.25">
      <c r="A187" s="8"/>
      <c r="B187">
        <f t="shared" si="48"/>
        <v>13.299999999999969</v>
      </c>
      <c r="C187">
        <f t="shared" si="33"/>
        <v>0</v>
      </c>
      <c r="D187">
        <f t="shared" si="34"/>
        <v>-604.78878374920225</v>
      </c>
      <c r="E187">
        <f t="shared" si="35"/>
        <v>-220.12511530276873</v>
      </c>
      <c r="F187">
        <f t="shared" si="36"/>
        <v>36287.327024952137</v>
      </c>
      <c r="G187">
        <f t="shared" si="37"/>
        <v>-2927.6640335268171</v>
      </c>
      <c r="H187">
        <f t="shared" si="38"/>
        <v>8043.6908238643709</v>
      </c>
      <c r="I187">
        <f t="shared" si="39"/>
        <v>8559.9169834249205</v>
      </c>
      <c r="J187" s="43">
        <f t="shared" si="40"/>
        <v>643.60278070864217</v>
      </c>
      <c r="K187">
        <f t="shared" si="41"/>
        <v>0.69752478738859092</v>
      </c>
      <c r="L187">
        <f t="shared" si="42"/>
        <v>9.6101116261084538</v>
      </c>
      <c r="M187" s="43">
        <f t="shared" si="43"/>
        <v>16.659810239850156</v>
      </c>
      <c r="N187" s="6">
        <f t="shared" si="44"/>
        <v>2.5112371342721315E-8</v>
      </c>
      <c r="O187" s="4">
        <f>SUM($N$54:N187)*0.1+$O$30</f>
        <v>-3.5574711200376702E-7</v>
      </c>
      <c r="P187" s="4">
        <f>-SUM(O187:$O$234)</f>
        <v>1.3895313460437414E-5</v>
      </c>
      <c r="Q187" s="6">
        <f t="shared" si="45"/>
        <v>-6.8995673213086169E-8</v>
      </c>
      <c r="R187" s="4">
        <f>SUM($Q$54:Q187)*0.1+$O$8</f>
        <v>3.9177289894723223E-6</v>
      </c>
      <c r="S187" s="4">
        <f>-SUM(R187:$R$234)</f>
        <v>-1.7931252374894807E-4</v>
      </c>
      <c r="T187">
        <f t="shared" si="46"/>
        <v>3.9338475367826398E-6</v>
      </c>
      <c r="U187">
        <f t="shared" si="47"/>
        <v>1.7985010678167772E-4</v>
      </c>
      <c r="X187" s="1"/>
    </row>
    <row r="188" spans="1:24" x14ac:dyDescent="0.25">
      <c r="A188" s="8"/>
      <c r="B188">
        <f t="shared" si="48"/>
        <v>13.399999999999968</v>
      </c>
      <c r="C188">
        <f t="shared" si="33"/>
        <v>0</v>
      </c>
      <c r="D188">
        <f t="shared" si="34"/>
        <v>-604.78878374920225</v>
      </c>
      <c r="E188">
        <f t="shared" si="35"/>
        <v>-220.12511530276873</v>
      </c>
      <c r="F188">
        <f t="shared" si="36"/>
        <v>36287.327024952137</v>
      </c>
      <c r="G188">
        <f t="shared" si="37"/>
        <v>-2949.6765450570942</v>
      </c>
      <c r="H188">
        <f t="shared" si="38"/>
        <v>8104.1697022392909</v>
      </c>
      <c r="I188">
        <f t="shared" si="39"/>
        <v>8624.2772614957848</v>
      </c>
      <c r="J188" s="43">
        <f t="shared" si="40"/>
        <v>643.60278070864217</v>
      </c>
      <c r="K188">
        <f t="shared" si="41"/>
        <v>0.70276933466218938</v>
      </c>
      <c r="L188">
        <f t="shared" si="42"/>
        <v>9.6101116261084538</v>
      </c>
      <c r="M188" s="43">
        <f t="shared" si="43"/>
        <v>16.66003064632644</v>
      </c>
      <c r="N188" s="6">
        <f t="shared" si="44"/>
        <v>2.5301186164847043E-8</v>
      </c>
      <c r="O188" s="4">
        <f>SUM($N$54:N188)*0.1+$O$30</f>
        <v>-3.5321699338728229E-7</v>
      </c>
      <c r="P188" s="4">
        <f>-SUM(O188:$O$234)</f>
        <v>1.3539566348433649E-5</v>
      </c>
      <c r="Q188" s="6">
        <f t="shared" si="45"/>
        <v>-6.9514437673334938E-8</v>
      </c>
      <c r="R188" s="4">
        <f>SUM($Q$54:Q188)*0.1+$O$8</f>
        <v>3.910777545704989E-6</v>
      </c>
      <c r="S188" s="4">
        <f>-SUM(R188:$R$234)</f>
        <v>-1.7539479475947573E-4</v>
      </c>
      <c r="T188">
        <f t="shared" si="46"/>
        <v>3.9266962266526157E-6</v>
      </c>
      <c r="U188">
        <f t="shared" si="47"/>
        <v>1.7591661060179124E-4</v>
      </c>
      <c r="X188" s="1"/>
    </row>
    <row r="189" spans="1:24" x14ac:dyDescent="0.25">
      <c r="A189" s="8"/>
      <c r="B189">
        <f t="shared" si="48"/>
        <v>13.499999999999968</v>
      </c>
      <c r="C189">
        <f t="shared" si="33"/>
        <v>0</v>
      </c>
      <c r="D189">
        <f t="shared" si="34"/>
        <v>-604.78878374920225</v>
      </c>
      <c r="E189">
        <f t="shared" si="35"/>
        <v>-220.12511530276873</v>
      </c>
      <c r="F189">
        <f t="shared" si="36"/>
        <v>36287.327024952137</v>
      </c>
      <c r="G189">
        <f t="shared" si="37"/>
        <v>-2971.6890565873709</v>
      </c>
      <c r="H189">
        <f t="shared" si="38"/>
        <v>8164.6485806142109</v>
      </c>
      <c r="I189">
        <f t="shared" si="39"/>
        <v>8688.6375395666491</v>
      </c>
      <c r="J189" s="43">
        <f t="shared" si="40"/>
        <v>643.60278070864217</v>
      </c>
      <c r="K189">
        <f t="shared" si="41"/>
        <v>0.70801388193578785</v>
      </c>
      <c r="L189">
        <f t="shared" si="42"/>
        <v>9.6101116261084538</v>
      </c>
      <c r="M189" s="43">
        <f t="shared" si="43"/>
        <v>16.660252700838857</v>
      </c>
      <c r="N189" s="6">
        <f t="shared" si="44"/>
        <v>2.5490000986972765E-8</v>
      </c>
      <c r="O189" s="4">
        <f>SUM($N$54:N189)*0.1+$O$30</f>
        <v>-3.50667993288585E-7</v>
      </c>
      <c r="P189" s="4">
        <f>-SUM(O189:$O$234)</f>
        <v>1.3186349355046366E-5</v>
      </c>
      <c r="Q189" s="6">
        <f t="shared" si="45"/>
        <v>-7.0033202133583707E-8</v>
      </c>
      <c r="R189" s="4">
        <f>SUM($Q$54:Q189)*0.1+$O$8</f>
        <v>3.9037742254916304E-6</v>
      </c>
      <c r="S189" s="4">
        <f>-SUM(R189:$R$234)</f>
        <v>-1.7148401721377076E-4</v>
      </c>
      <c r="T189">
        <f t="shared" si="46"/>
        <v>3.9194924729012838E-6</v>
      </c>
      <c r="U189">
        <f t="shared" si="47"/>
        <v>1.7199025544805194E-4</v>
      </c>
      <c r="X189" s="1"/>
    </row>
    <row r="190" spans="1:24" x14ac:dyDescent="0.25">
      <c r="A190" s="8"/>
      <c r="B190">
        <f t="shared" si="48"/>
        <v>13.599999999999968</v>
      </c>
      <c r="C190">
        <f t="shared" si="33"/>
        <v>0</v>
      </c>
      <c r="D190">
        <f t="shared" si="34"/>
        <v>-604.78878374920225</v>
      </c>
      <c r="E190">
        <f t="shared" si="35"/>
        <v>-220.12511530276873</v>
      </c>
      <c r="F190">
        <f t="shared" si="36"/>
        <v>36287.327024952137</v>
      </c>
      <c r="G190">
        <f t="shared" si="37"/>
        <v>-2993.7015681176476</v>
      </c>
      <c r="H190">
        <f t="shared" si="38"/>
        <v>8225.1274589891309</v>
      </c>
      <c r="I190">
        <f t="shared" si="39"/>
        <v>8752.9978176375134</v>
      </c>
      <c r="J190" s="43">
        <f t="shared" si="40"/>
        <v>643.60278070864217</v>
      </c>
      <c r="K190">
        <f t="shared" si="41"/>
        <v>0.71325842920938631</v>
      </c>
      <c r="L190">
        <f t="shared" si="42"/>
        <v>9.6101116261084538</v>
      </c>
      <c r="M190" s="43">
        <f t="shared" si="43"/>
        <v>16.66047640332151</v>
      </c>
      <c r="N190" s="6">
        <f t="shared" si="44"/>
        <v>2.5678815809098489E-8</v>
      </c>
      <c r="O190" s="4">
        <f>SUM($N$54:N190)*0.1+$O$30</f>
        <v>-3.4810011170767515E-7</v>
      </c>
      <c r="P190" s="4">
        <f>-SUM(O190:$O$234)</f>
        <v>1.2835681361757781E-5</v>
      </c>
      <c r="Q190" s="6">
        <f t="shared" si="45"/>
        <v>-7.0551966593832476E-8</v>
      </c>
      <c r="R190" s="4">
        <f>SUM($Q$54:Q190)*0.1+$O$8</f>
        <v>3.8967190288322474E-6</v>
      </c>
      <c r="S190" s="4">
        <f>-SUM(R190:$R$234)</f>
        <v>-1.6758024298827909E-4</v>
      </c>
      <c r="T190">
        <f t="shared" si="46"/>
        <v>3.9122363013287206E-6</v>
      </c>
      <c r="U190">
        <f t="shared" si="47"/>
        <v>1.68071093755087E-4</v>
      </c>
      <c r="X190" s="1"/>
    </row>
    <row r="191" spans="1:24" x14ac:dyDescent="0.25">
      <c r="A191" s="8"/>
      <c r="B191">
        <f t="shared" si="48"/>
        <v>13.699999999999967</v>
      </c>
      <c r="C191">
        <f t="shared" si="33"/>
        <v>0</v>
      </c>
      <c r="D191">
        <f t="shared" si="34"/>
        <v>-604.78878374920225</v>
      </c>
      <c r="E191">
        <f t="shared" si="35"/>
        <v>-220.12511530276873</v>
      </c>
      <c r="F191">
        <f t="shared" si="36"/>
        <v>36287.327024952137</v>
      </c>
      <c r="G191">
        <f t="shared" si="37"/>
        <v>-3015.7140796479243</v>
      </c>
      <c r="H191">
        <f t="shared" si="38"/>
        <v>8285.6063373640518</v>
      </c>
      <c r="I191">
        <f t="shared" si="39"/>
        <v>8817.3580957083777</v>
      </c>
      <c r="J191" s="43">
        <f t="shared" si="40"/>
        <v>643.60278070864217</v>
      </c>
      <c r="K191">
        <f t="shared" si="41"/>
        <v>0.71850297648298478</v>
      </c>
      <c r="L191">
        <f t="shared" si="42"/>
        <v>9.6101116261084538</v>
      </c>
      <c r="M191" s="43">
        <f t="shared" si="43"/>
        <v>16.660701753708022</v>
      </c>
      <c r="N191" s="6">
        <f t="shared" si="44"/>
        <v>2.586763063122421E-8</v>
      </c>
      <c r="O191" s="4">
        <f>SUM($N$54:N191)*0.1+$O$30</f>
        <v>-3.4551334864455274E-7</v>
      </c>
      <c r="P191" s="4">
        <f>-SUM(O191:$O$234)</f>
        <v>1.2487581250050106E-5</v>
      </c>
      <c r="Q191" s="6">
        <f t="shared" si="45"/>
        <v>-7.1070731054081246E-8</v>
      </c>
      <c r="R191" s="4">
        <f>SUM($Q$54:Q191)*0.1+$O$8</f>
        <v>3.8896119557268392E-6</v>
      </c>
      <c r="S191" s="4">
        <f>-SUM(R191:$R$234)</f>
        <v>-1.6368352395944687E-4</v>
      </c>
      <c r="T191">
        <f t="shared" si="46"/>
        <v>3.9049277381565894E-6</v>
      </c>
      <c r="U191">
        <f t="shared" si="47"/>
        <v>1.6415917793793748E-4</v>
      </c>
      <c r="X191" s="1"/>
    </row>
    <row r="192" spans="1:24" x14ac:dyDescent="0.25">
      <c r="A192" s="8"/>
      <c r="B192">
        <f t="shared" si="48"/>
        <v>13.799999999999967</v>
      </c>
      <c r="C192">
        <f t="shared" si="33"/>
        <v>0</v>
      </c>
      <c r="D192">
        <f t="shared" si="34"/>
        <v>-604.78878374920225</v>
      </c>
      <c r="E192">
        <f t="shared" si="35"/>
        <v>-220.12511530276873</v>
      </c>
      <c r="F192">
        <f t="shared" si="36"/>
        <v>36287.327024952137</v>
      </c>
      <c r="G192">
        <f t="shared" si="37"/>
        <v>-3037.726591178201</v>
      </c>
      <c r="H192">
        <f t="shared" si="38"/>
        <v>8346.0852157389709</v>
      </c>
      <c r="I192">
        <f t="shared" si="39"/>
        <v>8881.7183737792402</v>
      </c>
      <c r="J192" s="43">
        <f t="shared" si="40"/>
        <v>643.60278070864217</v>
      </c>
      <c r="K192">
        <f t="shared" si="41"/>
        <v>0.72374752375658302</v>
      </c>
      <c r="L192">
        <f t="shared" si="42"/>
        <v>9.6101116261084538</v>
      </c>
      <c r="M192" s="43">
        <f t="shared" si="43"/>
        <v>16.660928751931522</v>
      </c>
      <c r="N192" s="6">
        <f t="shared" si="44"/>
        <v>2.6056445453349935E-8</v>
      </c>
      <c r="O192" s="4">
        <f>SUM($N$54:N192)*0.1+$O$30</f>
        <v>-3.4290770409921776E-7</v>
      </c>
      <c r="P192" s="4">
        <f>-SUM(O192:$O$234)</f>
        <v>1.2142067901405554E-5</v>
      </c>
      <c r="Q192" s="6">
        <f t="shared" si="45"/>
        <v>-7.1589495514330015E-8</v>
      </c>
      <c r="R192" s="4">
        <f>SUM($Q$54:Q192)*0.1+$O$8</f>
        <v>3.8824530061754066E-6</v>
      </c>
      <c r="S192" s="4">
        <f>-SUM(R192:$R$234)</f>
        <v>-1.5979391200372003E-4</v>
      </c>
      <c r="T192">
        <f t="shared" si="46"/>
        <v>3.8975668100355951E-6</v>
      </c>
      <c r="U192">
        <f t="shared" si="47"/>
        <v>1.6025456039181837E-4</v>
      </c>
      <c r="X192" s="1"/>
    </row>
    <row r="193" spans="1:24" x14ac:dyDescent="0.25">
      <c r="A193" s="8"/>
      <c r="B193">
        <f t="shared" si="48"/>
        <v>13.899999999999967</v>
      </c>
      <c r="C193">
        <f t="shared" si="33"/>
        <v>0</v>
      </c>
      <c r="D193">
        <f t="shared" si="34"/>
        <v>-604.78878374920225</v>
      </c>
      <c r="E193">
        <f t="shared" si="35"/>
        <v>-220.12511530276873</v>
      </c>
      <c r="F193">
        <f t="shared" si="36"/>
        <v>36287.327024952137</v>
      </c>
      <c r="G193">
        <f t="shared" si="37"/>
        <v>-3059.7391027084782</v>
      </c>
      <c r="H193">
        <f t="shared" si="38"/>
        <v>8406.5640941138918</v>
      </c>
      <c r="I193">
        <f t="shared" si="39"/>
        <v>8946.0786518501063</v>
      </c>
      <c r="J193" s="43">
        <f t="shared" si="40"/>
        <v>643.60278070864217</v>
      </c>
      <c r="K193">
        <f t="shared" si="41"/>
        <v>0.7289920710301816</v>
      </c>
      <c r="L193">
        <f t="shared" si="42"/>
        <v>9.6101116261084538</v>
      </c>
      <c r="M193" s="43">
        <f t="shared" si="43"/>
        <v>16.661157397924658</v>
      </c>
      <c r="N193" s="6">
        <f t="shared" si="44"/>
        <v>2.6245260275475663E-8</v>
      </c>
      <c r="O193" s="4">
        <f>SUM($N$54:N193)*0.1+$O$30</f>
        <v>-3.4028317807167022E-7</v>
      </c>
      <c r="P193" s="4">
        <f>-SUM(O193:$O$234)</f>
        <v>1.1799160197306335E-5</v>
      </c>
      <c r="Q193" s="6">
        <f t="shared" si="45"/>
        <v>-7.2108259974578784E-8</v>
      </c>
      <c r="R193" s="4">
        <f>SUM($Q$54:Q193)*0.1+$O$8</f>
        <v>3.8752421801779488E-6</v>
      </c>
      <c r="S193" s="4">
        <f>-SUM(R193:$R$234)</f>
        <v>-1.5591145899754462E-4</v>
      </c>
      <c r="T193">
        <f t="shared" si="46"/>
        <v>3.8901535440531002E-6</v>
      </c>
      <c r="U193">
        <f t="shared" si="47"/>
        <v>1.5635729349187629E-4</v>
      </c>
      <c r="X193" s="1"/>
    </row>
    <row r="194" spans="1:24" x14ac:dyDescent="0.25">
      <c r="A194" s="8"/>
      <c r="B194">
        <f t="shared" si="48"/>
        <v>13.999999999999966</v>
      </c>
      <c r="C194">
        <f t="shared" si="33"/>
        <v>0</v>
      </c>
      <c r="D194">
        <f t="shared" si="34"/>
        <v>-604.78878374920225</v>
      </c>
      <c r="E194">
        <f t="shared" si="35"/>
        <v>-220.12511530276873</v>
      </c>
      <c r="F194">
        <f t="shared" si="36"/>
        <v>36287.327024952137</v>
      </c>
      <c r="G194">
        <f t="shared" si="37"/>
        <v>-3081.7516142387549</v>
      </c>
      <c r="H194">
        <f t="shared" si="38"/>
        <v>8467.0429724888108</v>
      </c>
      <c r="I194">
        <f t="shared" si="39"/>
        <v>9010.4389299209688</v>
      </c>
      <c r="J194" s="43">
        <f t="shared" si="40"/>
        <v>643.60278070864217</v>
      </c>
      <c r="K194">
        <f t="shared" si="41"/>
        <v>0.73423661830377995</v>
      </c>
      <c r="L194">
        <f t="shared" si="42"/>
        <v>9.6101116261084538</v>
      </c>
      <c r="M194" s="43">
        <f t="shared" si="43"/>
        <v>16.661387691619591</v>
      </c>
      <c r="N194" s="6">
        <f t="shared" si="44"/>
        <v>2.6434075097601384E-8</v>
      </c>
      <c r="O194" s="4">
        <f>SUM($N$54:N194)*0.1+$O$30</f>
        <v>-3.3763977056191002E-7</v>
      </c>
      <c r="P194" s="4">
        <f>-SUM(O194:$O$234)</f>
        <v>1.1458877019234665E-5</v>
      </c>
      <c r="Q194" s="6">
        <f t="shared" si="45"/>
        <v>-7.262702443482754E-8</v>
      </c>
      <c r="R194" s="4">
        <f>SUM($Q$54:Q194)*0.1+$O$8</f>
        <v>3.8679794777344657E-6</v>
      </c>
      <c r="S194" s="4">
        <f>-SUM(R194:$R$234)</f>
        <v>-1.5203621681736667E-4</v>
      </c>
      <c r="T194">
        <f t="shared" si="46"/>
        <v>3.8826879677409169E-6</v>
      </c>
      <c r="U194">
        <f t="shared" si="47"/>
        <v>1.5246742959294378E-4</v>
      </c>
      <c r="X194" s="1"/>
    </row>
    <row r="195" spans="1:24" x14ac:dyDescent="0.25">
      <c r="A195" s="8"/>
      <c r="B195">
        <f t="shared" si="48"/>
        <v>14.099999999999966</v>
      </c>
      <c r="C195">
        <f t="shared" si="33"/>
        <v>0</v>
      </c>
      <c r="D195">
        <f t="shared" si="34"/>
        <v>-604.78878374920225</v>
      </c>
      <c r="E195">
        <f t="shared" si="35"/>
        <v>-220.12511530276873</v>
      </c>
      <c r="F195">
        <f t="shared" si="36"/>
        <v>36287.327024952137</v>
      </c>
      <c r="G195">
        <f t="shared" si="37"/>
        <v>-3103.7641257690316</v>
      </c>
      <c r="H195">
        <f t="shared" si="38"/>
        <v>8527.5218508637317</v>
      </c>
      <c r="I195">
        <f t="shared" si="39"/>
        <v>9074.7992079918331</v>
      </c>
      <c r="J195" s="43">
        <f t="shared" si="40"/>
        <v>643.60278070864217</v>
      </c>
      <c r="K195">
        <f t="shared" si="41"/>
        <v>0.73948116557737842</v>
      </c>
      <c r="L195">
        <f t="shared" si="42"/>
        <v>9.6101116261084538</v>
      </c>
      <c r="M195" s="43">
        <f t="shared" si="43"/>
        <v>16.661619632948003</v>
      </c>
      <c r="N195" s="6">
        <f t="shared" si="44"/>
        <v>2.6622889919727109E-8</v>
      </c>
      <c r="O195" s="4">
        <f>SUM($N$54:N195)*0.1+$O$30</f>
        <v>-3.3497748156993736E-7</v>
      </c>
      <c r="P195" s="4">
        <f>-SUM(O195:$O$234)</f>
        <v>1.1121237248672755E-5</v>
      </c>
      <c r="Q195" s="6">
        <f t="shared" si="45"/>
        <v>-7.3145788895076322E-8</v>
      </c>
      <c r="R195" s="4">
        <f>SUM($Q$54:Q195)*0.1+$O$8</f>
        <v>3.8606648988449582E-6</v>
      </c>
      <c r="S195" s="4">
        <f>-SUM(R195:$R$234)</f>
        <v>-1.4816823733963222E-4</v>
      </c>
      <c r="T195">
        <f t="shared" si="46"/>
        <v>3.8751701090832757E-6</v>
      </c>
      <c r="U195">
        <f t="shared" si="47"/>
        <v>1.4858502102929101E-4</v>
      </c>
      <c r="X195" s="1"/>
    </row>
    <row r="196" spans="1:24" x14ac:dyDescent="0.25">
      <c r="A196" s="8"/>
      <c r="B196">
        <f t="shared" si="48"/>
        <v>14.199999999999966</v>
      </c>
      <c r="C196">
        <f t="shared" si="33"/>
        <v>0</v>
      </c>
      <c r="D196">
        <f t="shared" si="34"/>
        <v>-604.78878374920225</v>
      </c>
      <c r="E196">
        <f t="shared" si="35"/>
        <v>-220.12511530276873</v>
      </c>
      <c r="F196">
        <f t="shared" si="36"/>
        <v>36287.327024952137</v>
      </c>
      <c r="G196">
        <f t="shared" si="37"/>
        <v>-3125.7766372993083</v>
      </c>
      <c r="H196">
        <f t="shared" si="38"/>
        <v>8588.0007292386508</v>
      </c>
      <c r="I196">
        <f t="shared" si="39"/>
        <v>9139.1594860626974</v>
      </c>
      <c r="J196" s="43">
        <f t="shared" si="40"/>
        <v>643.60278070864217</v>
      </c>
      <c r="K196">
        <f t="shared" si="41"/>
        <v>0.74472571285097688</v>
      </c>
      <c r="L196">
        <f t="shared" si="42"/>
        <v>9.6101116261084538</v>
      </c>
      <c r="M196" s="43">
        <f t="shared" si="43"/>
        <v>16.661853221841081</v>
      </c>
      <c r="N196" s="6">
        <f t="shared" si="44"/>
        <v>2.681170474185283E-8</v>
      </c>
      <c r="O196" s="4">
        <f>SUM($N$54:N196)*0.1+$O$30</f>
        <v>-3.3229631109575204E-7</v>
      </c>
      <c r="P196" s="4">
        <f>-SUM(O196:$O$234)</f>
        <v>1.0786259767102819E-5</v>
      </c>
      <c r="Q196" s="6">
        <f t="shared" si="45"/>
        <v>-7.3664553355325078E-8</v>
      </c>
      <c r="R196" s="4">
        <f>SUM($Q$54:Q196)*0.1+$O$8</f>
        <v>3.8532984435094255E-6</v>
      </c>
      <c r="S196" s="4">
        <f>-SUM(R196:$R$234)</f>
        <v>-1.4430757244078728E-4</v>
      </c>
      <c r="T196">
        <f t="shared" si="46"/>
        <v>3.8675999965249779E-6</v>
      </c>
      <c r="U196">
        <f t="shared" si="47"/>
        <v>1.4471012011437378E-4</v>
      </c>
      <c r="X196" s="1"/>
    </row>
    <row r="197" spans="1:24" x14ac:dyDescent="0.25">
      <c r="A197" s="8"/>
      <c r="B197">
        <f t="shared" si="48"/>
        <v>14.299999999999965</v>
      </c>
      <c r="C197">
        <f t="shared" si="33"/>
        <v>0</v>
      </c>
      <c r="D197">
        <f t="shared" si="34"/>
        <v>-604.78878374920225</v>
      </c>
      <c r="E197">
        <f t="shared" si="35"/>
        <v>-220.12511530276873</v>
      </c>
      <c r="F197">
        <f t="shared" si="36"/>
        <v>36287.327024952137</v>
      </c>
      <c r="G197">
        <f t="shared" si="37"/>
        <v>-3147.7891488295854</v>
      </c>
      <c r="H197">
        <f t="shared" si="38"/>
        <v>8648.4796076135717</v>
      </c>
      <c r="I197">
        <f t="shared" si="39"/>
        <v>9203.5197641335617</v>
      </c>
      <c r="J197" s="43">
        <f t="shared" si="40"/>
        <v>643.60278070864217</v>
      </c>
      <c r="K197">
        <f t="shared" si="41"/>
        <v>0.74997026012457524</v>
      </c>
      <c r="L197">
        <f t="shared" si="42"/>
        <v>9.6101116261084538</v>
      </c>
      <c r="M197" s="43">
        <f t="shared" si="43"/>
        <v>16.662088458229537</v>
      </c>
      <c r="N197" s="6">
        <f t="shared" si="44"/>
        <v>2.7000519563978558E-8</v>
      </c>
      <c r="O197" s="4">
        <f>SUM($N$54:N197)*0.1+$O$30</f>
        <v>-3.2959625913935425E-7</v>
      </c>
      <c r="P197" s="4">
        <f>-SUM(O197:$O$234)</f>
        <v>1.0453963456007066E-5</v>
      </c>
      <c r="Q197" s="6">
        <f t="shared" si="45"/>
        <v>-7.4183317815573861E-8</v>
      </c>
      <c r="R197" s="4">
        <f>SUM($Q$54:Q197)*0.1+$O$8</f>
        <v>3.8458801117278684E-6</v>
      </c>
      <c r="S197" s="4">
        <f>-SUM(R197:$R$234)</f>
        <v>-1.4045427399727786E-4</v>
      </c>
      <c r="T197">
        <f t="shared" si="46"/>
        <v>3.8599776589797278E-6</v>
      </c>
      <c r="U197">
        <f t="shared" si="47"/>
        <v>1.4084277914057909E-4</v>
      </c>
      <c r="X197" s="1"/>
    </row>
    <row r="198" spans="1:24" x14ac:dyDescent="0.25">
      <c r="A198" s="8"/>
      <c r="B198">
        <f t="shared" si="48"/>
        <v>14.399999999999965</v>
      </c>
      <c r="C198">
        <f t="shared" si="33"/>
        <v>0</v>
      </c>
      <c r="D198">
        <f t="shared" si="34"/>
        <v>-604.78878374920225</v>
      </c>
      <c r="E198">
        <f t="shared" si="35"/>
        <v>-220.12511530276873</v>
      </c>
      <c r="F198">
        <f t="shared" si="36"/>
        <v>36287.327024952137</v>
      </c>
      <c r="G198">
        <f t="shared" si="37"/>
        <v>-3169.8016603598621</v>
      </c>
      <c r="H198">
        <f t="shared" si="38"/>
        <v>8708.9584859884908</v>
      </c>
      <c r="I198">
        <f t="shared" si="39"/>
        <v>9267.880042204426</v>
      </c>
      <c r="J198" s="43">
        <f t="shared" si="40"/>
        <v>643.60278070864217</v>
      </c>
      <c r="K198">
        <f t="shared" si="41"/>
        <v>0.7552148073981737</v>
      </c>
      <c r="L198">
        <f t="shared" si="42"/>
        <v>9.6101116261084538</v>
      </c>
      <c r="M198" s="43">
        <f t="shared" si="43"/>
        <v>16.662325342043591</v>
      </c>
      <c r="N198" s="6">
        <f t="shared" si="44"/>
        <v>2.7189334386104282E-8</v>
      </c>
      <c r="O198" s="4">
        <f>SUM($N$54:N198)*0.1+$O$30</f>
        <v>-3.268773257007438E-7</v>
      </c>
      <c r="P198" s="4">
        <f>-SUM(O198:$O$234)</f>
        <v>1.0124367196867713E-5</v>
      </c>
      <c r="Q198" s="6">
        <f t="shared" si="45"/>
        <v>-7.4702082275822617E-8</v>
      </c>
      <c r="R198" s="4">
        <f>SUM($Q$54:Q198)*0.1+$O$8</f>
        <v>3.838409903500286E-6</v>
      </c>
      <c r="S198" s="4">
        <f>-SUM(R198:$R$234)</f>
        <v>-1.3660839388554999E-4</v>
      </c>
      <c r="T198">
        <f t="shared" si="46"/>
        <v>3.852303125838664E-6</v>
      </c>
      <c r="U198">
        <f t="shared" si="47"/>
        <v>1.3698305037896692E-4</v>
      </c>
      <c r="X198" s="1"/>
    </row>
    <row r="199" spans="1:24" x14ac:dyDescent="0.25">
      <c r="A199" s="8"/>
      <c r="B199">
        <f t="shared" si="48"/>
        <v>14.499999999999964</v>
      </c>
      <c r="C199">
        <f t="shared" si="33"/>
        <v>0</v>
      </c>
      <c r="D199">
        <f t="shared" si="34"/>
        <v>-604.78878374920225</v>
      </c>
      <c r="E199">
        <f t="shared" si="35"/>
        <v>-220.12511530276873</v>
      </c>
      <c r="F199">
        <f t="shared" si="36"/>
        <v>36287.327024952137</v>
      </c>
      <c r="G199">
        <f t="shared" si="37"/>
        <v>-3191.8141718901388</v>
      </c>
      <c r="H199">
        <f t="shared" si="38"/>
        <v>8769.4373643634117</v>
      </c>
      <c r="I199">
        <f t="shared" si="39"/>
        <v>9332.2403202752903</v>
      </c>
      <c r="J199" s="43">
        <f t="shared" si="40"/>
        <v>643.60278070864217</v>
      </c>
      <c r="K199">
        <f t="shared" si="41"/>
        <v>0.76045935467177217</v>
      </c>
      <c r="L199">
        <f t="shared" si="42"/>
        <v>9.6101116261084538</v>
      </c>
      <c r="M199" s="43">
        <f t="shared" si="43"/>
        <v>16.662563873212981</v>
      </c>
      <c r="N199" s="6">
        <f t="shared" si="44"/>
        <v>2.7378149208230004E-8</v>
      </c>
      <c r="O199" s="4">
        <f>SUM($N$54:N199)*0.1+$O$30</f>
        <v>-3.2413951077992079E-7</v>
      </c>
      <c r="P199" s="4">
        <f>-SUM(O199:$O$234)</f>
        <v>9.797489871166968E-6</v>
      </c>
      <c r="Q199" s="6">
        <f t="shared" si="45"/>
        <v>-7.5220846736071386E-8</v>
      </c>
      <c r="R199" s="4">
        <f>SUM($Q$54:Q199)*0.1+$O$8</f>
        <v>3.8308878188266793E-6</v>
      </c>
      <c r="S199" s="4">
        <f>-SUM(R199:$R$234)</f>
        <v>-1.3276998398204968E-4</v>
      </c>
      <c r="T199">
        <f t="shared" si="46"/>
        <v>3.8445764269790865E-6</v>
      </c>
      <c r="U199">
        <f t="shared" si="47"/>
        <v>1.3313098607900924E-4</v>
      </c>
      <c r="X199" s="1"/>
    </row>
    <row r="200" spans="1:24" x14ac:dyDescent="0.25">
      <c r="A200" s="8"/>
      <c r="B200">
        <f t="shared" si="48"/>
        <v>14.599999999999964</v>
      </c>
      <c r="C200">
        <f t="shared" si="33"/>
        <v>0</v>
      </c>
      <c r="D200">
        <f t="shared" si="34"/>
        <v>-604.78878374920225</v>
      </c>
      <c r="E200">
        <f t="shared" si="35"/>
        <v>-220.12511530276873</v>
      </c>
      <c r="F200">
        <f t="shared" si="36"/>
        <v>36287.327024952137</v>
      </c>
      <c r="G200">
        <f t="shared" si="37"/>
        <v>-3213.8266834204155</v>
      </c>
      <c r="H200">
        <f t="shared" si="38"/>
        <v>8829.9162427383308</v>
      </c>
      <c r="I200">
        <f t="shared" si="39"/>
        <v>9396.6005983461528</v>
      </c>
      <c r="J200" s="43">
        <f t="shared" si="40"/>
        <v>643.60278070864217</v>
      </c>
      <c r="K200">
        <f t="shared" si="41"/>
        <v>0.76570390194537052</v>
      </c>
      <c r="L200">
        <f t="shared" si="42"/>
        <v>9.6101116261084538</v>
      </c>
      <c r="M200" s="43">
        <f t="shared" si="43"/>
        <v>16.662804051666964</v>
      </c>
      <c r="N200" s="6">
        <f t="shared" si="44"/>
        <v>2.7566964030355728E-8</v>
      </c>
      <c r="O200" s="4">
        <f>SUM($N$54:N200)*0.1+$O$30</f>
        <v>-3.2138281437688522E-7</v>
      </c>
      <c r="P200" s="4">
        <f>-SUM(O200:$O$234)</f>
        <v>9.4733503603870502E-6</v>
      </c>
      <c r="Q200" s="6">
        <f t="shared" si="45"/>
        <v>-7.5739611196320155E-8</v>
      </c>
      <c r="R200" s="4">
        <f>SUM($Q$54:Q200)*0.1+$O$8</f>
        <v>3.8233138577070464E-6</v>
      </c>
      <c r="S200" s="4">
        <f>-SUM(R200:$R$234)</f>
        <v>-1.2893909616322301E-4</v>
      </c>
      <c r="T200">
        <f t="shared" si="46"/>
        <v>3.8367975927733724E-6</v>
      </c>
      <c r="U200">
        <f t="shared" si="47"/>
        <v>1.2928663846832554E-4</v>
      </c>
      <c r="X200" s="1"/>
    </row>
    <row r="201" spans="1:24" x14ac:dyDescent="0.25">
      <c r="A201" s="8"/>
      <c r="B201">
        <f t="shared" si="48"/>
        <v>14.699999999999964</v>
      </c>
      <c r="C201">
        <f t="shared" si="33"/>
        <v>0</v>
      </c>
      <c r="D201">
        <f t="shared" si="34"/>
        <v>-604.78878374920225</v>
      </c>
      <c r="E201">
        <f t="shared" si="35"/>
        <v>-220.12511530276873</v>
      </c>
      <c r="F201">
        <f t="shared" si="36"/>
        <v>36287.327024952137</v>
      </c>
      <c r="G201">
        <f t="shared" si="37"/>
        <v>-3235.8391949506922</v>
      </c>
      <c r="H201">
        <f t="shared" si="38"/>
        <v>8890.3951211132517</v>
      </c>
      <c r="I201">
        <f t="shared" si="39"/>
        <v>9460.9608764170171</v>
      </c>
      <c r="J201" s="43">
        <f t="shared" si="40"/>
        <v>643.60278070864217</v>
      </c>
      <c r="K201">
        <f t="shared" si="41"/>
        <v>0.77094844921896888</v>
      </c>
      <c r="L201">
        <f t="shared" si="42"/>
        <v>9.6101116261084538</v>
      </c>
      <c r="M201" s="43">
        <f t="shared" si="43"/>
        <v>16.663045877334305</v>
      </c>
      <c r="N201" s="6">
        <f t="shared" si="44"/>
        <v>2.775577885248145E-8</v>
      </c>
      <c r="O201" s="4">
        <f>SUM($N$54:N201)*0.1+$O$30</f>
        <v>-3.1860723649163708E-7</v>
      </c>
      <c r="P201" s="4">
        <f>-SUM(O201:$O$234)</f>
        <v>9.1519675460101631E-6</v>
      </c>
      <c r="Q201" s="6">
        <f t="shared" si="45"/>
        <v>-7.6258375656568924E-8</v>
      </c>
      <c r="R201" s="4">
        <f>SUM($Q$54:Q201)*0.1+$O$8</f>
        <v>3.81568802014139E-6</v>
      </c>
      <c r="S201" s="4">
        <f>-SUM(R201:$R$234)</f>
        <v>-1.2511578230551596E-4</v>
      </c>
      <c r="T201">
        <f t="shared" si="46"/>
        <v>3.8289666540981208E-6</v>
      </c>
      <c r="U201">
        <f t="shared" si="47"/>
        <v>1.2545005975241497E-4</v>
      </c>
      <c r="X201" s="1"/>
    </row>
    <row r="202" spans="1:24" x14ac:dyDescent="0.25">
      <c r="A202" s="8"/>
      <c r="B202">
        <f t="shared" si="48"/>
        <v>14.799999999999963</v>
      </c>
      <c r="C202">
        <f t="shared" si="33"/>
        <v>0</v>
      </c>
      <c r="D202">
        <f t="shared" si="34"/>
        <v>-604.78878374920225</v>
      </c>
      <c r="E202">
        <f t="shared" si="35"/>
        <v>-220.12511530276873</v>
      </c>
      <c r="F202">
        <f t="shared" si="36"/>
        <v>36287.327024952137</v>
      </c>
      <c r="G202">
        <f t="shared" si="37"/>
        <v>-3257.8517064809694</v>
      </c>
      <c r="H202">
        <f t="shared" si="38"/>
        <v>8950.8739994881707</v>
      </c>
      <c r="I202">
        <f t="shared" si="39"/>
        <v>9525.3211544878814</v>
      </c>
      <c r="J202" s="43">
        <f t="shared" si="40"/>
        <v>643.60278070864217</v>
      </c>
      <c r="K202">
        <f t="shared" si="41"/>
        <v>0.77619299649256734</v>
      </c>
      <c r="L202">
        <f t="shared" si="42"/>
        <v>9.6101116261084538</v>
      </c>
      <c r="M202" s="43">
        <f t="shared" si="43"/>
        <v>16.663289350143287</v>
      </c>
      <c r="N202" s="6">
        <f t="shared" si="44"/>
        <v>2.7944593674607177E-8</v>
      </c>
      <c r="O202" s="4">
        <f>SUM($N$54:N202)*0.1+$O$30</f>
        <v>-3.1581277712417639E-7</v>
      </c>
      <c r="P202" s="4">
        <f>-SUM(O202:$O$234)</f>
        <v>8.8333603095185272E-6</v>
      </c>
      <c r="Q202" s="6">
        <f t="shared" si="45"/>
        <v>-7.677714011681768E-8</v>
      </c>
      <c r="R202" s="4">
        <f>SUM($Q$54:Q202)*0.1+$O$8</f>
        <v>3.808010306129708E-6</v>
      </c>
      <c r="S202" s="4">
        <f>-SUM(R202:$R$234)</f>
        <v>-1.2130009428537457E-4</v>
      </c>
      <c r="T202">
        <f t="shared" si="46"/>
        <v>3.8210836423434857E-6</v>
      </c>
      <c r="U202">
        <f t="shared" si="47"/>
        <v>1.2162130211438512E-4</v>
      </c>
      <c r="X202" s="1"/>
    </row>
    <row r="203" spans="1:24" x14ac:dyDescent="0.25">
      <c r="A203" s="8"/>
      <c r="B203">
        <f t="shared" si="48"/>
        <v>14.899999999999963</v>
      </c>
      <c r="C203">
        <f t="shared" si="33"/>
        <v>0</v>
      </c>
      <c r="D203">
        <f t="shared" si="34"/>
        <v>-604.78878374920225</v>
      </c>
      <c r="E203">
        <f t="shared" si="35"/>
        <v>-220.12511530276873</v>
      </c>
      <c r="F203">
        <f t="shared" si="36"/>
        <v>36287.327024952137</v>
      </c>
      <c r="G203">
        <f t="shared" si="37"/>
        <v>-3279.8642180112461</v>
      </c>
      <c r="H203">
        <f t="shared" si="38"/>
        <v>9011.3528778630916</v>
      </c>
      <c r="I203">
        <f t="shared" si="39"/>
        <v>9589.6814325587457</v>
      </c>
      <c r="J203" s="43">
        <f t="shared" si="40"/>
        <v>643.60278070864217</v>
      </c>
      <c r="K203">
        <f t="shared" si="41"/>
        <v>0.78143754376616581</v>
      </c>
      <c r="L203">
        <f t="shared" si="42"/>
        <v>9.6101116261084538</v>
      </c>
      <c r="M203" s="43">
        <f t="shared" si="43"/>
        <v>16.663534470021716</v>
      </c>
      <c r="N203" s="6">
        <f t="shared" si="44"/>
        <v>2.8133408496732902E-8</v>
      </c>
      <c r="O203" s="4">
        <f>SUM($N$54:N203)*0.1+$O$30</f>
        <v>-3.1299943627450308E-7</v>
      </c>
      <c r="P203" s="4">
        <f>-SUM(O203:$O$234)</f>
        <v>8.5175475323943525E-6</v>
      </c>
      <c r="Q203" s="6">
        <f t="shared" si="45"/>
        <v>-7.7295904577066463E-8</v>
      </c>
      <c r="R203" s="4">
        <f>SUM($Q$54:Q203)*0.1+$O$8</f>
        <v>3.8002807156720015E-6</v>
      </c>
      <c r="S203" s="4">
        <f>-SUM(R203:$R$234)</f>
        <v>-1.1749208397924487E-4</v>
      </c>
      <c r="T203">
        <f t="shared" si="46"/>
        <v>3.8131485894227435E-6</v>
      </c>
      <c r="U203">
        <f t="shared" si="47"/>
        <v>1.178004177146776E-4</v>
      </c>
      <c r="X203" s="1"/>
    </row>
    <row r="204" spans="1:24" x14ac:dyDescent="0.25">
      <c r="A204" s="8"/>
      <c r="B204">
        <f t="shared" si="48"/>
        <v>14.999999999999963</v>
      </c>
      <c r="C204">
        <f t="shared" si="33"/>
        <v>0</v>
      </c>
      <c r="D204">
        <f t="shared" si="34"/>
        <v>-604.78878374920225</v>
      </c>
      <c r="E204">
        <f t="shared" si="35"/>
        <v>-220.12511530276873</v>
      </c>
      <c r="F204">
        <f t="shared" si="36"/>
        <v>36287.327024952137</v>
      </c>
      <c r="G204">
        <f t="shared" si="37"/>
        <v>-3301.8767295415228</v>
      </c>
      <c r="H204">
        <f t="shared" si="38"/>
        <v>9071.8317562380107</v>
      </c>
      <c r="I204">
        <f t="shared" si="39"/>
        <v>9654.0417106296081</v>
      </c>
      <c r="J204" s="43">
        <f t="shared" si="40"/>
        <v>643.60278070864217</v>
      </c>
      <c r="K204">
        <f t="shared" si="41"/>
        <v>0.78668209103976416</v>
      </c>
      <c r="L204">
        <f t="shared" si="42"/>
        <v>9.6101116261084538</v>
      </c>
      <c r="M204" s="43">
        <f t="shared" si="43"/>
        <v>16.663781236896906</v>
      </c>
      <c r="N204" s="6">
        <f t="shared" si="44"/>
        <v>2.8322223318858623E-8</v>
      </c>
      <c r="O204" s="4">
        <f>SUM($N$54:N204)*0.1+$O$30</f>
        <v>-3.1016721394261721E-7</v>
      </c>
      <c r="P204" s="4">
        <f>-SUM(O204:$O$234)</f>
        <v>8.2045480961198475E-6</v>
      </c>
      <c r="Q204" s="6">
        <f t="shared" si="45"/>
        <v>-7.7814669037315219E-8</v>
      </c>
      <c r="R204" s="4">
        <f>SUM($Q$54:Q204)*0.1+$O$8</f>
        <v>3.7924992487682698E-6</v>
      </c>
      <c r="S204" s="4">
        <f>-SUM(R204:$R$234)</f>
        <v>-1.1369180326357286E-4</v>
      </c>
      <c r="T204">
        <f t="shared" si="46"/>
        <v>3.8051615277820752E-6</v>
      </c>
      <c r="U204">
        <f t="shared" si="47"/>
        <v>1.1398745869078976E-4</v>
      </c>
      <c r="X204" s="1"/>
    </row>
    <row r="205" spans="1:24" x14ac:dyDescent="0.25">
      <c r="A205" s="8"/>
      <c r="B205">
        <f t="shared" si="48"/>
        <v>15.099999999999962</v>
      </c>
      <c r="C205">
        <f t="shared" si="33"/>
        <v>0</v>
      </c>
      <c r="D205">
        <f t="shared" si="34"/>
        <v>-604.78878374920225</v>
      </c>
      <c r="E205">
        <f t="shared" si="35"/>
        <v>-220.12511530276873</v>
      </c>
      <c r="F205">
        <f t="shared" si="36"/>
        <v>36287.327024952137</v>
      </c>
      <c r="G205">
        <f t="shared" si="37"/>
        <v>-3323.8892410717995</v>
      </c>
      <c r="H205">
        <f t="shared" si="38"/>
        <v>9132.3106346129316</v>
      </c>
      <c r="I205">
        <f t="shared" si="39"/>
        <v>9718.4019887004724</v>
      </c>
      <c r="J205" s="43">
        <f t="shared" si="40"/>
        <v>643.60278070864217</v>
      </c>
      <c r="K205">
        <f t="shared" si="41"/>
        <v>0.79192663831336252</v>
      </c>
      <c r="L205">
        <f t="shared" si="42"/>
        <v>9.6101116261084538</v>
      </c>
      <c r="M205" s="43">
        <f t="shared" si="43"/>
        <v>16.664029650695685</v>
      </c>
      <c r="N205" s="6">
        <f t="shared" si="44"/>
        <v>2.8511038140984348E-8</v>
      </c>
      <c r="O205" s="4">
        <f>SUM($N$54:N205)*0.1+$O$30</f>
        <v>-3.0731611012851877E-7</v>
      </c>
      <c r="P205" s="4">
        <f>-SUM(O205:$O$234)</f>
        <v>7.8943808821772307E-6</v>
      </c>
      <c r="Q205" s="6">
        <f t="shared" si="45"/>
        <v>-7.8333433497564001E-8</v>
      </c>
      <c r="R205" s="4">
        <f>SUM($Q$54:Q205)*0.1+$O$8</f>
        <v>3.7846659054185137E-6</v>
      </c>
      <c r="S205" s="4">
        <f>-SUM(R205:$R$234)</f>
        <v>-1.098993040148046E-4</v>
      </c>
      <c r="T205">
        <f t="shared" si="46"/>
        <v>3.7971224904105824E-6</v>
      </c>
      <c r="U205">
        <f t="shared" si="47"/>
        <v>1.1018247715699321E-4</v>
      </c>
      <c r="X205" s="1"/>
    </row>
    <row r="206" spans="1:24" x14ac:dyDescent="0.25">
      <c r="A206" s="8"/>
      <c r="B206">
        <f t="shared" si="48"/>
        <v>15.199999999999962</v>
      </c>
      <c r="C206">
        <f t="shared" si="33"/>
        <v>0</v>
      </c>
      <c r="D206">
        <f t="shared" si="34"/>
        <v>-604.78878374920225</v>
      </c>
      <c r="E206">
        <f t="shared" si="35"/>
        <v>-220.12511530276873</v>
      </c>
      <c r="F206">
        <f t="shared" si="36"/>
        <v>36287.327024952137</v>
      </c>
      <c r="G206">
        <f t="shared" si="37"/>
        <v>-3345.9017526020762</v>
      </c>
      <c r="H206">
        <f t="shared" si="38"/>
        <v>9192.7895129878507</v>
      </c>
      <c r="I206">
        <f t="shared" si="39"/>
        <v>9782.7622667713367</v>
      </c>
      <c r="J206" s="43">
        <f t="shared" si="40"/>
        <v>643.60278070864217</v>
      </c>
      <c r="K206">
        <f t="shared" si="41"/>
        <v>0.79717118558696098</v>
      </c>
      <c r="L206">
        <f t="shared" si="42"/>
        <v>9.6101116261084538</v>
      </c>
      <c r="M206" s="43">
        <f t="shared" si="43"/>
        <v>16.664279711344406</v>
      </c>
      <c r="N206" s="6">
        <f t="shared" si="44"/>
        <v>2.8699852963110069E-8</v>
      </c>
      <c r="O206" s="4">
        <f>SUM($N$54:N206)*0.1+$O$30</f>
        <v>-3.0444612483220778E-7</v>
      </c>
      <c r="P206" s="4">
        <f>-SUM(O206:$O$234)</f>
        <v>7.5870647720487123E-6</v>
      </c>
      <c r="Q206" s="6">
        <f t="shared" si="45"/>
        <v>-7.8852197957812757E-8</v>
      </c>
      <c r="R206" s="4">
        <f>SUM($Q$54:Q206)*0.1+$O$8</f>
        <v>3.7767806856227324E-6</v>
      </c>
      <c r="S206" s="4">
        <f>-SUM(R206:$R$234)</f>
        <v>-1.0611463810938608E-4</v>
      </c>
      <c r="T206">
        <f t="shared" si="46"/>
        <v>3.7890315108505323E-6</v>
      </c>
      <c r="U206">
        <f t="shared" si="47"/>
        <v>1.0638552520404848E-4</v>
      </c>
      <c r="X206" s="1"/>
    </row>
    <row r="207" spans="1:24" x14ac:dyDescent="0.25">
      <c r="A207" s="8"/>
      <c r="B207">
        <f t="shared" si="48"/>
        <v>15.299999999999962</v>
      </c>
      <c r="C207">
        <f t="shared" si="33"/>
        <v>0</v>
      </c>
      <c r="D207">
        <f t="shared" si="34"/>
        <v>-604.78878374920225</v>
      </c>
      <c r="E207">
        <f t="shared" si="35"/>
        <v>-220.12511530276873</v>
      </c>
      <c r="F207">
        <f t="shared" si="36"/>
        <v>36287.327024952137</v>
      </c>
      <c r="G207">
        <f t="shared" si="37"/>
        <v>-3367.9142641323533</v>
      </c>
      <c r="H207">
        <f t="shared" si="38"/>
        <v>9253.2683913627716</v>
      </c>
      <c r="I207">
        <f t="shared" si="39"/>
        <v>9847.122544842201</v>
      </c>
      <c r="J207" s="43">
        <f t="shared" si="40"/>
        <v>643.60278070864217</v>
      </c>
      <c r="K207">
        <f t="shared" si="41"/>
        <v>0.80241573286055945</v>
      </c>
      <c r="L207">
        <f t="shared" si="42"/>
        <v>9.6101116261084538</v>
      </c>
      <c r="M207" s="43">
        <f t="shared" si="43"/>
        <v>16.664531418768931</v>
      </c>
      <c r="N207" s="6">
        <f t="shared" si="44"/>
        <v>2.8888667785235797E-8</v>
      </c>
      <c r="O207" s="4">
        <f>SUM($N$54:N207)*0.1+$O$30</f>
        <v>-3.0155725805368417E-7</v>
      </c>
      <c r="P207" s="4">
        <f>-SUM(O207:$O$234)</f>
        <v>7.2826186472165041E-6</v>
      </c>
      <c r="Q207" s="6">
        <f t="shared" si="45"/>
        <v>-7.9370962418061526E-8</v>
      </c>
      <c r="R207" s="4">
        <f>SUM($Q$54:Q207)*0.1+$O$8</f>
        <v>3.7688435893809262E-6</v>
      </c>
      <c r="S207" s="4">
        <f>-SUM(R207:$R$234)</f>
        <v>-1.0233785742376333E-4</v>
      </c>
      <c r="T207">
        <f t="shared" si="46"/>
        <v>3.7808886232078509E-6</v>
      </c>
      <c r="U207">
        <f t="shared" si="47"/>
        <v>1.0259665489891616E-4</v>
      </c>
      <c r="X207" s="1"/>
    </row>
    <row r="208" spans="1:24" x14ac:dyDescent="0.25">
      <c r="A208" s="8"/>
      <c r="B208">
        <f t="shared" si="48"/>
        <v>15.399999999999961</v>
      </c>
      <c r="C208">
        <f t="shared" si="33"/>
        <v>0</v>
      </c>
      <c r="D208">
        <f t="shared" si="34"/>
        <v>-604.78878374920225</v>
      </c>
      <c r="E208">
        <f t="shared" si="35"/>
        <v>-220.12511530276873</v>
      </c>
      <c r="F208">
        <f t="shared" si="36"/>
        <v>36287.327024952137</v>
      </c>
      <c r="G208">
        <f t="shared" si="37"/>
        <v>-3389.92677566263</v>
      </c>
      <c r="H208">
        <f t="shared" si="38"/>
        <v>9313.7472697376907</v>
      </c>
      <c r="I208">
        <f t="shared" si="39"/>
        <v>9911.4828229130635</v>
      </c>
      <c r="J208" s="43">
        <f t="shared" si="40"/>
        <v>643.60278070864217</v>
      </c>
      <c r="K208">
        <f t="shared" si="41"/>
        <v>0.8076602801341578</v>
      </c>
      <c r="L208">
        <f t="shared" si="42"/>
        <v>9.6101116261084538</v>
      </c>
      <c r="M208" s="43">
        <f t="shared" si="43"/>
        <v>16.664784772894638</v>
      </c>
      <c r="N208" s="6">
        <f t="shared" si="44"/>
        <v>2.9077482607361522E-8</v>
      </c>
      <c r="O208" s="4">
        <f>SUM($N$54:N208)*0.1+$O$30</f>
        <v>-2.98649509792948E-7</v>
      </c>
      <c r="P208" s="4">
        <f>-SUM(O208:$O$234)</f>
        <v>6.9810613891628196E-6</v>
      </c>
      <c r="Q208" s="6">
        <f t="shared" si="45"/>
        <v>-7.9889726878310295E-8</v>
      </c>
      <c r="R208" s="4">
        <f>SUM($Q$54:Q208)*0.1+$O$8</f>
        <v>3.7608546166930953E-6</v>
      </c>
      <c r="S208" s="4">
        <f>-SUM(R208:$R$234)</f>
        <v>-9.8569013834382408E-5</v>
      </c>
      <c r="T208">
        <f t="shared" si="46"/>
        <v>3.7726938621628627E-6</v>
      </c>
      <c r="U208">
        <f t="shared" si="47"/>
        <v>9.8815918284464319E-5</v>
      </c>
      <c r="X208" s="1"/>
    </row>
    <row r="209" spans="1:24" x14ac:dyDescent="0.25">
      <c r="A209" s="8"/>
      <c r="B209">
        <f t="shared" si="48"/>
        <v>15.499999999999961</v>
      </c>
      <c r="C209">
        <f t="shared" si="33"/>
        <v>0</v>
      </c>
      <c r="D209">
        <f t="shared" si="34"/>
        <v>-604.78878374920225</v>
      </c>
      <c r="E209">
        <f t="shared" si="35"/>
        <v>-220.12511530276873</v>
      </c>
      <c r="F209">
        <f t="shared" si="36"/>
        <v>36287.327024952137</v>
      </c>
      <c r="G209">
        <f t="shared" si="37"/>
        <v>-3411.9392871929067</v>
      </c>
      <c r="H209">
        <f t="shared" si="38"/>
        <v>9374.2261481126116</v>
      </c>
      <c r="I209">
        <f t="shared" si="39"/>
        <v>9975.8431009839296</v>
      </c>
      <c r="J209" s="43">
        <f t="shared" si="40"/>
        <v>643.60278070864217</v>
      </c>
      <c r="K209">
        <f t="shared" si="41"/>
        <v>0.81290482740775638</v>
      </c>
      <c r="L209">
        <f t="shared" si="42"/>
        <v>9.6101116261084538</v>
      </c>
      <c r="M209" s="43">
        <f t="shared" si="43"/>
        <v>16.665039773646431</v>
      </c>
      <c r="N209" s="6">
        <f t="shared" si="44"/>
        <v>2.9266297429487243E-8</v>
      </c>
      <c r="O209" s="4">
        <f>SUM($N$54:N209)*0.1+$O$30</f>
        <v>-2.9572288004999926E-7</v>
      </c>
      <c r="P209" s="4">
        <f>-SUM(O209:$O$234)</f>
        <v>6.6824118793698724E-6</v>
      </c>
      <c r="Q209" s="6">
        <f t="shared" si="45"/>
        <v>-8.0408491338559064E-8</v>
      </c>
      <c r="R209" s="4">
        <f>SUM($Q$54:Q209)*0.1+$O$8</f>
        <v>3.7528137675592391E-6</v>
      </c>
      <c r="S209" s="4">
        <f>-SUM(R209:$R$234)</f>
        <v>-9.4808159217689317E-5</v>
      </c>
      <c r="T209">
        <f t="shared" si="46"/>
        <v>3.764447262981278E-6</v>
      </c>
      <c r="U209">
        <f t="shared" si="47"/>
        <v>9.5043367379172078E-5</v>
      </c>
      <c r="X209" s="1"/>
    </row>
    <row r="210" spans="1:24" x14ac:dyDescent="0.25">
      <c r="A210" s="8"/>
      <c r="B210">
        <f t="shared" si="48"/>
        <v>15.599999999999961</v>
      </c>
      <c r="C210">
        <f t="shared" si="33"/>
        <v>0</v>
      </c>
      <c r="D210">
        <f t="shared" si="34"/>
        <v>-604.78878374920225</v>
      </c>
      <c r="E210">
        <f t="shared" si="35"/>
        <v>-220.12511530276873</v>
      </c>
      <c r="F210">
        <f t="shared" si="36"/>
        <v>36287.327024952137</v>
      </c>
      <c r="G210">
        <f t="shared" si="37"/>
        <v>-3433.9517987231834</v>
      </c>
      <c r="H210">
        <f t="shared" si="38"/>
        <v>9434.7050264875306</v>
      </c>
      <c r="I210">
        <f t="shared" si="39"/>
        <v>10040.203379054792</v>
      </c>
      <c r="J210" s="43">
        <f t="shared" si="40"/>
        <v>643.60278070864217</v>
      </c>
      <c r="K210">
        <f t="shared" si="41"/>
        <v>0.81814937468135462</v>
      </c>
      <c r="L210">
        <f t="shared" si="42"/>
        <v>9.6101116261084538</v>
      </c>
      <c r="M210" s="43">
        <f t="shared" si="43"/>
        <v>16.665296420948717</v>
      </c>
      <c r="N210" s="6">
        <f t="shared" si="44"/>
        <v>2.9455112251612967E-8</v>
      </c>
      <c r="O210" s="4">
        <f>SUM($N$54:N210)*0.1+$O$30</f>
        <v>-2.9277736882483797E-7</v>
      </c>
      <c r="P210" s="4">
        <f>-SUM(O210:$O$234)</f>
        <v>6.3866889993198725E-6</v>
      </c>
      <c r="Q210" s="6">
        <f t="shared" si="45"/>
        <v>-8.092725579880782E-8</v>
      </c>
      <c r="R210" s="4">
        <f>SUM($Q$54:Q210)*0.1+$O$8</f>
        <v>3.7447210419793584E-6</v>
      </c>
      <c r="S210" s="4">
        <f>-SUM(R210:$R$234)</f>
        <v>-9.1055345450130078E-5</v>
      </c>
      <c r="T210">
        <f t="shared" si="46"/>
        <v>3.7561488615254544E-6</v>
      </c>
      <c r="U210">
        <f t="shared" si="47"/>
        <v>9.1279054176829409E-5</v>
      </c>
      <c r="X210" s="1"/>
    </row>
    <row r="211" spans="1:24" x14ac:dyDescent="0.25">
      <c r="A211" s="8"/>
      <c r="B211">
        <f t="shared" si="48"/>
        <v>15.69999999999996</v>
      </c>
      <c r="C211">
        <f t="shared" si="33"/>
        <v>0</v>
      </c>
      <c r="D211">
        <f t="shared" si="34"/>
        <v>-604.78878374920225</v>
      </c>
      <c r="E211">
        <f t="shared" si="35"/>
        <v>-220.12511530276873</v>
      </c>
      <c r="F211">
        <f t="shared" si="36"/>
        <v>36287.327024952137</v>
      </c>
      <c r="G211">
        <f t="shared" si="37"/>
        <v>-3455.9643102534606</v>
      </c>
      <c r="H211">
        <f t="shared" si="38"/>
        <v>9495.1839048624515</v>
      </c>
      <c r="I211">
        <f t="shared" si="39"/>
        <v>10104.563657125656</v>
      </c>
      <c r="J211" s="43">
        <f t="shared" si="40"/>
        <v>643.60278070864217</v>
      </c>
      <c r="K211">
        <f t="shared" si="41"/>
        <v>0.82339392195495309</v>
      </c>
      <c r="L211">
        <f t="shared" si="42"/>
        <v>9.6101116261084538</v>
      </c>
      <c r="M211" s="43">
        <f t="shared" si="43"/>
        <v>16.665554714725427</v>
      </c>
      <c r="N211" s="6">
        <f t="shared" si="44"/>
        <v>2.9643927073738692E-8</v>
      </c>
      <c r="O211" s="4">
        <f>SUM($N$54:N211)*0.1+$O$30</f>
        <v>-2.8981297611746412E-7</v>
      </c>
      <c r="P211" s="4">
        <f>-SUM(O211:$O$234)</f>
        <v>6.0939116304950334E-6</v>
      </c>
      <c r="Q211" s="6">
        <f t="shared" si="45"/>
        <v>-8.1446020259056603E-8</v>
      </c>
      <c r="R211" s="4">
        <f>SUM($Q$54:Q211)*0.1+$O$8</f>
        <v>3.7365764399534526E-6</v>
      </c>
      <c r="S211" s="4">
        <f>-SUM(R211:$R$234)</f>
        <v>-8.7310624408150716E-5</v>
      </c>
      <c r="T211">
        <f t="shared" si="46"/>
        <v>3.7477986942659129E-6</v>
      </c>
      <c r="U211">
        <f t="shared" si="47"/>
        <v>8.7523030646233024E-5</v>
      </c>
      <c r="X211" s="1"/>
    </row>
    <row r="212" spans="1:24" x14ac:dyDescent="0.25">
      <c r="A212" s="8"/>
      <c r="B212">
        <f t="shared" si="48"/>
        <v>15.79999999999996</v>
      </c>
      <c r="C212">
        <f t="shared" si="33"/>
        <v>0</v>
      </c>
      <c r="D212">
        <f t="shared" si="34"/>
        <v>-604.78878374920225</v>
      </c>
      <c r="E212">
        <f t="shared" si="35"/>
        <v>-220.12511530276873</v>
      </c>
      <c r="F212">
        <f t="shared" si="36"/>
        <v>36287.327024952137</v>
      </c>
      <c r="G212">
        <f t="shared" si="37"/>
        <v>-3477.9768217837373</v>
      </c>
      <c r="H212">
        <f t="shared" si="38"/>
        <v>9555.6627832373706</v>
      </c>
      <c r="I212">
        <f t="shared" si="39"/>
        <v>10168.923935196521</v>
      </c>
      <c r="J212" s="43">
        <f t="shared" si="40"/>
        <v>643.60278070864217</v>
      </c>
      <c r="K212">
        <f t="shared" si="41"/>
        <v>0.82863846922855156</v>
      </c>
      <c r="L212">
        <f t="shared" si="42"/>
        <v>9.6101116261084538</v>
      </c>
      <c r="M212" s="43">
        <f t="shared" si="43"/>
        <v>16.665814654900014</v>
      </c>
      <c r="N212" s="6">
        <f t="shared" si="44"/>
        <v>2.9832741895864417E-8</v>
      </c>
      <c r="O212" s="4">
        <f>SUM($N$54:N212)*0.1+$O$30</f>
        <v>-2.868297019278777E-7</v>
      </c>
      <c r="P212" s="4">
        <f>-SUM(O212:$O$234)</f>
        <v>5.8040986543775688E-6</v>
      </c>
      <c r="Q212" s="6">
        <f t="shared" si="45"/>
        <v>-8.1964784719305359E-8</v>
      </c>
      <c r="R212" s="4">
        <f>SUM($Q$54:Q212)*0.1+$O$8</f>
        <v>3.7283799614815224E-6</v>
      </c>
      <c r="S212" s="4">
        <f>-SUM(R212:$R$234)</f>
        <v>-8.3574047968197255E-5</v>
      </c>
      <c r="T212">
        <f t="shared" si="46"/>
        <v>3.7393967982931409E-6</v>
      </c>
      <c r="U212">
        <f t="shared" si="47"/>
        <v>8.3775348730878366E-5</v>
      </c>
      <c r="X212" s="1"/>
    </row>
    <row r="213" spans="1:24" x14ac:dyDescent="0.25">
      <c r="A213" s="8"/>
      <c r="B213">
        <f t="shared" si="48"/>
        <v>15.899999999999959</v>
      </c>
      <c r="C213">
        <f t="shared" si="33"/>
        <v>0</v>
      </c>
      <c r="D213">
        <f t="shared" si="34"/>
        <v>-604.78878374920225</v>
      </c>
      <c r="E213">
        <f t="shared" si="35"/>
        <v>-220.12511530276873</v>
      </c>
      <c r="F213">
        <f t="shared" si="36"/>
        <v>36287.327024952137</v>
      </c>
      <c r="G213">
        <f t="shared" si="37"/>
        <v>-3499.9893333140139</v>
      </c>
      <c r="H213">
        <f t="shared" si="38"/>
        <v>9616.1416616122915</v>
      </c>
      <c r="I213">
        <f t="shared" si="39"/>
        <v>10233.284213267385</v>
      </c>
      <c r="J213" s="43">
        <f t="shared" si="40"/>
        <v>643.60278070864217</v>
      </c>
      <c r="K213">
        <f t="shared" si="41"/>
        <v>0.83388301650215002</v>
      </c>
      <c r="L213">
        <f t="shared" si="42"/>
        <v>9.6101116261084538</v>
      </c>
      <c r="M213" s="43">
        <f t="shared" si="43"/>
        <v>16.666076241395434</v>
      </c>
      <c r="N213" s="6">
        <f t="shared" si="44"/>
        <v>3.0021556717990138E-8</v>
      </c>
      <c r="O213" s="4">
        <f>SUM($N$54:N213)*0.1+$O$30</f>
        <v>-2.8382754625607867E-7</v>
      </c>
      <c r="P213" s="4">
        <f>-SUM(O213:$O$234)</f>
        <v>5.517268952449692E-6</v>
      </c>
      <c r="Q213" s="6">
        <f t="shared" si="45"/>
        <v>-8.2483549179554128E-8</v>
      </c>
      <c r="R213" s="4">
        <f>SUM($Q$54:Q213)*0.1+$O$8</f>
        <v>3.7201316065635669E-6</v>
      </c>
      <c r="S213" s="4">
        <f>-SUM(R213:$R$234)</f>
        <v>-7.9845668006715731E-5</v>
      </c>
      <c r="T213">
        <f t="shared" si="46"/>
        <v>3.7309432113296727E-6</v>
      </c>
      <c r="U213">
        <f t="shared" si="47"/>
        <v>8.003606034864743E-5</v>
      </c>
      <c r="X213" s="1"/>
    </row>
    <row r="214" spans="1:24" x14ac:dyDescent="0.25">
      <c r="A214" s="8"/>
      <c r="B214">
        <f t="shared" si="48"/>
        <v>15.999999999999959</v>
      </c>
      <c r="C214">
        <f t="shared" si="33"/>
        <v>0</v>
      </c>
      <c r="D214">
        <f t="shared" si="34"/>
        <v>-604.78878374920225</v>
      </c>
      <c r="E214">
        <f t="shared" si="35"/>
        <v>-220.12511530276873</v>
      </c>
      <c r="F214">
        <f t="shared" si="36"/>
        <v>36287.327024952137</v>
      </c>
      <c r="G214">
        <f t="shared" si="37"/>
        <v>-3522.0018448442906</v>
      </c>
      <c r="H214">
        <f t="shared" si="38"/>
        <v>9676.6205399872106</v>
      </c>
      <c r="I214">
        <f t="shared" si="39"/>
        <v>10297.644491338247</v>
      </c>
      <c r="J214" s="43">
        <f t="shared" si="40"/>
        <v>643.60278070864217</v>
      </c>
      <c r="K214">
        <f t="shared" si="41"/>
        <v>0.83912756377574826</v>
      </c>
      <c r="L214">
        <f t="shared" si="42"/>
        <v>9.6101116261084538</v>
      </c>
      <c r="M214" s="43">
        <f t="shared" si="43"/>
        <v>16.666339474134169</v>
      </c>
      <c r="N214" s="6">
        <f t="shared" si="44"/>
        <v>3.0210371540115866E-8</v>
      </c>
      <c r="O214" s="4">
        <f>SUM($N$54:N214)*0.1+$O$30</f>
        <v>-2.8080650910206707E-7</v>
      </c>
      <c r="P214" s="4">
        <f>-SUM(O214:$O$234)</f>
        <v>5.2334414061936133E-6</v>
      </c>
      <c r="Q214" s="6">
        <f t="shared" si="45"/>
        <v>-8.3002313639802897E-8</v>
      </c>
      <c r="R214" s="4">
        <f>SUM($Q$54:Q214)*0.1+$O$8</f>
        <v>3.7118313751995866E-6</v>
      </c>
      <c r="S214" s="4">
        <f>-SUM(R214:$R$234)</f>
        <v>-7.6125536400152154E-5</v>
      </c>
      <c r="T214">
        <f t="shared" si="46"/>
        <v>3.7224379717424633E-6</v>
      </c>
      <c r="U214">
        <f t="shared" si="47"/>
        <v>7.6305217391492647E-5</v>
      </c>
      <c r="X214" s="1"/>
    </row>
    <row r="215" spans="1:24" x14ac:dyDescent="0.25">
      <c r="A215" s="8"/>
      <c r="B215">
        <f t="shared" si="48"/>
        <v>16.099999999999959</v>
      </c>
      <c r="C215">
        <f t="shared" si="33"/>
        <v>0</v>
      </c>
      <c r="D215">
        <f t="shared" si="34"/>
        <v>-604.78878374920225</v>
      </c>
      <c r="E215">
        <f t="shared" si="35"/>
        <v>-220.12511530276873</v>
      </c>
      <c r="F215">
        <f t="shared" si="36"/>
        <v>36287.327024952137</v>
      </c>
      <c r="G215">
        <f t="shared" si="37"/>
        <v>-3544.0143563745673</v>
      </c>
      <c r="H215">
        <f t="shared" si="38"/>
        <v>9737.0994183621315</v>
      </c>
      <c r="I215">
        <f t="shared" si="39"/>
        <v>10362.004769409114</v>
      </c>
      <c r="J215" s="43">
        <f t="shared" si="40"/>
        <v>643.60278070864217</v>
      </c>
      <c r="K215">
        <f t="shared" si="41"/>
        <v>0.84437211104934684</v>
      </c>
      <c r="L215">
        <f t="shared" si="42"/>
        <v>9.6101116261084538</v>
      </c>
      <c r="M215" s="43">
        <f t="shared" si="43"/>
        <v>16.66660435303822</v>
      </c>
      <c r="N215" s="6">
        <f t="shared" si="44"/>
        <v>3.0399186362241587E-8</v>
      </c>
      <c r="O215" s="4">
        <f>SUM($N$54:N215)*0.1+$O$30</f>
        <v>-2.7776659046584292E-7</v>
      </c>
      <c r="P215" s="4">
        <f>-SUM(O215:$O$234)</f>
        <v>4.9526348970915461E-6</v>
      </c>
      <c r="Q215" s="6">
        <f t="shared" si="45"/>
        <v>-8.3521078100051666E-8</v>
      </c>
      <c r="R215" s="4">
        <f>SUM($Q$54:Q215)*0.1+$O$8</f>
        <v>3.7034792673895814E-6</v>
      </c>
      <c r="S215" s="4">
        <f>-SUM(R215:$R$234)</f>
        <v>-7.2413705024952562E-5</v>
      </c>
      <c r="T215">
        <f t="shared" si="46"/>
        <v>3.7138811185555592E-6</v>
      </c>
      <c r="U215">
        <f t="shared" si="47"/>
        <v>7.2582871725116588E-5</v>
      </c>
      <c r="X215" s="1"/>
    </row>
    <row r="216" spans="1:24" x14ac:dyDescent="0.25">
      <c r="A216" s="8"/>
      <c r="B216">
        <f t="shared" si="48"/>
        <v>16.19999999999996</v>
      </c>
      <c r="C216">
        <f t="shared" si="33"/>
        <v>0</v>
      </c>
      <c r="D216">
        <f t="shared" si="34"/>
        <v>-604.78878374920225</v>
      </c>
      <c r="E216">
        <f t="shared" si="35"/>
        <v>-220.12511530276873</v>
      </c>
      <c r="F216">
        <f t="shared" si="36"/>
        <v>36287.327024952137</v>
      </c>
      <c r="G216">
        <f t="shared" si="37"/>
        <v>-3566.0268679048449</v>
      </c>
      <c r="H216">
        <f t="shared" si="38"/>
        <v>9797.5782967370524</v>
      </c>
      <c r="I216">
        <f t="shared" si="39"/>
        <v>10426.365047479978</v>
      </c>
      <c r="J216" s="43">
        <f t="shared" si="40"/>
        <v>643.60278070864217</v>
      </c>
      <c r="K216">
        <f t="shared" si="41"/>
        <v>0.84961665832294531</v>
      </c>
      <c r="L216">
        <f t="shared" si="42"/>
        <v>9.6101116261084538</v>
      </c>
      <c r="M216" s="43">
        <f t="shared" si="43"/>
        <v>16.666870878029101</v>
      </c>
      <c r="N216" s="6">
        <f t="shared" si="44"/>
        <v>3.0588001184367315E-8</v>
      </c>
      <c r="O216" s="4">
        <f>SUM($N$54:N216)*0.1+$O$30</f>
        <v>-2.7470779034740615E-7</v>
      </c>
      <c r="P216" s="4">
        <f>-SUM(O216:$O$234)</f>
        <v>4.6748683066257032E-6</v>
      </c>
      <c r="Q216" s="6">
        <f t="shared" si="45"/>
        <v>-8.4039842560300449E-8</v>
      </c>
      <c r="R216" s="4">
        <f>SUM($Q$54:Q216)*0.1+$O$8</f>
        <v>3.6950752831335515E-6</v>
      </c>
      <c r="S216" s="4">
        <f>-SUM(R216:$R$234)</f>
        <v>-6.8710225757563005E-5</v>
      </c>
      <c r="T216">
        <f t="shared" si="46"/>
        <v>3.7052726914630793E-6</v>
      </c>
      <c r="U216">
        <f t="shared" si="47"/>
        <v>6.8869075188647389E-5</v>
      </c>
      <c r="X216" s="1"/>
    </row>
    <row r="217" spans="1:24" x14ac:dyDescent="0.25">
      <c r="A217" s="8"/>
      <c r="B217">
        <f t="shared" si="48"/>
        <v>16.299999999999962</v>
      </c>
      <c r="C217">
        <f t="shared" si="33"/>
        <v>0</v>
      </c>
      <c r="D217">
        <f t="shared" si="34"/>
        <v>-604.78878374920225</v>
      </c>
      <c r="E217">
        <f t="shared" si="35"/>
        <v>-220.12511530276873</v>
      </c>
      <c r="F217">
        <f t="shared" si="36"/>
        <v>36287.327024952137</v>
      </c>
      <c r="G217">
        <f t="shared" si="37"/>
        <v>-3588.0393794351221</v>
      </c>
      <c r="H217">
        <f t="shared" si="38"/>
        <v>9858.0571751119733</v>
      </c>
      <c r="I217">
        <f t="shared" si="39"/>
        <v>10490.725325550842</v>
      </c>
      <c r="J217" s="43">
        <f t="shared" si="40"/>
        <v>643.60278070864217</v>
      </c>
      <c r="K217">
        <f t="shared" si="41"/>
        <v>0.85486120559654377</v>
      </c>
      <c r="L217">
        <f t="shared" si="42"/>
        <v>9.6101116261084538</v>
      </c>
      <c r="M217" s="43">
        <f t="shared" si="43"/>
        <v>16.667139049027838</v>
      </c>
      <c r="N217" s="6">
        <f t="shared" si="44"/>
        <v>3.0776816006493043E-8</v>
      </c>
      <c r="O217" s="4">
        <f>SUM($N$54:N217)*0.1+$O$30</f>
        <v>-2.7163010874675687E-7</v>
      </c>
      <c r="P217" s="4">
        <f>-SUM(O217:$O$234)</f>
        <v>4.4001605162782971E-6</v>
      </c>
      <c r="Q217" s="6">
        <f t="shared" si="45"/>
        <v>-8.4558607020549218E-8</v>
      </c>
      <c r="R217" s="4">
        <f>SUM($Q$54:Q217)*0.1+$O$8</f>
        <v>3.6866194224314963E-6</v>
      </c>
      <c r="S217" s="4">
        <f>-SUM(R217:$R$234)</f>
        <v>-6.5015150474429453E-5</v>
      </c>
      <c r="T217">
        <f t="shared" si="46"/>
        <v>3.6966127308425095E-6</v>
      </c>
      <c r="U217">
        <f t="shared" si="47"/>
        <v>6.5163879594309904E-5</v>
      </c>
      <c r="X217" s="1"/>
    </row>
    <row r="218" spans="1:24" x14ac:dyDescent="0.25">
      <c r="A218" s="8"/>
      <c r="B218">
        <f t="shared" si="48"/>
        <v>16.399999999999963</v>
      </c>
      <c r="C218">
        <f t="shared" si="33"/>
        <v>0</v>
      </c>
      <c r="D218">
        <f t="shared" si="34"/>
        <v>-604.78878374920225</v>
      </c>
      <c r="E218">
        <f t="shared" si="35"/>
        <v>-220.12511530276873</v>
      </c>
      <c r="F218">
        <f t="shared" si="36"/>
        <v>36287.327024952137</v>
      </c>
      <c r="G218">
        <f t="shared" si="37"/>
        <v>-3610.0518909653993</v>
      </c>
      <c r="H218">
        <f t="shared" si="38"/>
        <v>9918.5360534868942</v>
      </c>
      <c r="I218">
        <f t="shared" si="39"/>
        <v>10555.085603621708</v>
      </c>
      <c r="J218" s="43">
        <f t="shared" si="40"/>
        <v>643.60278070864217</v>
      </c>
      <c r="K218">
        <f t="shared" si="41"/>
        <v>0.86010575287014235</v>
      </c>
      <c r="L218">
        <f t="shared" si="42"/>
        <v>9.6101116261084538</v>
      </c>
      <c r="M218" s="43">
        <f t="shared" si="43"/>
        <v>16.667408865954989</v>
      </c>
      <c r="N218" s="6">
        <f t="shared" si="44"/>
        <v>3.0965630828618771E-8</v>
      </c>
      <c r="O218" s="4">
        <f>SUM($N$54:N218)*0.1+$O$30</f>
        <v>-2.6853354566389503E-7</v>
      </c>
      <c r="P218" s="4">
        <f>-SUM(O218:$O$234)</f>
        <v>4.1285304075315405E-6</v>
      </c>
      <c r="Q218" s="6">
        <f t="shared" si="45"/>
        <v>-8.5077371480798E-8</v>
      </c>
      <c r="R218" s="4">
        <f>SUM($Q$54:Q218)*0.1+$O$8</f>
        <v>3.6781116852834167E-6</v>
      </c>
      <c r="S218" s="4">
        <f>-SUM(R218:$R$234)</f>
        <v>-6.1328531051997956E-5</v>
      </c>
      <c r="T218">
        <f t="shared" si="46"/>
        <v>3.6879012777683243E-6</v>
      </c>
      <c r="U218">
        <f t="shared" si="47"/>
        <v>6.146733672709262E-5</v>
      </c>
      <c r="X218" s="1"/>
    </row>
    <row r="219" spans="1:24" x14ac:dyDescent="0.25">
      <c r="A219" s="8"/>
      <c r="B219">
        <f t="shared" si="48"/>
        <v>16.499999999999964</v>
      </c>
      <c r="C219">
        <f t="shared" si="33"/>
        <v>0</v>
      </c>
      <c r="D219">
        <f t="shared" si="34"/>
        <v>-604.78878374920225</v>
      </c>
      <c r="E219">
        <f t="shared" si="35"/>
        <v>-220.12511530276873</v>
      </c>
      <c r="F219">
        <f t="shared" si="36"/>
        <v>36287.327024952137</v>
      </c>
      <c r="G219">
        <f t="shared" si="37"/>
        <v>-3632.0644024956764</v>
      </c>
      <c r="H219">
        <f t="shared" si="38"/>
        <v>9979.0149318618151</v>
      </c>
      <c r="I219">
        <f t="shared" si="39"/>
        <v>10619.445881692573</v>
      </c>
      <c r="J219" s="43">
        <f t="shared" si="40"/>
        <v>643.60278070864217</v>
      </c>
      <c r="K219">
        <f t="shared" si="41"/>
        <v>0.86535030014374081</v>
      </c>
      <c r="L219">
        <f t="shared" si="42"/>
        <v>9.6101116261084538</v>
      </c>
      <c r="M219" s="43">
        <f t="shared" si="43"/>
        <v>16.667680328730615</v>
      </c>
      <c r="N219" s="6">
        <f t="shared" si="44"/>
        <v>3.1154445650744498E-8</v>
      </c>
      <c r="O219" s="4">
        <f>SUM($N$54:N219)*0.1+$O$30</f>
        <v>-2.6541810109882058E-7</v>
      </c>
      <c r="P219" s="4">
        <f>-SUM(O219:$O$234)</f>
        <v>3.8599968618676453E-6</v>
      </c>
      <c r="Q219" s="6">
        <f t="shared" si="45"/>
        <v>-8.559613594104677E-8</v>
      </c>
      <c r="R219" s="4">
        <f>SUM($Q$54:Q219)*0.1+$O$8</f>
        <v>3.6695520716893119E-6</v>
      </c>
      <c r="S219" s="4">
        <f>-SUM(R219:$R$234)</f>
        <v>-5.7650419366714544E-5</v>
      </c>
      <c r="T219">
        <f t="shared" si="46"/>
        <v>3.6791383740259384E-6</v>
      </c>
      <c r="U219">
        <f t="shared" si="47"/>
        <v>5.7779498344410047E-5</v>
      </c>
      <c r="X219" s="1"/>
    </row>
    <row r="220" spans="1:24" x14ac:dyDescent="0.25">
      <c r="A220" s="8"/>
      <c r="B220">
        <f t="shared" si="48"/>
        <v>16.599999999999966</v>
      </c>
      <c r="C220">
        <f t="shared" si="33"/>
        <v>0</v>
      </c>
      <c r="D220">
        <f t="shared" si="34"/>
        <v>-604.78878374920225</v>
      </c>
      <c r="E220">
        <f t="shared" si="35"/>
        <v>-220.12511530276873</v>
      </c>
      <c r="F220">
        <f t="shared" si="36"/>
        <v>36287.327024952137</v>
      </c>
      <c r="G220">
        <f t="shared" si="37"/>
        <v>-3654.0769140259536</v>
      </c>
      <c r="H220">
        <f t="shared" si="38"/>
        <v>10039.493810236736</v>
      </c>
      <c r="I220">
        <f t="shared" si="39"/>
        <v>10683.806159763437</v>
      </c>
      <c r="J220" s="43">
        <f t="shared" si="40"/>
        <v>643.60278070864217</v>
      </c>
      <c r="K220">
        <f t="shared" si="41"/>
        <v>0.87059484741733928</v>
      </c>
      <c r="L220">
        <f t="shared" si="42"/>
        <v>9.6101116261084538</v>
      </c>
      <c r="M220" s="43">
        <f t="shared" si="43"/>
        <v>16.667953437274303</v>
      </c>
      <c r="N220" s="6">
        <f t="shared" si="44"/>
        <v>3.1343260472870226E-8</v>
      </c>
      <c r="O220" s="4">
        <f>SUM($N$54:N220)*0.1+$O$30</f>
        <v>-2.6228377505153351E-7</v>
      </c>
      <c r="P220" s="4">
        <f>-SUM(O220:$O$234)</f>
        <v>3.594578760768825E-6</v>
      </c>
      <c r="Q220" s="6">
        <f t="shared" si="45"/>
        <v>-8.6114900401295539E-8</v>
      </c>
      <c r="R220" s="4">
        <f>SUM($Q$54:Q220)*0.1+$O$8</f>
        <v>3.6609405816491823E-6</v>
      </c>
      <c r="S220" s="4">
        <f>-SUM(R220:$R$234)</f>
        <v>-5.3980867295025235E-5</v>
      </c>
      <c r="T220">
        <f t="shared" si="46"/>
        <v>3.6703240621260047E-6</v>
      </c>
      <c r="U220">
        <f t="shared" si="47"/>
        <v>5.4100416175760561E-5</v>
      </c>
      <c r="X220" s="1"/>
    </row>
    <row r="221" spans="1:24" x14ac:dyDescent="0.25">
      <c r="A221" s="8"/>
      <c r="B221">
        <f t="shared" si="48"/>
        <v>16.699999999999967</v>
      </c>
      <c r="C221">
        <f t="shared" si="33"/>
        <v>0</v>
      </c>
      <c r="D221">
        <f t="shared" si="34"/>
        <v>-604.78878374920225</v>
      </c>
      <c r="E221">
        <f t="shared" si="35"/>
        <v>-220.12511530276873</v>
      </c>
      <c r="F221">
        <f t="shared" si="36"/>
        <v>36287.327024952137</v>
      </c>
      <c r="G221">
        <f t="shared" si="37"/>
        <v>-3676.0894255562307</v>
      </c>
      <c r="H221">
        <f t="shared" si="38"/>
        <v>10099.972688611659</v>
      </c>
      <c r="I221">
        <f t="shared" si="39"/>
        <v>10748.166437834303</v>
      </c>
      <c r="J221" s="43">
        <f t="shared" si="40"/>
        <v>643.60278070864217</v>
      </c>
      <c r="K221">
        <f t="shared" si="41"/>
        <v>0.87583939469093786</v>
      </c>
      <c r="L221">
        <f t="shared" si="42"/>
        <v>9.6101116261084538</v>
      </c>
      <c r="M221" s="43">
        <f t="shared" si="43"/>
        <v>16.668228191505158</v>
      </c>
      <c r="N221" s="6">
        <f t="shared" si="44"/>
        <v>3.1532075294995954E-8</v>
      </c>
      <c r="O221" s="4">
        <f>SUM($N$54:N221)*0.1+$O$30</f>
        <v>-2.5913056752203393E-7</v>
      </c>
      <c r="P221" s="4">
        <f>-SUM(O221:$O$234)</f>
        <v>3.3322949857172914E-6</v>
      </c>
      <c r="Q221" s="6">
        <f t="shared" si="45"/>
        <v>-8.6633664861544334E-8</v>
      </c>
      <c r="R221" s="4">
        <f>SUM($Q$54:Q221)*0.1+$O$8</f>
        <v>3.6522772151630278E-6</v>
      </c>
      <c r="S221" s="4">
        <f>-SUM(R221:$R$234)</f>
        <v>-5.0319926713376058E-5</v>
      </c>
      <c r="T221">
        <f t="shared" si="46"/>
        <v>3.6614583853190647E-6</v>
      </c>
      <c r="U221">
        <f t="shared" si="47"/>
        <v>5.0430141922379851E-5</v>
      </c>
      <c r="X221" s="1"/>
    </row>
    <row r="222" spans="1:24" x14ac:dyDescent="0.25">
      <c r="A222" s="8"/>
      <c r="B222">
        <f t="shared" si="48"/>
        <v>16.799999999999969</v>
      </c>
      <c r="C222">
        <f t="shared" si="33"/>
        <v>0</v>
      </c>
      <c r="D222">
        <f t="shared" si="34"/>
        <v>-604.78878374920225</v>
      </c>
      <c r="E222">
        <f t="shared" si="35"/>
        <v>-220.12511530276873</v>
      </c>
      <c r="F222">
        <f t="shared" si="36"/>
        <v>36287.327024952137</v>
      </c>
      <c r="G222">
        <f t="shared" si="37"/>
        <v>-3698.1019370865079</v>
      </c>
      <c r="H222">
        <f t="shared" si="38"/>
        <v>10160.45156698658</v>
      </c>
      <c r="I222">
        <f t="shared" si="39"/>
        <v>10812.526715905169</v>
      </c>
      <c r="J222" s="43">
        <f t="shared" si="40"/>
        <v>643.60278070864217</v>
      </c>
      <c r="K222">
        <f t="shared" si="41"/>
        <v>0.88108394196453643</v>
      </c>
      <c r="L222">
        <f t="shared" si="42"/>
        <v>9.6101116261084538</v>
      </c>
      <c r="M222" s="43">
        <f t="shared" si="43"/>
        <v>16.668504591341794</v>
      </c>
      <c r="N222" s="6">
        <f t="shared" si="44"/>
        <v>3.1720890117121682E-8</v>
      </c>
      <c r="O222" s="4">
        <f>SUM($N$54:N222)*0.1+$O$30</f>
        <v>-2.5595847851032179E-7</v>
      </c>
      <c r="P222" s="4">
        <f>-SUM(O222:$O$234)</f>
        <v>3.0731644181952571E-6</v>
      </c>
      <c r="Q222" s="6">
        <f t="shared" si="45"/>
        <v>-8.7152429321793117E-8</v>
      </c>
      <c r="R222" s="4">
        <f>SUM($Q$54:Q222)*0.1+$O$8</f>
        <v>3.6435619722308485E-6</v>
      </c>
      <c r="S222" s="4">
        <f>-SUM(R222:$R$234)</f>
        <v>-4.6667649498213024E-5</v>
      </c>
      <c r="T222">
        <f t="shared" si="46"/>
        <v>3.6525413876105592E-6</v>
      </c>
      <c r="U222">
        <f t="shared" si="47"/>
        <v>4.6768727256889554E-5</v>
      </c>
      <c r="X222" s="1"/>
    </row>
    <row r="223" spans="1:24" x14ac:dyDescent="0.25">
      <c r="A223" s="8"/>
      <c r="B223">
        <f t="shared" si="48"/>
        <v>16.89999999999997</v>
      </c>
      <c r="C223">
        <f t="shared" si="33"/>
        <v>0</v>
      </c>
      <c r="D223">
        <f t="shared" si="34"/>
        <v>-604.78878374920225</v>
      </c>
      <c r="E223">
        <f t="shared" si="35"/>
        <v>-220.12511530276873</v>
      </c>
      <c r="F223">
        <f t="shared" si="36"/>
        <v>36287.327024952137</v>
      </c>
      <c r="G223">
        <f t="shared" si="37"/>
        <v>-3720.114448616785</v>
      </c>
      <c r="H223">
        <f t="shared" si="38"/>
        <v>10220.9304453615</v>
      </c>
      <c r="I223">
        <f t="shared" si="39"/>
        <v>10876.886993976033</v>
      </c>
      <c r="J223" s="43">
        <f t="shared" si="40"/>
        <v>643.60278070864217</v>
      </c>
      <c r="K223">
        <f t="shared" si="41"/>
        <v>0.8863284892381349</v>
      </c>
      <c r="L223">
        <f t="shared" si="42"/>
        <v>9.6101116261084538</v>
      </c>
      <c r="M223" s="43">
        <f t="shared" si="43"/>
        <v>16.668782636702353</v>
      </c>
      <c r="N223" s="6">
        <f t="shared" si="44"/>
        <v>3.1909704939247403E-8</v>
      </c>
      <c r="O223" s="4">
        <f>SUM($N$54:N223)*0.1+$O$30</f>
        <v>-2.5276750801639704E-7</v>
      </c>
      <c r="P223" s="4">
        <f>-SUM(O223:$O$234)</f>
        <v>2.8172059396849358E-6</v>
      </c>
      <c r="Q223" s="6">
        <f t="shared" si="45"/>
        <v>-8.7671193782041886E-8</v>
      </c>
      <c r="R223" s="4">
        <f>SUM($Q$54:Q223)*0.1+$O$8</f>
        <v>3.6347948528526444E-6</v>
      </c>
      <c r="S223" s="4">
        <f>-SUM(R223:$R$234)</f>
        <v>-4.3024087525982176E-5</v>
      </c>
      <c r="T223">
        <f t="shared" si="46"/>
        <v>3.6435731137762141E-6</v>
      </c>
      <c r="U223">
        <f t="shared" si="47"/>
        <v>4.3116223822941306E-5</v>
      </c>
      <c r="X223" s="1"/>
    </row>
    <row r="224" spans="1:24" x14ac:dyDescent="0.25">
      <c r="A224" s="8"/>
      <c r="B224">
        <f t="shared" si="48"/>
        <v>16.999999999999972</v>
      </c>
      <c r="C224">
        <f t="shared" si="33"/>
        <v>0</v>
      </c>
      <c r="D224">
        <f t="shared" si="34"/>
        <v>-604.78878374920225</v>
      </c>
      <c r="E224">
        <f t="shared" si="35"/>
        <v>-220.12511530276873</v>
      </c>
      <c r="F224">
        <f t="shared" si="36"/>
        <v>36287.327024952137</v>
      </c>
      <c r="G224">
        <f t="shared" si="37"/>
        <v>-3742.1269601470622</v>
      </c>
      <c r="H224">
        <f t="shared" si="38"/>
        <v>10281.409323736421</v>
      </c>
      <c r="I224">
        <f t="shared" si="39"/>
        <v>10941.2472720469</v>
      </c>
      <c r="J224" s="43">
        <f t="shared" si="40"/>
        <v>643.60278070864217</v>
      </c>
      <c r="K224">
        <f t="shared" si="41"/>
        <v>0.89157303651173347</v>
      </c>
      <c r="L224">
        <f t="shared" si="42"/>
        <v>9.6101116261084538</v>
      </c>
      <c r="M224" s="43">
        <f t="shared" si="43"/>
        <v>16.669062327504491</v>
      </c>
      <c r="N224" s="6">
        <f t="shared" si="44"/>
        <v>3.2098519761373131E-8</v>
      </c>
      <c r="O224" s="4">
        <f>SUM($N$54:N224)*0.1+$O$30</f>
        <v>-2.4955765604025973E-7</v>
      </c>
      <c r="P224" s="4">
        <f>-SUM(O224:$O$234)</f>
        <v>2.5644384316685383E-6</v>
      </c>
      <c r="Q224" s="6">
        <f t="shared" si="45"/>
        <v>-8.8189958242290655E-8</v>
      </c>
      <c r="R224" s="4">
        <f>SUM($Q$54:Q224)*0.1+$O$8</f>
        <v>3.6259758570284155E-6</v>
      </c>
      <c r="S224" s="4">
        <f>-SUM(R224:$R$234)</f>
        <v>-3.9389292673129525E-5</v>
      </c>
      <c r="T224">
        <f t="shared" si="46"/>
        <v>3.6345536093778094E-6</v>
      </c>
      <c r="U224">
        <f t="shared" si="47"/>
        <v>3.9472683234855896E-5</v>
      </c>
      <c r="X224" s="1"/>
    </row>
    <row r="225" spans="1:24" x14ac:dyDescent="0.25">
      <c r="A225" s="8"/>
      <c r="B225">
        <f t="shared" si="48"/>
        <v>17.099999999999973</v>
      </c>
      <c r="C225">
        <f t="shared" si="33"/>
        <v>0</v>
      </c>
      <c r="D225">
        <f t="shared" si="34"/>
        <v>-604.78878374920225</v>
      </c>
      <c r="E225">
        <f t="shared" si="35"/>
        <v>-220.12511530276873</v>
      </c>
      <c r="F225">
        <f t="shared" si="36"/>
        <v>36287.327024952137</v>
      </c>
      <c r="G225">
        <f t="shared" si="37"/>
        <v>-3764.1394716773393</v>
      </c>
      <c r="H225">
        <f t="shared" si="38"/>
        <v>10341.888202111342</v>
      </c>
      <c r="I225">
        <f t="shared" si="39"/>
        <v>11005.607550117764</v>
      </c>
      <c r="J225" s="43">
        <f t="shared" si="40"/>
        <v>643.60278070864217</v>
      </c>
      <c r="K225">
        <f t="shared" si="41"/>
        <v>0.89681758378533194</v>
      </c>
      <c r="L225">
        <f t="shared" si="42"/>
        <v>9.6101116261084538</v>
      </c>
      <c r="M225" s="43">
        <f t="shared" si="43"/>
        <v>16.669343663665384</v>
      </c>
      <c r="N225" s="6">
        <f t="shared" si="44"/>
        <v>3.2287334583498859E-8</v>
      </c>
      <c r="O225" s="4">
        <f>SUM($N$54:N225)*0.1+$O$30</f>
        <v>-2.4632892258190985E-7</v>
      </c>
      <c r="P225" s="4">
        <f>-SUM(O225:$O$234)</f>
        <v>2.314880775628279E-6</v>
      </c>
      <c r="Q225" s="6">
        <f t="shared" si="45"/>
        <v>-8.8708722702539438E-8</v>
      </c>
      <c r="R225" s="4">
        <f>SUM($Q$54:Q225)*0.1+$O$8</f>
        <v>3.6171049847581613E-6</v>
      </c>
      <c r="S225" s="4">
        <f>-SUM(R225:$R$234)</f>
        <v>-3.5763316816101114E-5</v>
      </c>
      <c r="T225">
        <f t="shared" si="46"/>
        <v>3.6254829207793412E-6</v>
      </c>
      <c r="U225">
        <f t="shared" si="47"/>
        <v>3.5838157077257673E-5</v>
      </c>
      <c r="X225" s="1"/>
    </row>
    <row r="226" spans="1:24" x14ac:dyDescent="0.25">
      <c r="A226" s="8"/>
      <c r="B226">
        <f t="shared" si="48"/>
        <v>17.199999999999974</v>
      </c>
      <c r="C226">
        <f t="shared" si="33"/>
        <v>0</v>
      </c>
      <c r="D226">
        <f t="shared" si="34"/>
        <v>-604.78878374920225</v>
      </c>
      <c r="E226">
        <f t="shared" si="35"/>
        <v>-220.12511530276873</v>
      </c>
      <c r="F226">
        <f t="shared" si="36"/>
        <v>36287.327024952137</v>
      </c>
      <c r="G226">
        <f t="shared" si="37"/>
        <v>-3786.1519832076165</v>
      </c>
      <c r="H226">
        <f t="shared" si="38"/>
        <v>10402.367080486263</v>
      </c>
      <c r="I226">
        <f t="shared" si="39"/>
        <v>11069.967828188628</v>
      </c>
      <c r="J226" s="43">
        <f t="shared" si="40"/>
        <v>643.60278070864217</v>
      </c>
      <c r="K226">
        <f t="shared" si="41"/>
        <v>0.90206213105893041</v>
      </c>
      <c r="L226">
        <f t="shared" si="42"/>
        <v>9.6101116261084538</v>
      </c>
      <c r="M226" s="43">
        <f t="shared" si="43"/>
        <v>16.669626645101719</v>
      </c>
      <c r="N226" s="6">
        <f t="shared" si="44"/>
        <v>3.2476149405624587E-8</v>
      </c>
      <c r="O226" s="4">
        <f>SUM($N$54:N226)*0.1+$O$30</f>
        <v>-2.4308130764134741E-7</v>
      </c>
      <c r="P226" s="4">
        <f>-SUM(O226:$O$234)</f>
        <v>2.0685518530463688E-6</v>
      </c>
      <c r="Q226" s="6">
        <f t="shared" si="45"/>
        <v>-8.9227487162788207E-8</v>
      </c>
      <c r="R226" s="4">
        <f>SUM($Q$54:Q226)*0.1+$O$8</f>
        <v>3.6081822360418828E-6</v>
      </c>
      <c r="S226" s="4">
        <f>-SUM(R226:$R$234)</f>
        <v>-3.2146211831342954E-5</v>
      </c>
      <c r="T226">
        <f t="shared" si="46"/>
        <v>3.6163610951635941E-6</v>
      </c>
      <c r="U226">
        <f t="shared" si="47"/>
        <v>3.2212696904703822E-5</v>
      </c>
      <c r="X226" s="1"/>
    </row>
    <row r="227" spans="1:24" x14ac:dyDescent="0.25">
      <c r="A227" s="8"/>
      <c r="B227">
        <f t="shared" si="48"/>
        <v>17.299999999999976</v>
      </c>
      <c r="C227">
        <f t="shared" si="33"/>
        <v>0</v>
      </c>
      <c r="D227">
        <f t="shared" si="34"/>
        <v>-604.78878374920225</v>
      </c>
      <c r="E227">
        <f t="shared" si="35"/>
        <v>-220.12511530276873</v>
      </c>
      <c r="F227">
        <f t="shared" si="36"/>
        <v>36287.327024952137</v>
      </c>
      <c r="G227">
        <f t="shared" si="37"/>
        <v>-3808.1644947378936</v>
      </c>
      <c r="H227">
        <f t="shared" si="38"/>
        <v>10462.845958861184</v>
      </c>
      <c r="I227">
        <f t="shared" si="39"/>
        <v>11134.328106259494</v>
      </c>
      <c r="J227" s="43">
        <f t="shared" si="40"/>
        <v>643.60278070864217</v>
      </c>
      <c r="K227">
        <f t="shared" si="41"/>
        <v>0.90730667833252898</v>
      </c>
      <c r="L227">
        <f t="shared" si="42"/>
        <v>9.6101116261084538</v>
      </c>
      <c r="M227" s="43">
        <f t="shared" si="43"/>
        <v>16.669911271729717</v>
      </c>
      <c r="N227" s="6">
        <f t="shared" si="44"/>
        <v>3.2664964227750315E-8</v>
      </c>
      <c r="O227" s="4">
        <f>SUM($N$54:N227)*0.1+$O$30</f>
        <v>-2.3981481121857236E-7</v>
      </c>
      <c r="P227" s="4">
        <f>-SUM(O227:$O$234)</f>
        <v>1.8254705454050216E-6</v>
      </c>
      <c r="Q227" s="6">
        <f t="shared" si="45"/>
        <v>-8.9746251623036989E-8</v>
      </c>
      <c r="R227" s="4">
        <f>SUM($Q$54:Q227)*0.1+$O$8</f>
        <v>3.599207610879579E-6</v>
      </c>
      <c r="S227" s="4">
        <f>-SUM(R227:$R$234)</f>
        <v>-2.853802959530107E-5</v>
      </c>
      <c r="T227">
        <f t="shared" si="46"/>
        <v>3.607188180549122E-6</v>
      </c>
      <c r="U227">
        <f t="shared" si="47"/>
        <v>2.8596354241308821E-5</v>
      </c>
      <c r="X227" s="1"/>
    </row>
    <row r="228" spans="1:24" x14ac:dyDescent="0.25">
      <c r="A228" s="8"/>
      <c r="B228">
        <f t="shared" si="48"/>
        <v>17.399999999999977</v>
      </c>
      <c r="C228">
        <f t="shared" si="33"/>
        <v>0</v>
      </c>
      <c r="D228">
        <f t="shared" si="34"/>
        <v>-604.78878374920225</v>
      </c>
      <c r="E228">
        <f t="shared" si="35"/>
        <v>-220.12511530276873</v>
      </c>
      <c r="F228">
        <f t="shared" si="36"/>
        <v>36287.327024952137</v>
      </c>
      <c r="G228">
        <f t="shared" si="37"/>
        <v>-3830.1770062681708</v>
      </c>
      <c r="H228">
        <f t="shared" si="38"/>
        <v>10523.324837236105</v>
      </c>
      <c r="I228">
        <f t="shared" si="39"/>
        <v>11198.688384330359</v>
      </c>
      <c r="J228" s="43">
        <f t="shared" si="40"/>
        <v>643.60278070864217</v>
      </c>
      <c r="K228">
        <f t="shared" si="41"/>
        <v>0.91255122560612745</v>
      </c>
      <c r="L228">
        <f t="shared" si="42"/>
        <v>9.6101116261084538</v>
      </c>
      <c r="M228" s="43">
        <f t="shared" si="43"/>
        <v>16.6701975434651</v>
      </c>
      <c r="N228" s="6">
        <f t="shared" si="44"/>
        <v>3.2853779049876043E-8</v>
      </c>
      <c r="O228" s="4">
        <f>SUM($N$54:N228)*0.1+$O$30</f>
        <v>-2.3652943331358475E-7</v>
      </c>
      <c r="P228" s="4">
        <f>-SUM(O228:$O$234)</f>
        <v>1.5856557341864494E-6</v>
      </c>
      <c r="Q228" s="6">
        <f t="shared" si="45"/>
        <v>-9.0265016083285758E-8</v>
      </c>
      <c r="R228" s="4">
        <f>SUM($Q$54:Q228)*0.1+$O$8</f>
        <v>3.5901811092712504E-6</v>
      </c>
      <c r="S228" s="4">
        <f>-SUM(R228:$R$234)</f>
        <v>-2.4938821984421491E-5</v>
      </c>
      <c r="T228">
        <f t="shared" si="46"/>
        <v>3.5979642258076707E-6</v>
      </c>
      <c r="U228">
        <f t="shared" si="47"/>
        <v>2.4989180580363638E-5</v>
      </c>
      <c r="X228" s="1"/>
    </row>
    <row r="229" spans="1:24" x14ac:dyDescent="0.25">
      <c r="A229" s="8"/>
      <c r="B229">
        <f t="shared" si="48"/>
        <v>17.499999999999979</v>
      </c>
      <c r="C229">
        <f t="shared" si="33"/>
        <v>0</v>
      </c>
      <c r="D229">
        <f t="shared" si="34"/>
        <v>-604.78878374920225</v>
      </c>
      <c r="E229">
        <f t="shared" si="35"/>
        <v>-220.12511530276873</v>
      </c>
      <c r="F229">
        <f t="shared" si="36"/>
        <v>36287.327024952137</v>
      </c>
      <c r="G229">
        <f t="shared" si="37"/>
        <v>-3852.1895177984479</v>
      </c>
      <c r="H229">
        <f t="shared" si="38"/>
        <v>10583.803715611026</v>
      </c>
      <c r="I229">
        <f t="shared" si="39"/>
        <v>11263.048662401225</v>
      </c>
      <c r="J229" s="43">
        <f t="shared" si="40"/>
        <v>643.60278070864217</v>
      </c>
      <c r="K229">
        <f t="shared" si="41"/>
        <v>0.91779577287972602</v>
      </c>
      <c r="L229">
        <f t="shared" si="42"/>
        <v>9.6101116261084538</v>
      </c>
      <c r="M229" s="43">
        <f t="shared" si="43"/>
        <v>16.670485460223123</v>
      </c>
      <c r="N229" s="6">
        <f t="shared" si="44"/>
        <v>3.3042593872001771E-8</v>
      </c>
      <c r="O229" s="4">
        <f>SUM($N$54:N229)*0.1+$O$30</f>
        <v>-2.3322517392638457E-7</v>
      </c>
      <c r="P229" s="4">
        <f>-SUM(O229:$O$234)</f>
        <v>1.3491263008728645E-6</v>
      </c>
      <c r="Q229" s="6">
        <f t="shared" si="45"/>
        <v>-9.0783780543534541E-8</v>
      </c>
      <c r="R229" s="4">
        <f>SUM($Q$54:Q229)*0.1+$O$8</f>
        <v>3.5811027312168969E-6</v>
      </c>
      <c r="S229" s="4">
        <f>-SUM(R229:$R$234)</f>
        <v>-2.134864087515024E-5</v>
      </c>
      <c r="T229">
        <f t="shared" si="46"/>
        <v>3.5886892806820306E-6</v>
      </c>
      <c r="U229">
        <f t="shared" si="47"/>
        <v>2.1391227383949769E-5</v>
      </c>
      <c r="X229" s="1"/>
    </row>
    <row r="230" spans="1:24" x14ac:dyDescent="0.25">
      <c r="A230" s="8"/>
      <c r="B230">
        <f t="shared" si="48"/>
        <v>17.59999999999998</v>
      </c>
      <c r="C230">
        <f t="shared" si="33"/>
        <v>0</v>
      </c>
      <c r="D230">
        <f t="shared" si="34"/>
        <v>-604.78878374920225</v>
      </c>
      <c r="E230">
        <f t="shared" si="35"/>
        <v>-220.12511530276873</v>
      </c>
      <c r="F230">
        <f t="shared" si="36"/>
        <v>36287.327024952137</v>
      </c>
      <c r="G230">
        <f t="shared" si="37"/>
        <v>-3874.2020293287255</v>
      </c>
      <c r="H230">
        <f t="shared" si="38"/>
        <v>10644.282593985947</v>
      </c>
      <c r="I230">
        <f t="shared" si="39"/>
        <v>11327.408940472089</v>
      </c>
      <c r="J230" s="43">
        <f t="shared" si="40"/>
        <v>643.60278070864217</v>
      </c>
      <c r="K230">
        <f t="shared" si="41"/>
        <v>0.92304032015332449</v>
      </c>
      <c r="L230">
        <f t="shared" si="42"/>
        <v>9.6101116261084538</v>
      </c>
      <c r="M230" s="43">
        <f t="shared" si="43"/>
        <v>16.670775021918548</v>
      </c>
      <c r="N230" s="6">
        <f t="shared" si="44"/>
        <v>3.3231408694127499E-8</v>
      </c>
      <c r="O230" s="4">
        <f>SUM($N$54:N230)*0.1+$O$30</f>
        <v>-2.2990203305697184E-7</v>
      </c>
      <c r="P230" s="4">
        <f>-SUM(O230:$O$234)</f>
        <v>1.11590112694648E-6</v>
      </c>
      <c r="Q230" s="6">
        <f t="shared" si="45"/>
        <v>-9.130254500378331E-8</v>
      </c>
      <c r="R230" s="4">
        <f>SUM($Q$54:Q230)*0.1+$O$8</f>
        <v>3.5719724767165187E-6</v>
      </c>
      <c r="S230" s="4">
        <f>-SUM(R230:$R$234)</f>
        <v>-1.7767538143933344E-5</v>
      </c>
      <c r="T230">
        <f t="shared" si="46"/>
        <v>3.5793633958043529E-6</v>
      </c>
      <c r="U230">
        <f t="shared" si="47"/>
        <v>1.7802546082548047E-5</v>
      </c>
      <c r="X230" s="1"/>
    </row>
    <row r="231" spans="1:24" x14ac:dyDescent="0.25">
      <c r="A231" s="8"/>
      <c r="B231">
        <f t="shared" si="48"/>
        <v>17.699999999999982</v>
      </c>
      <c r="C231">
        <f t="shared" si="33"/>
        <v>0</v>
      </c>
      <c r="D231">
        <f t="shared" si="34"/>
        <v>-604.78878374920225</v>
      </c>
      <c r="E231">
        <f t="shared" si="35"/>
        <v>-220.12511530276873</v>
      </c>
      <c r="F231">
        <f t="shared" si="36"/>
        <v>36287.327024952137</v>
      </c>
      <c r="G231">
        <f t="shared" si="37"/>
        <v>-3896.2145408590027</v>
      </c>
      <c r="H231">
        <f t="shared" si="38"/>
        <v>10704.761472360869</v>
      </c>
      <c r="I231">
        <f t="shared" si="39"/>
        <v>11391.769218542955</v>
      </c>
      <c r="J231" s="43">
        <f t="shared" si="40"/>
        <v>643.60278070864217</v>
      </c>
      <c r="K231">
        <f t="shared" si="41"/>
        <v>0.92828486742692307</v>
      </c>
      <c r="L231">
        <f t="shared" si="42"/>
        <v>9.6101116261084538</v>
      </c>
      <c r="M231" s="43">
        <f t="shared" si="43"/>
        <v>16.671066228465666</v>
      </c>
      <c r="N231" s="6">
        <f t="shared" si="44"/>
        <v>3.3420223516253226E-8</v>
      </c>
      <c r="O231" s="4">
        <f>SUM($N$54:N231)*0.1+$O$30</f>
        <v>-2.2656001070534649E-7</v>
      </c>
      <c r="P231" s="4">
        <f>-SUM(O231:$O$234)</f>
        <v>8.8599909388950822E-7</v>
      </c>
      <c r="Q231" s="6">
        <f t="shared" si="45"/>
        <v>-9.1821309464032106E-8</v>
      </c>
      <c r="R231" s="4">
        <f>SUM($Q$54:Q231)*0.1+$O$8</f>
        <v>3.5627903457701156E-6</v>
      </c>
      <c r="S231" s="4">
        <f>-SUM(R231:$R$234)</f>
        <v>-1.4195565667216822E-5</v>
      </c>
      <c r="T231">
        <f t="shared" si="46"/>
        <v>3.5699866227149294E-6</v>
      </c>
      <c r="U231">
        <f t="shared" si="47"/>
        <v>1.4223188074641985E-5</v>
      </c>
      <c r="X231" s="1"/>
    </row>
    <row r="232" spans="1:24" x14ac:dyDescent="0.25">
      <c r="A232" s="8"/>
      <c r="B232">
        <f t="shared" si="48"/>
        <v>17.799999999999983</v>
      </c>
      <c r="C232">
        <f t="shared" si="33"/>
        <v>0</v>
      </c>
      <c r="D232">
        <f t="shared" si="34"/>
        <v>-604.78878374920225</v>
      </c>
      <c r="E232">
        <f t="shared" si="35"/>
        <v>-220.12511530276873</v>
      </c>
      <c r="F232">
        <f t="shared" si="36"/>
        <v>36287.327024952137</v>
      </c>
      <c r="G232">
        <f t="shared" si="37"/>
        <v>-3918.2270523892798</v>
      </c>
      <c r="H232">
        <f t="shared" si="38"/>
        <v>10765.24035073579</v>
      </c>
      <c r="I232">
        <f t="shared" si="39"/>
        <v>11456.129496613821</v>
      </c>
      <c r="J232" s="43">
        <f t="shared" si="40"/>
        <v>643.60278070864217</v>
      </c>
      <c r="K232">
        <f t="shared" si="41"/>
        <v>0.93352941470052164</v>
      </c>
      <c r="L232">
        <f t="shared" si="42"/>
        <v>9.6101116261084538</v>
      </c>
      <c r="M232" s="43">
        <f t="shared" si="43"/>
        <v>16.671359079778281</v>
      </c>
      <c r="N232" s="6">
        <f t="shared" si="44"/>
        <v>3.3609038338378954E-8</v>
      </c>
      <c r="O232" s="4">
        <f>SUM($N$54:N232)*0.1+$O$30</f>
        <v>-2.2319910687150857E-7</v>
      </c>
      <c r="P232" s="4">
        <f>-SUM(O232:$O$234)</f>
        <v>6.5943908318416168E-7</v>
      </c>
      <c r="Q232" s="6">
        <f t="shared" si="45"/>
        <v>-9.2340073924280875E-8</v>
      </c>
      <c r="R232" s="4">
        <f>SUM($Q$54:Q232)*0.1+$O$8</f>
        <v>3.5535563383776873E-6</v>
      </c>
      <c r="S232" s="4">
        <f>-SUM(R232:$R$234)</f>
        <v>-1.0632775321446707E-5</v>
      </c>
      <c r="T232">
        <f t="shared" si="46"/>
        <v>3.5605590138814544E-6</v>
      </c>
      <c r="U232">
        <f t="shared" si="47"/>
        <v>1.0653204726315781E-5</v>
      </c>
      <c r="X232" s="1"/>
    </row>
    <row r="233" spans="1:24" x14ac:dyDescent="0.25">
      <c r="A233" s="8"/>
      <c r="B233">
        <f t="shared" si="48"/>
        <v>17.899999999999984</v>
      </c>
      <c r="C233">
        <f t="shared" si="33"/>
        <v>0</v>
      </c>
      <c r="D233">
        <f t="shared" si="34"/>
        <v>-604.78878374920225</v>
      </c>
      <c r="E233">
        <f t="shared" si="35"/>
        <v>-220.12511530276873</v>
      </c>
      <c r="F233">
        <f t="shared" si="36"/>
        <v>36287.327024952137</v>
      </c>
      <c r="G233">
        <f t="shared" si="37"/>
        <v>-3940.239563919557</v>
      </c>
      <c r="H233">
        <f t="shared" si="38"/>
        <v>10825.719229110711</v>
      </c>
      <c r="I233">
        <f t="shared" si="39"/>
        <v>11520.489774684685</v>
      </c>
      <c r="J233" s="43">
        <f t="shared" si="40"/>
        <v>643.60278070864217</v>
      </c>
      <c r="K233">
        <f t="shared" si="41"/>
        <v>0.93877396197412011</v>
      </c>
      <c r="L233">
        <f t="shared" si="42"/>
        <v>9.6101116261084538</v>
      </c>
      <c r="M233" s="43">
        <f t="shared" si="43"/>
        <v>16.671653575769717</v>
      </c>
      <c r="N233" s="6">
        <f t="shared" si="44"/>
        <v>3.3797853160504682E-8</v>
      </c>
      <c r="O233" s="4">
        <f>SUM($N$54:N233)*0.1+$O$30</f>
        <v>-2.198193215554581E-7</v>
      </c>
      <c r="P233" s="4">
        <f>-SUM(O233:$O$234)</f>
        <v>4.3623997631265316E-7</v>
      </c>
      <c r="Q233" s="6">
        <f t="shared" si="45"/>
        <v>-9.2858838384529657E-8</v>
      </c>
      <c r="R233" s="4">
        <f>SUM($Q$54:Q233)*0.1+$O$8</f>
        <v>3.5442704545392346E-6</v>
      </c>
      <c r="S233" s="4">
        <f>-SUM(R233:$R$234)</f>
        <v>-7.0792189830690195E-6</v>
      </c>
      <c r="T233">
        <f t="shared" si="46"/>
        <v>3.5510806227187879E-6</v>
      </c>
      <c r="U233">
        <f t="shared" si="47"/>
        <v>7.0926473708466596E-6</v>
      </c>
      <c r="X233" s="1"/>
    </row>
    <row r="234" spans="1:24" x14ac:dyDescent="0.25">
      <c r="A234" s="8"/>
      <c r="B234">
        <f t="shared" si="48"/>
        <v>17.999999999999986</v>
      </c>
      <c r="C234">
        <f t="shared" si="33"/>
        <v>-1396.6998684018731</v>
      </c>
      <c r="D234">
        <f t="shared" si="34"/>
        <v>-725.74654049904279</v>
      </c>
      <c r="E234">
        <f t="shared" si="35"/>
        <v>29.169165961926041</v>
      </c>
      <c r="F234">
        <f t="shared" si="36"/>
        <v>36287.327024952137</v>
      </c>
      <c r="G234">
        <f t="shared" si="37"/>
        <v>-3962.2520754498378</v>
      </c>
      <c r="H234">
        <f t="shared" si="38"/>
        <v>10867.738107485631</v>
      </c>
      <c r="I234">
        <f t="shared" si="39"/>
        <v>11567.505050022753</v>
      </c>
      <c r="J234" s="43">
        <f t="shared" si="40"/>
        <v>726.33248673678577</v>
      </c>
      <c r="K234">
        <f t="shared" si="41"/>
        <v>0.94260511127121072</v>
      </c>
      <c r="L234">
        <f t="shared" si="42"/>
        <v>9.6101116261084538</v>
      </c>
      <c r="M234" s="43">
        <f t="shared" si="43"/>
        <v>16.671869745010284</v>
      </c>
      <c r="N234" s="6">
        <f t="shared" si="44"/>
        <v>3.3986667982630437E-8</v>
      </c>
      <c r="O234" s="4">
        <f>SUM($N$54:N234)*0.1+$O$30</f>
        <v>-2.1642065475719506E-7</v>
      </c>
      <c r="P234" s="4">
        <f>-SUM(O234:$O$234)</f>
        <v>2.1642065475719506E-7</v>
      </c>
      <c r="Q234" s="6">
        <f t="shared" si="45"/>
        <v>-9.3219260094490852E-8</v>
      </c>
      <c r="R234" s="4">
        <f>SUM($Q$54:Q234)*0.1+$O$8</f>
        <v>3.5349485285297853E-6</v>
      </c>
      <c r="S234" s="4">
        <f>-SUM(R234:$R$234)</f>
        <v>-3.5349485285297853E-6</v>
      </c>
      <c r="T234">
        <f t="shared" si="46"/>
        <v>3.5415673082916873E-6</v>
      </c>
      <c r="U234">
        <f t="shared" si="47"/>
        <v>3.5415673082916873E-6</v>
      </c>
      <c r="X234" s="1"/>
    </row>
    <row r="235" spans="1:24" x14ac:dyDescent="0.25">
      <c r="A235" s="8"/>
      <c r="B235">
        <f t="shared" si="48"/>
        <v>18.099999999999987</v>
      </c>
      <c r="C235">
        <f t="shared" si="33"/>
        <v>-1396.6998684018731</v>
      </c>
      <c r="D235">
        <f t="shared" si="34"/>
        <v>-725.74654049904279</v>
      </c>
      <c r="E235">
        <f t="shared" si="35"/>
        <v>29.169165961926041</v>
      </c>
      <c r="F235">
        <f t="shared" si="36"/>
        <v>36287.327024952137</v>
      </c>
      <c r="G235">
        <f t="shared" si="37"/>
        <v>-3959.3351588536452</v>
      </c>
      <c r="H235">
        <f t="shared" si="38"/>
        <v>10928.086985860553</v>
      </c>
      <c r="I235">
        <f t="shared" si="39"/>
        <v>11623.227609862479</v>
      </c>
      <c r="J235" s="43">
        <f t="shared" si="40"/>
        <v>726.33248673678577</v>
      </c>
      <c r="K235">
        <f t="shared" si="41"/>
        <v>0.94714579394140652</v>
      </c>
      <c r="L235">
        <f t="shared" si="42"/>
        <v>9.6101116261084538</v>
      </c>
      <c r="M235" s="43">
        <f t="shared" si="43"/>
        <v>16.672127085461398</v>
      </c>
      <c r="N235" s="6">
        <f t="shared" si="44"/>
        <v>3.3961647798654244E-8</v>
      </c>
      <c r="O235" s="4">
        <f>SUM($N$54:N235)*0.1+$O$30</f>
        <v>-2.1302448997732966E-7</v>
      </c>
      <c r="P235" s="4">
        <f>SUM($O$235:O235)</f>
        <v>-2.1302448997732966E-7</v>
      </c>
      <c r="Q235" s="6">
        <f t="shared" si="45"/>
        <v>-9.373690946494888E-8</v>
      </c>
      <c r="R235" s="4">
        <f>SUM($Q$54:Q235)*0.1+$O$8</f>
        <v>3.5255748375832905E-6</v>
      </c>
      <c r="S235" s="4">
        <f>SUM($R$235:R235)</f>
        <v>3.5255748375832905E-6</v>
      </c>
      <c r="T235">
        <f t="shared" si="46"/>
        <v>3.5320047237695685E-6</v>
      </c>
      <c r="U235">
        <f t="shared" si="47"/>
        <v>3.5320047237695685E-6</v>
      </c>
      <c r="X235" s="1"/>
    </row>
    <row r="236" spans="1:24" x14ac:dyDescent="0.25">
      <c r="A236" s="8"/>
      <c r="B236">
        <f t="shared" si="48"/>
        <v>18.199999999999989</v>
      </c>
      <c r="C236">
        <f t="shared" si="33"/>
        <v>-1396.6998684018731</v>
      </c>
      <c r="D236">
        <f t="shared" si="34"/>
        <v>-725.74654049904279</v>
      </c>
      <c r="E236">
        <f t="shared" si="35"/>
        <v>29.169165961926041</v>
      </c>
      <c r="F236">
        <f t="shared" si="36"/>
        <v>36287.327024952137</v>
      </c>
      <c r="G236">
        <f t="shared" si="37"/>
        <v>-3956.4182422574522</v>
      </c>
      <c r="H236">
        <f t="shared" si="38"/>
        <v>10988.435864235475</v>
      </c>
      <c r="I236">
        <f t="shared" si="39"/>
        <v>11678.996876876197</v>
      </c>
      <c r="J236" s="43">
        <f t="shared" si="40"/>
        <v>726.33248673678577</v>
      </c>
      <c r="K236">
        <f t="shared" si="41"/>
        <v>0.95169028265454314</v>
      </c>
      <c r="L236">
        <f t="shared" si="42"/>
        <v>9.6101116261084538</v>
      </c>
      <c r="M236" s="43">
        <f t="shared" si="43"/>
        <v>16.672385875839538</v>
      </c>
      <c r="N236" s="6">
        <f t="shared" si="44"/>
        <v>3.3936627614678044E-8</v>
      </c>
      <c r="O236" s="4">
        <f>SUM($N$54:N236)*0.1+$O$30</f>
        <v>-2.0963082721586189E-7</v>
      </c>
      <c r="P236" s="4">
        <f>SUM($O$235:O236)</f>
        <v>-4.2265531719319155E-7</v>
      </c>
      <c r="Q236" s="6">
        <f t="shared" si="45"/>
        <v>-9.4254558835406895E-8</v>
      </c>
      <c r="R236" s="4">
        <f>SUM($Q$54:Q236)*0.1+$O$8</f>
        <v>3.5161493816997496E-6</v>
      </c>
      <c r="S236" s="4">
        <f>SUM($R$235:R236)</f>
        <v>7.04172421928304E-6</v>
      </c>
      <c r="T236">
        <f t="shared" si="46"/>
        <v>3.5223928739064212E-6</v>
      </c>
      <c r="U236">
        <f t="shared" si="47"/>
        <v>7.0543970328858736E-6</v>
      </c>
      <c r="X236" s="1"/>
    </row>
    <row r="237" spans="1:24" x14ac:dyDescent="0.25">
      <c r="A237" s="8"/>
      <c r="B237">
        <f t="shared" si="48"/>
        <v>18.29999999999999</v>
      </c>
      <c r="C237">
        <f t="shared" si="33"/>
        <v>-1396.6998684018731</v>
      </c>
      <c r="D237">
        <f t="shared" si="34"/>
        <v>-725.74654049904279</v>
      </c>
      <c r="E237">
        <f t="shared" si="35"/>
        <v>29.169165961926041</v>
      </c>
      <c r="F237">
        <f t="shared" si="36"/>
        <v>36287.327024952137</v>
      </c>
      <c r="G237">
        <f t="shared" si="37"/>
        <v>-3953.5013256612597</v>
      </c>
      <c r="H237">
        <f t="shared" si="38"/>
        <v>11048.784742610394</v>
      </c>
      <c r="I237">
        <f t="shared" si="39"/>
        <v>11734.812185141505</v>
      </c>
      <c r="J237" s="43">
        <f t="shared" si="40"/>
        <v>726.33248673678577</v>
      </c>
      <c r="K237">
        <f t="shared" si="41"/>
        <v>0.95623852314638147</v>
      </c>
      <c r="L237">
        <f t="shared" si="42"/>
        <v>9.6101116261084538</v>
      </c>
      <c r="M237" s="43">
        <f t="shared" si="43"/>
        <v>16.672646116077189</v>
      </c>
      <c r="N237" s="6">
        <f t="shared" si="44"/>
        <v>3.3911607430701844E-8</v>
      </c>
      <c r="O237" s="4">
        <f>SUM($N$54:N237)*0.1+$O$30</f>
        <v>-2.0623966647279169E-7</v>
      </c>
      <c r="P237" s="4">
        <f>SUM($O$235:O237)</f>
        <v>-6.2889498366598319E-7</v>
      </c>
      <c r="Q237" s="6">
        <f t="shared" si="45"/>
        <v>-9.4772208205864909E-8</v>
      </c>
      <c r="R237" s="4">
        <f>SUM($Q$54:Q237)*0.1+$O$8</f>
        <v>3.5066721608791631E-6</v>
      </c>
      <c r="S237" s="4">
        <f>SUM($R$235:R237)</f>
        <v>1.0548396380162203E-5</v>
      </c>
      <c r="T237">
        <f t="shared" si="46"/>
        <v>3.512731763729156E-6</v>
      </c>
      <c r="U237">
        <f t="shared" si="47"/>
        <v>1.0567127097442299E-5</v>
      </c>
      <c r="X237" s="1"/>
    </row>
    <row r="238" spans="1:24" x14ac:dyDescent="0.25">
      <c r="A238" s="8"/>
      <c r="B238">
        <f t="shared" si="48"/>
        <v>18.399999999999991</v>
      </c>
      <c r="C238">
        <f t="shared" si="33"/>
        <v>-1396.6998684018731</v>
      </c>
      <c r="D238">
        <f t="shared" si="34"/>
        <v>-725.74654049904279</v>
      </c>
      <c r="E238">
        <f t="shared" si="35"/>
        <v>29.169165961926041</v>
      </c>
      <c r="F238">
        <f t="shared" si="36"/>
        <v>36287.327024952137</v>
      </c>
      <c r="G238">
        <f t="shared" si="37"/>
        <v>-3950.5844090650671</v>
      </c>
      <c r="H238">
        <f t="shared" si="38"/>
        <v>11109.133620985316</v>
      </c>
      <c r="I238">
        <f t="shared" si="39"/>
        <v>11790.672880800921</v>
      </c>
      <c r="J238" s="43">
        <f t="shared" si="40"/>
        <v>726.33248673678577</v>
      </c>
      <c r="K238">
        <f t="shared" si="41"/>
        <v>0.96079046213582053</v>
      </c>
      <c r="L238">
        <f t="shared" si="42"/>
        <v>9.6101116261084538</v>
      </c>
      <c r="M238" s="43">
        <f t="shared" si="43"/>
        <v>16.672907806106462</v>
      </c>
      <c r="N238" s="6">
        <f t="shared" si="44"/>
        <v>3.3886587246725651E-8</v>
      </c>
      <c r="O238" s="4">
        <f>SUM($N$54:N238)*0.1+$O$30</f>
        <v>-2.0285100774811908E-7</v>
      </c>
      <c r="P238" s="4">
        <f>SUM($O$235:O238)</f>
        <v>-8.3174599141410221E-7</v>
      </c>
      <c r="Q238" s="6">
        <f t="shared" si="45"/>
        <v>-9.5289857576322937E-8</v>
      </c>
      <c r="R238" s="4">
        <f>SUM($Q$54:Q238)*0.1+$O$8</f>
        <v>3.497143175121531E-6</v>
      </c>
      <c r="S238" s="4">
        <f>SUM($R$235:R238)</f>
        <v>1.4045539555283734E-5</v>
      </c>
      <c r="T238">
        <f t="shared" si="46"/>
        <v>3.5030213985420542E-6</v>
      </c>
      <c r="U238">
        <f t="shared" si="47"/>
        <v>1.4070145087854404E-5</v>
      </c>
      <c r="X238" s="1"/>
    </row>
    <row r="239" spans="1:24" x14ac:dyDescent="0.25">
      <c r="A239" s="8"/>
      <c r="B239">
        <f t="shared" si="48"/>
        <v>18.499999999999993</v>
      </c>
      <c r="C239">
        <f t="shared" si="33"/>
        <v>-1396.6998684018731</v>
      </c>
      <c r="D239">
        <f t="shared" si="34"/>
        <v>-725.74654049904279</v>
      </c>
      <c r="E239">
        <f t="shared" si="35"/>
        <v>29.169165961926041</v>
      </c>
      <c r="F239">
        <f t="shared" si="36"/>
        <v>36287.327024952137</v>
      </c>
      <c r="G239">
        <f t="shared" si="37"/>
        <v>-3947.6674924688741</v>
      </c>
      <c r="H239">
        <f t="shared" si="38"/>
        <v>11169.482499360236</v>
      </c>
      <c r="I239">
        <f t="shared" si="39"/>
        <v>11846.578321802885</v>
      </c>
      <c r="J239" s="43">
        <f t="shared" si="40"/>
        <v>726.33248673678577</v>
      </c>
      <c r="K239">
        <f t="shared" si="41"/>
        <v>0.96534604730379225</v>
      </c>
      <c r="L239">
        <f t="shared" si="42"/>
        <v>9.6101116261084538</v>
      </c>
      <c r="M239" s="43">
        <f t="shared" si="43"/>
        <v>16.673170945859091</v>
      </c>
      <c r="N239" s="6">
        <f t="shared" si="44"/>
        <v>3.3861567062749451E-8</v>
      </c>
      <c r="O239" s="4">
        <f>SUM($N$54:N239)*0.1+$O$30</f>
        <v>-1.9946485104184415E-7</v>
      </c>
      <c r="P239" s="4">
        <f>SUM($O$235:O239)</f>
        <v>-1.0312108424559463E-6</v>
      </c>
      <c r="Q239" s="6">
        <f t="shared" si="45"/>
        <v>-9.5807506946780938E-8</v>
      </c>
      <c r="R239" s="4">
        <f>SUM($Q$54:Q239)*0.1+$O$8</f>
        <v>3.4875624244268529E-6</v>
      </c>
      <c r="S239" s="4">
        <f>SUM($R$235:R239)</f>
        <v>1.7533101979710588E-5</v>
      </c>
      <c r="T239">
        <f t="shared" si="46"/>
        <v>3.4932617839313522E-6</v>
      </c>
      <c r="U239">
        <f t="shared" si="47"/>
        <v>1.7563401174958397E-5</v>
      </c>
      <c r="X239" s="1"/>
    </row>
    <row r="240" spans="1:24" x14ac:dyDescent="0.25">
      <c r="A240" s="8"/>
      <c r="B240">
        <f t="shared" si="48"/>
        <v>18.599999999999994</v>
      </c>
      <c r="C240">
        <f t="shared" si="33"/>
        <v>-1396.6998684018731</v>
      </c>
      <c r="D240">
        <f t="shared" si="34"/>
        <v>-725.74654049904279</v>
      </c>
      <c r="E240">
        <f t="shared" si="35"/>
        <v>29.169165961926041</v>
      </c>
      <c r="F240">
        <f t="shared" si="36"/>
        <v>36287.327024952137</v>
      </c>
      <c r="G240">
        <f t="shared" si="37"/>
        <v>-3944.7505758726816</v>
      </c>
      <c r="H240">
        <f t="shared" si="38"/>
        <v>11229.83137773516</v>
      </c>
      <c r="I240">
        <f t="shared" si="39"/>
        <v>11902.52787764906</v>
      </c>
      <c r="J240" s="43">
        <f t="shared" si="40"/>
        <v>726.33248673678577</v>
      </c>
      <c r="K240">
        <f t="shared" si="41"/>
        <v>0.96990522727267015</v>
      </c>
      <c r="L240">
        <f t="shared" si="42"/>
        <v>9.6101116261084538</v>
      </c>
      <c r="M240" s="43">
        <f t="shared" si="43"/>
        <v>16.673435535266435</v>
      </c>
      <c r="N240" s="6">
        <f t="shared" si="44"/>
        <v>3.3836546878773252E-8</v>
      </c>
      <c r="O240" s="4">
        <f>SUM($N$54:N240)*0.1+$O$30</f>
        <v>-1.9608119635396685E-7</v>
      </c>
      <c r="P240" s="4">
        <f>SUM($O$235:O240)</f>
        <v>-1.2272920388099132E-6</v>
      </c>
      <c r="Q240" s="6">
        <f t="shared" si="45"/>
        <v>-9.6325156317238979E-8</v>
      </c>
      <c r="R240" s="4">
        <f>SUM($Q$54:Q240)*0.1+$O$8</f>
        <v>3.4779299087951291E-6</v>
      </c>
      <c r="S240" s="4">
        <f>SUM($R$235:R240)</f>
        <v>2.1011031888505717E-5</v>
      </c>
      <c r="T240">
        <f t="shared" si="46"/>
        <v>3.4834529257699606E-6</v>
      </c>
      <c r="U240">
        <f t="shared" si="47"/>
        <v>2.1046845530110454E-5</v>
      </c>
      <c r="X240" s="1"/>
    </row>
    <row r="241" spans="1:24" x14ac:dyDescent="0.25">
      <c r="A241" s="8"/>
      <c r="B241">
        <f t="shared" si="48"/>
        <v>18.699999999999996</v>
      </c>
      <c r="C241">
        <f t="shared" si="33"/>
        <v>-1396.6998684018731</v>
      </c>
      <c r="D241">
        <f t="shared" si="34"/>
        <v>-725.74654049904279</v>
      </c>
      <c r="E241">
        <f t="shared" si="35"/>
        <v>29.169165961926041</v>
      </c>
      <c r="F241">
        <f t="shared" si="36"/>
        <v>36287.327024952137</v>
      </c>
      <c r="G241">
        <f t="shared" si="37"/>
        <v>-3941.8336592764895</v>
      </c>
      <c r="H241">
        <f t="shared" si="38"/>
        <v>11290.180256110079</v>
      </c>
      <c r="I241">
        <f t="shared" si="39"/>
        <v>11958.520929147673</v>
      </c>
      <c r="J241" s="43">
        <f t="shared" si="40"/>
        <v>726.33248673678577</v>
      </c>
      <c r="K241">
        <f t="shared" si="41"/>
        <v>0.9744679515861695</v>
      </c>
      <c r="L241">
        <f t="shared" si="42"/>
        <v>9.6101116261084538</v>
      </c>
      <c r="M241" s="43">
        <f t="shared" si="43"/>
        <v>16.673701574259486</v>
      </c>
      <c r="N241" s="6">
        <f t="shared" si="44"/>
        <v>3.3811526694797059E-8</v>
      </c>
      <c r="O241" s="4">
        <f>SUM($N$54:N241)*0.1+$O$30</f>
        <v>-1.9270004368448713E-7</v>
      </c>
      <c r="P241" s="4">
        <f>SUM($O$235:O241)</f>
        <v>-1.4199920824944002E-6</v>
      </c>
      <c r="Q241" s="6">
        <f t="shared" si="45"/>
        <v>-9.6842805687696994E-8</v>
      </c>
      <c r="R241" s="4">
        <f>SUM($Q$54:Q241)*0.1+$O$8</f>
        <v>3.4682456282263594E-6</v>
      </c>
      <c r="S241" s="4">
        <f>SUM($R$235:R241)</f>
        <v>2.4479277516732075E-5</v>
      </c>
      <c r="T241">
        <f t="shared" si="46"/>
        <v>3.4735948302223243E-6</v>
      </c>
      <c r="U241">
        <f t="shared" si="47"/>
        <v>2.4520428325286882E-5</v>
      </c>
      <c r="X241" s="1"/>
    </row>
    <row r="242" spans="1:24" x14ac:dyDescent="0.25">
      <c r="A242" s="8"/>
      <c r="B242">
        <f t="shared" si="48"/>
        <v>18.799999999999997</v>
      </c>
      <c r="C242">
        <f t="shared" si="33"/>
        <v>-1396.6998684018731</v>
      </c>
      <c r="D242">
        <f t="shared" si="34"/>
        <v>-725.74654049904279</v>
      </c>
      <c r="E242">
        <f t="shared" si="35"/>
        <v>29.169165961926041</v>
      </c>
      <c r="F242">
        <f t="shared" si="36"/>
        <v>36287.327024952137</v>
      </c>
      <c r="G242">
        <f t="shared" si="37"/>
        <v>-3938.9167426802969</v>
      </c>
      <c r="H242">
        <f t="shared" si="38"/>
        <v>11350.529134485001</v>
      </c>
      <c r="I242">
        <f t="shared" si="39"/>
        <v>12014.556868172875</v>
      </c>
      <c r="J242" s="43">
        <f t="shared" si="40"/>
        <v>726.33248673678577</v>
      </c>
      <c r="K242">
        <f t="shared" si="41"/>
        <v>0.97903417068973786</v>
      </c>
      <c r="L242">
        <f t="shared" si="42"/>
        <v>9.6101116261084538</v>
      </c>
      <c r="M242" s="43">
        <f t="shared" si="43"/>
        <v>16.673969062768851</v>
      </c>
      <c r="N242" s="6">
        <f t="shared" si="44"/>
        <v>3.3786506510820866E-8</v>
      </c>
      <c r="O242" s="4">
        <f>SUM($N$54:N242)*0.1+$O$30</f>
        <v>-1.8932139303340505E-7</v>
      </c>
      <c r="P242" s="4">
        <f>SUM($O$235:O242)</f>
        <v>-1.6093134755278053E-6</v>
      </c>
      <c r="Q242" s="6">
        <f t="shared" si="45"/>
        <v>-9.7360455058155021E-8</v>
      </c>
      <c r="R242" s="4">
        <f>SUM($Q$54:Q242)*0.1+$O$8</f>
        <v>3.4585095827205436E-6</v>
      </c>
      <c r="S242" s="4">
        <f>SUM($R$235:R242)</f>
        <v>2.7937787099452618E-5</v>
      </c>
      <c r="T242">
        <f t="shared" si="46"/>
        <v>3.4636875037494273E-6</v>
      </c>
      <c r="U242">
        <f t="shared" si="47"/>
        <v>2.798409973318521E-5</v>
      </c>
      <c r="X242" s="1"/>
    </row>
    <row r="243" spans="1:24" x14ac:dyDescent="0.25">
      <c r="A243" s="8"/>
      <c r="B243">
        <f t="shared" si="48"/>
        <v>18.899999999999999</v>
      </c>
      <c r="C243">
        <f t="shared" si="33"/>
        <v>-1396.6998684018731</v>
      </c>
      <c r="D243">
        <f t="shared" si="34"/>
        <v>-725.74654049904279</v>
      </c>
      <c r="E243">
        <f t="shared" si="35"/>
        <v>29.169165961926041</v>
      </c>
      <c r="F243">
        <f t="shared" si="36"/>
        <v>36287.327024952137</v>
      </c>
      <c r="G243">
        <f t="shared" si="37"/>
        <v>-3935.9998260841039</v>
      </c>
      <c r="H243">
        <f t="shared" si="38"/>
        <v>11410.878012859921</v>
      </c>
      <c r="I243">
        <f t="shared" si="39"/>
        <v>12070.635097429798</v>
      </c>
      <c r="J243" s="43">
        <f t="shared" si="40"/>
        <v>726.33248673678577</v>
      </c>
      <c r="K243">
        <f t="shared" si="41"/>
        <v>0.98360383591141076</v>
      </c>
      <c r="L243">
        <f t="shared" si="42"/>
        <v>9.6101116261084538</v>
      </c>
      <c r="M243" s="43">
        <f t="shared" si="43"/>
        <v>16.674238000724777</v>
      </c>
      <c r="N243" s="6">
        <f t="shared" si="44"/>
        <v>3.3761486326844666E-8</v>
      </c>
      <c r="O243" s="4">
        <f>SUM($N$54:N243)*0.1+$O$30</f>
        <v>-1.8594524440072054E-7</v>
      </c>
      <c r="P243" s="4">
        <f>SUM($O$235:O243)</f>
        <v>-1.7952587199285258E-6</v>
      </c>
      <c r="Q243" s="6">
        <f t="shared" si="45"/>
        <v>-9.7878104428613023E-8</v>
      </c>
      <c r="R243" s="4">
        <f>SUM($Q$54:Q243)*0.1+$O$8</f>
        <v>3.4487217722776823E-6</v>
      </c>
      <c r="S243" s="4">
        <f>SUM($R$235:R243)</f>
        <v>3.1386508871730304E-5</v>
      </c>
      <c r="T243">
        <f t="shared" si="46"/>
        <v>3.4537309531139454E-6</v>
      </c>
      <c r="U243">
        <f t="shared" si="47"/>
        <v>3.1437809927326118E-5</v>
      </c>
      <c r="X243" s="1"/>
    </row>
    <row r="244" spans="1:24" x14ac:dyDescent="0.25">
      <c r="A244" s="8"/>
      <c r="B244">
        <f t="shared" si="48"/>
        <v>19</v>
      </c>
      <c r="C244">
        <f t="shared" si="33"/>
        <v>-1396.6998684018731</v>
      </c>
      <c r="D244">
        <f t="shared" si="34"/>
        <v>-725.74654049904279</v>
      </c>
      <c r="E244">
        <f t="shared" si="35"/>
        <v>29.169165961926041</v>
      </c>
      <c r="F244">
        <f t="shared" si="36"/>
        <v>36287.327024952137</v>
      </c>
      <c r="G244">
        <f t="shared" si="37"/>
        <v>-3933.0829094879114</v>
      </c>
      <c r="H244">
        <f t="shared" si="38"/>
        <v>11471.226891234843</v>
      </c>
      <c r="I244">
        <f t="shared" si="39"/>
        <v>12126.755030225328</v>
      </c>
      <c r="J244" s="43">
        <f t="shared" si="40"/>
        <v>726.33248673678577</v>
      </c>
      <c r="K244">
        <f t="shared" si="41"/>
        <v>0.98817689944313225</v>
      </c>
      <c r="L244">
        <f t="shared" si="42"/>
        <v>9.6101116261084538</v>
      </c>
      <c r="M244" s="43">
        <f t="shared" si="43"/>
        <v>16.674508388057131</v>
      </c>
      <c r="N244" s="6">
        <f t="shared" si="44"/>
        <v>3.3736466142868466E-8</v>
      </c>
      <c r="O244" s="4">
        <f>SUM($N$54:N244)*0.1+$O$30</f>
        <v>-1.8257159778643372E-7</v>
      </c>
      <c r="P244" s="4">
        <f>SUM($O$235:O244)</f>
        <v>-1.9778303177149594E-6</v>
      </c>
      <c r="Q244" s="6">
        <f t="shared" si="45"/>
        <v>-9.839575379907105E-8</v>
      </c>
      <c r="R244" s="4">
        <f>SUM($Q$54:Q244)*0.1+$O$8</f>
        <v>3.4388821968977753E-6</v>
      </c>
      <c r="S244" s="4">
        <f>SUM($R$235:R244)</f>
        <v>3.4825391068628082E-5</v>
      </c>
      <c r="T244">
        <f t="shared" si="46"/>
        <v>3.4437251853855528E-6</v>
      </c>
      <c r="U244">
        <f t="shared" si="47"/>
        <v>3.4881509082156307E-5</v>
      </c>
      <c r="X244" s="1"/>
    </row>
    <row r="245" spans="1:24" x14ac:dyDescent="0.25">
      <c r="A245" s="8"/>
      <c r="B245">
        <f t="shared" si="48"/>
        <v>19.100000000000001</v>
      </c>
      <c r="C245">
        <f t="shared" si="33"/>
        <v>-1396.6998684018731</v>
      </c>
      <c r="D245">
        <f t="shared" si="34"/>
        <v>-725.74654049904279</v>
      </c>
      <c r="E245">
        <f t="shared" si="35"/>
        <v>29.169165961926041</v>
      </c>
      <c r="F245">
        <f t="shared" si="36"/>
        <v>36287.327024952137</v>
      </c>
      <c r="G245">
        <f t="shared" si="37"/>
        <v>-3930.1659928917188</v>
      </c>
      <c r="H245">
        <f t="shared" si="38"/>
        <v>11531.575769609764</v>
      </c>
      <c r="I245">
        <f t="shared" si="39"/>
        <v>12182.916090244305</v>
      </c>
      <c r="J245" s="43">
        <f t="shared" si="40"/>
        <v>726.33248673678577</v>
      </c>
      <c r="K245">
        <f t="shared" si="41"/>
        <v>0.99275331432251834</v>
      </c>
      <c r="L245">
        <f t="shared" si="42"/>
        <v>9.6101116261084538</v>
      </c>
      <c r="M245" s="43">
        <f t="shared" si="43"/>
        <v>16.674780224695407</v>
      </c>
      <c r="N245" s="6">
        <f t="shared" si="44"/>
        <v>3.3711445958892273E-8</v>
      </c>
      <c r="O245" s="4">
        <f>SUM($N$54:N245)*0.1+$O$30</f>
        <v>-1.7920045319054447E-7</v>
      </c>
      <c r="P245" s="4">
        <f>SUM($O$235:O245)</f>
        <v>-2.1570307709055039E-6</v>
      </c>
      <c r="Q245" s="6">
        <f t="shared" si="45"/>
        <v>-9.8913403169529078E-8</v>
      </c>
      <c r="R245" s="4">
        <f>SUM($Q$54:Q245)*0.1+$O$8</f>
        <v>3.4289908565808223E-6</v>
      </c>
      <c r="S245" s="4">
        <f>SUM($R$235:R245)</f>
        <v>3.8254381925208903E-5</v>
      </c>
      <c r="T245">
        <f t="shared" si="46"/>
        <v>3.433670207946386E-6</v>
      </c>
      <c r="U245">
        <f t="shared" si="47"/>
        <v>3.8315147373152346E-5</v>
      </c>
      <c r="X245" s="1"/>
    </row>
    <row r="246" spans="1:24" x14ac:dyDescent="0.25">
      <c r="A246" s="8"/>
      <c r="B246">
        <f t="shared" si="48"/>
        <v>19.200000000000003</v>
      </c>
      <c r="C246">
        <f t="shared" si="33"/>
        <v>-1396.6998684018731</v>
      </c>
      <c r="D246">
        <f t="shared" si="34"/>
        <v>-725.74654049904279</v>
      </c>
      <c r="E246">
        <f t="shared" si="35"/>
        <v>29.169165961926041</v>
      </c>
      <c r="F246">
        <f t="shared" si="36"/>
        <v>36287.327024952137</v>
      </c>
      <c r="G246">
        <f t="shared" si="37"/>
        <v>-3927.2490762955258</v>
      </c>
      <c r="H246">
        <f t="shared" si="38"/>
        <v>11591.924647984684</v>
      </c>
      <c r="I246">
        <f t="shared" si="39"/>
        <v>12239.117711331111</v>
      </c>
      <c r="J246" s="43">
        <f t="shared" si="40"/>
        <v>726.33248673678577</v>
      </c>
      <c r="K246">
        <f t="shared" si="41"/>
        <v>0.99733303441505872</v>
      </c>
      <c r="L246">
        <f t="shared" si="42"/>
        <v>9.6101116261084538</v>
      </c>
      <c r="M246" s="43">
        <f t="shared" si="43"/>
        <v>16.67505351056872</v>
      </c>
      <c r="N246" s="6">
        <f t="shared" si="44"/>
        <v>3.3686425774916074E-8</v>
      </c>
      <c r="O246" s="4">
        <f>SUM($N$54:N246)*0.1+$O$30</f>
        <v>-1.7583181061305286E-7</v>
      </c>
      <c r="P246" s="4">
        <f>SUM($O$235:O246)</f>
        <v>-2.3328625815185568E-6</v>
      </c>
      <c r="Q246" s="6">
        <f t="shared" si="45"/>
        <v>-9.9431052539987079E-8</v>
      </c>
      <c r="R246" s="4">
        <f>SUM($Q$54:Q246)*0.1+$O$8</f>
        <v>3.4190477513268233E-6</v>
      </c>
      <c r="S246" s="4">
        <f>SUM($R$235:R246)</f>
        <v>4.1673429676535724E-5</v>
      </c>
      <c r="T246">
        <f t="shared" si="46"/>
        <v>3.4235660284966715E-6</v>
      </c>
      <c r="U246">
        <f t="shared" si="47"/>
        <v>4.1738674976925392E-5</v>
      </c>
      <c r="X246" s="1"/>
    </row>
    <row r="247" spans="1:24" x14ac:dyDescent="0.25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-1396.6998684018731</v>
      </c>
      <c r="D247">
        <f t="shared" ref="D247:D310" si="50">IF(B247&lt;$B$41,$B$13,IF(AND($B$41&lt;=B247,B247&lt;$B$41+$G$8),$B$13+$B$16,$B$13+$B$16+$B$10))</f>
        <v>-725.74654049904279</v>
      </c>
      <c r="E247">
        <f t="shared" ref="E247:E310" si="51">IF(B247&lt;$B$41,$B$14,IF(AND($B$41&lt;=B247,B247&lt;$B$41+$G$8),$B$14+$B$17,$B$14+$B$17+$B$11))</f>
        <v>29.169165961926041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-3924.3321596993333</v>
      </c>
      <c r="H247">
        <f t="shared" ref="H247:H310" si="54">IF(B247&lt;$B$41,-$B$13*B247,IF(AND($B$41&lt;=B247,B247&lt;=$B$41+$G$8),-$B$13*B247+(-B247+B234)*B209,-$B$13*B247+(-B247+$B$41)*$B$16+(-B247+$B$41+$G$8)*$B$10))</f>
        <v>11652.273526359606</v>
      </c>
      <c r="I247">
        <f t="shared" ref="I247:I310" si="55">SQRT(SUMSQ(H247,G247))</f>
        <v>12295.359337276457</v>
      </c>
      <c r="J247" s="43">
        <f t="shared" ref="J247:J310" si="56">SQRT(SUMSQ(D247:E247))</f>
        <v>726.33248673678577</v>
      </c>
      <c r="K247">
        <f t="shared" ref="K247:K310" si="57">32*I247/(PI()*$G$13^3)</f>
        <v>1.0019160143967429</v>
      </c>
      <c r="L247">
        <f t="shared" ref="L247:L310" si="58">16*F247/(PI()*$G$13^3)*$G$23</f>
        <v>9.6101116261084538</v>
      </c>
      <c r="M247" s="43">
        <f t="shared" ref="M247:M310" si="59">SQRT(K247^2+3*L247^2)</f>
        <v>16.675328245605819</v>
      </c>
      <c r="N247" s="6">
        <f t="shared" ref="N247:N310" si="60">-G247/($G$15*$B$42)</f>
        <v>3.3661405590939874E-8</v>
      </c>
      <c r="O247" s="4">
        <f>SUM($N$54:N247)*0.1+$O$30</f>
        <v>-1.7246567005395888E-7</v>
      </c>
      <c r="P247" s="4">
        <f>SUM($O$235:O247)</f>
        <v>-2.5053282515725156E-6</v>
      </c>
      <c r="Q247" s="6">
        <f t="shared" ref="Q247:Q310" si="61">-H247/($B$42*$G$15)</f>
        <v>-9.9948701910445107E-8</v>
      </c>
      <c r="R247" s="4">
        <f>SUM($Q$54:Q247)*0.1+$O$8</f>
        <v>3.4090528811357791E-6</v>
      </c>
      <c r="S247" s="4">
        <f>SUM($R$235:R247)</f>
        <v>4.5082482557671502E-5</v>
      </c>
      <c r="T247">
        <f t="shared" ref="T247:T310" si="62">SQRT(SUMSQ(O247,R247))</f>
        <v>3.413412655060521E-6</v>
      </c>
      <c r="U247">
        <f t="shared" ref="U247:U310" si="63">SQRT(S247^2+P247^2)</f>
        <v>4.515204207132699E-5</v>
      </c>
      <c r="X247" s="1"/>
    </row>
    <row r="248" spans="1:24" x14ac:dyDescent="0.25">
      <c r="A248" s="8"/>
      <c r="B248">
        <f t="shared" ref="B248:B297" si="64">B247+0.1</f>
        <v>19.400000000000006</v>
      </c>
      <c r="C248">
        <f t="shared" si="49"/>
        <v>-1396.6998684018731</v>
      </c>
      <c r="D248">
        <f t="shared" si="50"/>
        <v>-725.74654049904279</v>
      </c>
      <c r="E248">
        <f t="shared" si="51"/>
        <v>29.169165961926041</v>
      </c>
      <c r="F248">
        <f t="shared" si="52"/>
        <v>36287.327024952137</v>
      </c>
      <c r="G248">
        <f t="shared" si="53"/>
        <v>-3921.4152431031407</v>
      </c>
      <c r="H248">
        <f t="shared" si="54"/>
        <v>11712.622404734526</v>
      </c>
      <c r="I248">
        <f t="shared" si="55"/>
        <v>12351.640421609221</v>
      </c>
      <c r="J248" s="43">
        <f t="shared" si="56"/>
        <v>726.33248673678577</v>
      </c>
      <c r="K248">
        <f t="shared" si="57"/>
        <v>1.0065022097370981</v>
      </c>
      <c r="L248">
        <f t="shared" si="58"/>
        <v>9.6101116261084538</v>
      </c>
      <c r="M248" s="43">
        <f t="shared" si="59"/>
        <v>16.675604429735081</v>
      </c>
      <c r="N248" s="6">
        <f t="shared" si="60"/>
        <v>3.3636385406963681E-8</v>
      </c>
      <c r="O248" s="4">
        <f>SUM($N$54:N248)*0.1+$O$30</f>
        <v>-1.6910203151326253E-7</v>
      </c>
      <c r="P248" s="4">
        <f>SUM($O$235:O248)</f>
        <v>-2.6744302830857782E-6</v>
      </c>
      <c r="Q248" s="6">
        <f t="shared" si="61"/>
        <v>-1.0046635128090312E-7</v>
      </c>
      <c r="R248" s="4">
        <f>SUM($Q$54:Q248)*0.1+$O$8</f>
        <v>3.3990062460076885E-6</v>
      </c>
      <c r="S248" s="4">
        <f>SUM($R$235:R248)</f>
        <v>4.8481488803679193E-5</v>
      </c>
      <c r="T248">
        <f t="shared" si="62"/>
        <v>3.4032100959918991E-6</v>
      </c>
      <c r="U248">
        <f t="shared" si="63"/>
        <v>4.855519883555578E-5</v>
      </c>
      <c r="X248" s="1"/>
    </row>
    <row r="249" spans="1:24" x14ac:dyDescent="0.25">
      <c r="A249" s="8"/>
      <c r="B249">
        <f t="shared" si="64"/>
        <v>19.500000000000007</v>
      </c>
      <c r="C249">
        <f t="shared" si="49"/>
        <v>-1396.6998684018731</v>
      </c>
      <c r="D249">
        <f t="shared" si="50"/>
        <v>-725.74654049904279</v>
      </c>
      <c r="E249">
        <f t="shared" si="51"/>
        <v>29.169165961926041</v>
      </c>
      <c r="F249">
        <f t="shared" si="52"/>
        <v>36287.327024952137</v>
      </c>
      <c r="G249">
        <f t="shared" si="53"/>
        <v>-3918.4983265069477</v>
      </c>
      <c r="H249">
        <f t="shared" si="54"/>
        <v>11772.971283109448</v>
      </c>
      <c r="I249">
        <f t="shared" si="55"/>
        <v>12407.960427393273</v>
      </c>
      <c r="J249" s="43">
        <f t="shared" si="56"/>
        <v>726.33248673678577</v>
      </c>
      <c r="K249">
        <f t="shared" si="57"/>
        <v>1.0110915766826321</v>
      </c>
      <c r="L249">
        <f t="shared" si="58"/>
        <v>9.6101116261084538</v>
      </c>
      <c r="M249" s="43">
        <f t="shared" si="59"/>
        <v>16.675882062884508</v>
      </c>
      <c r="N249" s="6">
        <f t="shared" si="60"/>
        <v>3.3611365222987475E-8</v>
      </c>
      <c r="O249" s="4">
        <f>SUM($N$54:N249)*0.1+$O$30</f>
        <v>-1.6574089499096382E-7</v>
      </c>
      <c r="P249" s="4">
        <f>SUM($O$235:O249)</f>
        <v>-2.8401711780767418E-6</v>
      </c>
      <c r="Q249" s="6">
        <f t="shared" si="61"/>
        <v>-1.0098400065136114E-7</v>
      </c>
      <c r="R249" s="4">
        <f>SUM($Q$54:Q249)*0.1+$O$8</f>
        <v>3.3889078459425527E-6</v>
      </c>
      <c r="S249" s="4">
        <f>SUM($R$235:R249)</f>
        <v>5.1870396649621747E-5</v>
      </c>
      <c r="T249">
        <f t="shared" si="62"/>
        <v>3.3929583599807703E-6</v>
      </c>
      <c r="U249">
        <f t="shared" si="63"/>
        <v>5.194809545026525E-5</v>
      </c>
      <c r="X249" s="1"/>
    </row>
    <row r="250" spans="1:24" x14ac:dyDescent="0.25">
      <c r="A250" s="8"/>
      <c r="B250">
        <f t="shared" si="64"/>
        <v>19.600000000000009</v>
      </c>
      <c r="C250">
        <f t="shared" si="49"/>
        <v>-1396.6998684018731</v>
      </c>
      <c r="D250">
        <f t="shared" si="50"/>
        <v>-725.74654049904279</v>
      </c>
      <c r="E250">
        <f t="shared" si="51"/>
        <v>29.169165961926041</v>
      </c>
      <c r="F250">
        <f t="shared" si="52"/>
        <v>36287.327024952137</v>
      </c>
      <c r="G250">
        <f t="shared" si="53"/>
        <v>-3915.5814099107552</v>
      </c>
      <c r="H250">
        <f t="shared" si="54"/>
        <v>11833.320161484369</v>
      </c>
      <c r="I250">
        <f t="shared" si="55"/>
        <v>12464.318827029063</v>
      </c>
      <c r="J250" s="43">
        <f t="shared" si="56"/>
        <v>726.33248673678577</v>
      </c>
      <c r="K250">
        <f t="shared" si="57"/>
        <v>1.0156840722406657</v>
      </c>
      <c r="L250">
        <f t="shared" si="58"/>
        <v>9.6101116261084538</v>
      </c>
      <c r="M250" s="43">
        <f t="shared" si="59"/>
        <v>16.67616114498172</v>
      </c>
      <c r="N250" s="6">
        <f t="shared" si="60"/>
        <v>3.3586345039011282E-8</v>
      </c>
      <c r="O250" s="4">
        <f>SUM($N$54:N250)*0.1+$O$30</f>
        <v>-1.6238226048706268E-7</v>
      </c>
      <c r="P250" s="4">
        <f>SUM($O$235:O250)</f>
        <v>-3.0025534385638043E-6</v>
      </c>
      <c r="Q250" s="6">
        <f t="shared" si="61"/>
        <v>-1.0150165002181916E-7</v>
      </c>
      <c r="R250" s="4">
        <f>SUM($Q$54:Q250)*0.1+$O$8</f>
        <v>3.3787576809403709E-6</v>
      </c>
      <c r="S250" s="4">
        <f>SUM($R$235:R250)</f>
        <v>5.5249154330562116E-5</v>
      </c>
      <c r="T250">
        <f t="shared" si="62"/>
        <v>3.3826574560594283E-6</v>
      </c>
      <c r="U250">
        <f t="shared" si="63"/>
        <v>5.5330682097672554E-5</v>
      </c>
      <c r="X250" s="1"/>
    </row>
    <row r="251" spans="1:24" x14ac:dyDescent="0.25">
      <c r="A251" s="8"/>
      <c r="B251">
        <f t="shared" si="64"/>
        <v>19.70000000000001</v>
      </c>
      <c r="C251">
        <f t="shared" si="49"/>
        <v>-1396.6998684018731</v>
      </c>
      <c r="D251">
        <f t="shared" si="50"/>
        <v>-725.74654049904279</v>
      </c>
      <c r="E251">
        <f t="shared" si="51"/>
        <v>29.169165961926041</v>
      </c>
      <c r="F251">
        <f t="shared" si="52"/>
        <v>36287.327024952137</v>
      </c>
      <c r="G251">
        <f t="shared" si="53"/>
        <v>-3912.6644933145626</v>
      </c>
      <c r="H251">
        <f t="shared" si="54"/>
        <v>11893.669039859291</v>
      </c>
      <c r="I251">
        <f t="shared" si="55"/>
        <v>12520.715102059943</v>
      </c>
      <c r="J251" s="43">
        <f t="shared" si="56"/>
        <v>726.33248673678577</v>
      </c>
      <c r="K251">
        <f t="shared" si="57"/>
        <v>1.0202796541635506</v>
      </c>
      <c r="L251">
        <f t="shared" si="58"/>
        <v>9.6101116261084538</v>
      </c>
      <c r="M251" s="43">
        <f t="shared" si="59"/>
        <v>16.676441675953978</v>
      </c>
      <c r="N251" s="6">
        <f t="shared" si="60"/>
        <v>3.3561324855035082E-8</v>
      </c>
      <c r="O251" s="4">
        <f>SUM($N$54:N251)*0.1+$O$30</f>
        <v>-1.5902612800155917E-7</v>
      </c>
      <c r="P251" s="4">
        <f>SUM($O$235:O251)</f>
        <v>-3.1615795665653633E-6</v>
      </c>
      <c r="Q251" s="6">
        <f t="shared" si="61"/>
        <v>-1.0201929939227719E-7</v>
      </c>
      <c r="R251" s="4">
        <f>SUM($Q$54:Q251)*0.1+$O$8</f>
        <v>3.368555751001143E-6</v>
      </c>
      <c r="S251" s="4">
        <f>SUM($R$235:R251)</f>
        <v>5.8617710081563262E-5</v>
      </c>
      <c r="T251">
        <f t="shared" si="62"/>
        <v>3.372307393609017E-6</v>
      </c>
      <c r="U251">
        <f t="shared" si="63"/>
        <v>5.8702908961668386E-5</v>
      </c>
      <c r="X251" s="1"/>
    </row>
    <row r="252" spans="1:24" x14ac:dyDescent="0.25">
      <c r="A252" s="8"/>
      <c r="B252">
        <f t="shared" si="64"/>
        <v>19.800000000000011</v>
      </c>
      <c r="C252">
        <f t="shared" si="49"/>
        <v>-1396.6998684018731</v>
      </c>
      <c r="D252">
        <f t="shared" si="50"/>
        <v>-725.74654049904279</v>
      </c>
      <c r="E252">
        <f t="shared" si="51"/>
        <v>29.169165961926041</v>
      </c>
      <c r="F252">
        <f t="shared" si="52"/>
        <v>36287.327024952137</v>
      </c>
      <c r="G252">
        <f t="shared" si="53"/>
        <v>-3909.7475767183701</v>
      </c>
      <c r="H252">
        <f t="shared" si="54"/>
        <v>11954.017918234211</v>
      </c>
      <c r="I252">
        <f t="shared" si="55"/>
        <v>12577.148742983036</v>
      </c>
      <c r="J252" s="43">
        <f t="shared" si="56"/>
        <v>726.33248673678577</v>
      </c>
      <c r="K252">
        <f t="shared" si="57"/>
        <v>1.0248782809332573</v>
      </c>
      <c r="L252">
        <f t="shared" si="58"/>
        <v>9.6101116261084538</v>
      </c>
      <c r="M252" s="43">
        <f t="shared" si="59"/>
        <v>16.676723655728164</v>
      </c>
      <c r="N252" s="6">
        <f t="shared" si="60"/>
        <v>3.3536304671058889E-8</v>
      </c>
      <c r="O252" s="4">
        <f>SUM($N$54:N252)*0.1+$O$30</f>
        <v>-1.5567249753445325E-7</v>
      </c>
      <c r="P252" s="4">
        <f>SUM($O$235:O252)</f>
        <v>-3.3172520640998166E-6</v>
      </c>
      <c r="Q252" s="6">
        <f t="shared" si="61"/>
        <v>-1.0253694876273519E-7</v>
      </c>
      <c r="R252" s="4">
        <f>SUM($Q$54:Q252)*0.1+$O$8</f>
        <v>3.3583020561248695E-6</v>
      </c>
      <c r="S252" s="4">
        <f>SUM($R$235:R252)</f>
        <v>6.197601213768813E-5</v>
      </c>
      <c r="T252">
        <f t="shared" si="62"/>
        <v>3.3619081823662496E-6</v>
      </c>
      <c r="U252">
        <f t="shared" si="63"/>
        <v>6.2064726227927899E-5</v>
      </c>
      <c r="X252" s="1"/>
    </row>
    <row r="253" spans="1:24" x14ac:dyDescent="0.25">
      <c r="A253" s="8"/>
      <c r="B253">
        <f t="shared" si="64"/>
        <v>19.900000000000013</v>
      </c>
      <c r="C253">
        <f t="shared" si="49"/>
        <v>-1396.6998684018731</v>
      </c>
      <c r="D253">
        <f t="shared" si="50"/>
        <v>-725.74654049904279</v>
      </c>
      <c r="E253">
        <f t="shared" si="51"/>
        <v>29.169165961926041</v>
      </c>
      <c r="F253">
        <f t="shared" si="52"/>
        <v>36287.327024952137</v>
      </c>
      <c r="G253">
        <f t="shared" si="53"/>
        <v>-3906.8306601221771</v>
      </c>
      <c r="H253">
        <f t="shared" si="54"/>
        <v>12014.366796609133</v>
      </c>
      <c r="I253">
        <f t="shared" si="55"/>
        <v>12633.619249064564</v>
      </c>
      <c r="J253" s="43">
        <f t="shared" si="56"/>
        <v>726.33248673678577</v>
      </c>
      <c r="K253">
        <f t="shared" si="57"/>
        <v>1.0294799117463267</v>
      </c>
      <c r="L253">
        <f t="shared" si="58"/>
        <v>9.6101116261084538</v>
      </c>
      <c r="M253" s="43">
        <f t="shared" si="59"/>
        <v>16.677007084230787</v>
      </c>
      <c r="N253" s="6">
        <f t="shared" si="60"/>
        <v>3.3511284487082689E-8</v>
      </c>
      <c r="O253" s="4">
        <f>SUM($N$54:N253)*0.1+$O$30</f>
        <v>-1.5232136908574501E-7</v>
      </c>
      <c r="P253" s="4">
        <f>SUM($O$235:O253)</f>
        <v>-3.4695734331855615E-6</v>
      </c>
      <c r="Q253" s="6">
        <f t="shared" si="61"/>
        <v>-1.0305459813319322E-7</v>
      </c>
      <c r="R253" s="4">
        <f>SUM($Q$54:Q253)*0.1+$O$8</f>
        <v>3.3479965963115505E-6</v>
      </c>
      <c r="S253" s="4">
        <f>SUM($R$235:R253)</f>
        <v>6.5324008733999675E-5</v>
      </c>
      <c r="T253">
        <f t="shared" si="62"/>
        <v>3.3514598324303224E-6</v>
      </c>
      <c r="U253">
        <f t="shared" si="63"/>
        <v>6.5416084084022743E-5</v>
      </c>
      <c r="X253" s="1"/>
    </row>
    <row r="254" spans="1:24" x14ac:dyDescent="0.25">
      <c r="A254" s="8"/>
      <c r="B254">
        <f t="shared" si="64"/>
        <v>20.000000000000014</v>
      </c>
      <c r="C254">
        <f t="shared" si="49"/>
        <v>-1396.6998684018731</v>
      </c>
      <c r="D254">
        <f t="shared" si="50"/>
        <v>-725.74654049904279</v>
      </c>
      <c r="E254">
        <f t="shared" si="51"/>
        <v>29.169165961926041</v>
      </c>
      <c r="F254">
        <f t="shared" si="52"/>
        <v>36287.327024952137</v>
      </c>
      <c r="G254">
        <f t="shared" si="53"/>
        <v>-3903.9137435259845</v>
      </c>
      <c r="H254">
        <f t="shared" si="54"/>
        <v>12074.715674984054</v>
      </c>
      <c r="I254">
        <f t="shared" si="55"/>
        <v>12690.126128159511</v>
      </c>
      <c r="J254" s="43">
        <f t="shared" si="56"/>
        <v>726.33248673678577</v>
      </c>
      <c r="K254">
        <f t="shared" si="57"/>
        <v>1.034084506499175</v>
      </c>
      <c r="L254">
        <f t="shared" si="58"/>
        <v>9.6101116261084538</v>
      </c>
      <c r="M254" s="43">
        <f t="shared" si="59"/>
        <v>16.677291961387983</v>
      </c>
      <c r="N254" s="6">
        <f t="shared" si="60"/>
        <v>3.3486264303106489E-8</v>
      </c>
      <c r="O254" s="4">
        <f>SUM($N$54:N254)*0.1+$O$30</f>
        <v>-1.4897274265543434E-7</v>
      </c>
      <c r="P254" s="4">
        <f>SUM($O$235:O254)</f>
        <v>-3.6185461758409958E-6</v>
      </c>
      <c r="Q254" s="6">
        <f t="shared" si="61"/>
        <v>-1.0357224750365125E-7</v>
      </c>
      <c r="R254" s="4">
        <f>SUM($Q$54:Q254)*0.1+$O$8</f>
        <v>3.3376393715611854E-6</v>
      </c>
      <c r="S254" s="4">
        <f>SUM($R$235:R254)</f>
        <v>6.8661648105560862E-5</v>
      </c>
      <c r="T254">
        <f t="shared" si="62"/>
        <v>3.3409623542700429E-6</v>
      </c>
      <c r="U254">
        <f t="shared" si="63"/>
        <v>6.8756932719534275E-5</v>
      </c>
      <c r="X254" s="1"/>
    </row>
    <row r="255" spans="1:24" x14ac:dyDescent="0.25">
      <c r="A255" s="8"/>
      <c r="B255">
        <f t="shared" si="64"/>
        <v>20.100000000000016</v>
      </c>
      <c r="C255">
        <f t="shared" si="49"/>
        <v>-1396.6998684018731</v>
      </c>
      <c r="D255">
        <f t="shared" si="50"/>
        <v>-725.74654049904279</v>
      </c>
      <c r="E255">
        <f t="shared" si="51"/>
        <v>29.169165961926041</v>
      </c>
      <c r="F255">
        <f t="shared" si="52"/>
        <v>36287.327024952137</v>
      </c>
      <c r="G255">
        <f t="shared" si="53"/>
        <v>-3900.996826929792</v>
      </c>
      <c r="H255">
        <f t="shared" si="54"/>
        <v>12135.064553358974</v>
      </c>
      <c r="I255">
        <f t="shared" si="55"/>
        <v>12746.668896535508</v>
      </c>
      <c r="J255" s="43">
        <f t="shared" si="56"/>
        <v>726.33248673678577</v>
      </c>
      <c r="K255">
        <f t="shared" si="57"/>
        <v>1.0386920257737426</v>
      </c>
      <c r="L255">
        <f t="shared" si="58"/>
        <v>9.6101116261084538</v>
      </c>
      <c r="M255" s="43">
        <f t="shared" si="59"/>
        <v>16.67757828712552</v>
      </c>
      <c r="N255" s="6">
        <f t="shared" si="60"/>
        <v>3.3461244119130296E-8</v>
      </c>
      <c r="O255" s="4">
        <f>SUM($N$54:N255)*0.1+$O$30</f>
        <v>-1.4562661824352131E-7</v>
      </c>
      <c r="P255" s="4">
        <f>SUM($O$235:O255)</f>
        <v>-3.764172794084517E-6</v>
      </c>
      <c r="Q255" s="6">
        <f t="shared" si="61"/>
        <v>-1.0408989687410926E-7</v>
      </c>
      <c r="R255" s="4">
        <f>SUM($Q$54:Q255)*0.1+$O$8</f>
        <v>3.3272303818737743E-6</v>
      </c>
      <c r="S255" s="4">
        <f>SUM($R$235:R255)</f>
        <v>7.1988878487434641E-5</v>
      </c>
      <c r="T255">
        <f t="shared" si="62"/>
        <v>3.3304157587311746E-6</v>
      </c>
      <c r="U255">
        <f t="shared" si="63"/>
        <v>7.2087222326167882E-5</v>
      </c>
      <c r="X255" s="1"/>
    </row>
    <row r="256" spans="1:24" x14ac:dyDescent="0.25">
      <c r="A256" s="8"/>
      <c r="B256">
        <f t="shared" si="64"/>
        <v>20.200000000000017</v>
      </c>
      <c r="C256">
        <f t="shared" si="49"/>
        <v>-1396.6998684018731</v>
      </c>
      <c r="D256">
        <f t="shared" si="50"/>
        <v>-725.74654049904279</v>
      </c>
      <c r="E256">
        <f t="shared" si="51"/>
        <v>29.169165961926041</v>
      </c>
      <c r="F256">
        <f t="shared" si="52"/>
        <v>36287.327024952137</v>
      </c>
      <c r="G256">
        <f t="shared" si="53"/>
        <v>-3898.0799103335994</v>
      </c>
      <c r="H256">
        <f t="shared" si="54"/>
        <v>12195.413431733896</v>
      </c>
      <c r="I256">
        <f t="shared" si="55"/>
        <v>12803.247078700853</v>
      </c>
      <c r="J256" s="43">
        <f t="shared" si="56"/>
        <v>726.33248673678577</v>
      </c>
      <c r="K256">
        <f t="shared" si="57"/>
        <v>1.0433024308234802</v>
      </c>
      <c r="L256">
        <f t="shared" si="58"/>
        <v>9.6101116261084538</v>
      </c>
      <c r="M256" s="43">
        <f t="shared" si="59"/>
        <v>16.677866061368785</v>
      </c>
      <c r="N256" s="6">
        <f t="shared" si="60"/>
        <v>3.3436223935154097E-8</v>
      </c>
      <c r="O256" s="4">
        <f>SUM($N$54:N256)*0.1+$O$30</f>
        <v>-1.4228299585000591E-7</v>
      </c>
      <c r="P256" s="4">
        <f>SUM($O$235:O256)</f>
        <v>-3.9064557899345232E-6</v>
      </c>
      <c r="Q256" s="6">
        <f t="shared" si="61"/>
        <v>-1.0460754624456728E-7</v>
      </c>
      <c r="R256" s="4">
        <f>SUM($Q$54:Q256)*0.1+$O$8</f>
        <v>3.3167696272493176E-6</v>
      </c>
      <c r="S256" s="4">
        <f>SUM($R$235:R256)</f>
        <v>7.5305648114683962E-5</v>
      </c>
      <c r="T256">
        <f t="shared" si="62"/>
        <v>3.3198200570440002E-6</v>
      </c>
      <c r="U256">
        <f t="shared" si="63"/>
        <v>7.5406903097868422E-5</v>
      </c>
      <c r="X256" s="1"/>
    </row>
    <row r="257" spans="1:24" x14ac:dyDescent="0.25">
      <c r="A257" s="8"/>
      <c r="B257">
        <f t="shared" si="64"/>
        <v>20.300000000000018</v>
      </c>
      <c r="C257">
        <f t="shared" si="49"/>
        <v>-1396.6998684018731</v>
      </c>
      <c r="D257">
        <f t="shared" si="50"/>
        <v>-725.74654049904279</v>
      </c>
      <c r="E257">
        <f t="shared" si="51"/>
        <v>29.169165961926041</v>
      </c>
      <c r="F257">
        <f t="shared" si="52"/>
        <v>36287.327024952137</v>
      </c>
      <c r="G257">
        <f t="shared" si="53"/>
        <v>-3895.1629937374064</v>
      </c>
      <c r="H257">
        <f t="shared" si="54"/>
        <v>12255.762310108816</v>
      </c>
      <c r="I257">
        <f t="shared" si="55"/>
        <v>12859.860207236514</v>
      </c>
      <c r="J257" s="43">
        <f t="shared" si="56"/>
        <v>726.33248673678577</v>
      </c>
      <c r="K257">
        <f t="shared" si="57"/>
        <v>1.0479156835596579</v>
      </c>
      <c r="L257">
        <f t="shared" si="58"/>
        <v>9.6101116261084538</v>
      </c>
      <c r="M257" s="43">
        <f t="shared" si="59"/>
        <v>16.678155284042806</v>
      </c>
      <c r="N257" s="6">
        <f t="shared" si="60"/>
        <v>3.3411203751177897E-8</v>
      </c>
      <c r="O257" s="4">
        <f>SUM($N$54:N257)*0.1+$O$30</f>
        <v>-1.3894187547488809E-7</v>
      </c>
      <c r="P257" s="4">
        <f>SUM($O$235:O257)</f>
        <v>-4.0453976654094114E-6</v>
      </c>
      <c r="Q257" s="6">
        <f t="shared" si="61"/>
        <v>-1.0512519561502529E-7</v>
      </c>
      <c r="R257" s="4">
        <f>SUM($Q$54:Q257)*0.1+$O$8</f>
        <v>3.3062571076878148E-6</v>
      </c>
      <c r="S257" s="4">
        <f>SUM($R$235:R257)</f>
        <v>7.8611905222371775E-5</v>
      </c>
      <c r="T257">
        <f t="shared" si="62"/>
        <v>3.3091752608311147E-6</v>
      </c>
      <c r="U257">
        <f t="shared" si="63"/>
        <v>7.8715925230936985E-5</v>
      </c>
      <c r="X257" s="1"/>
    </row>
    <row r="258" spans="1:24" x14ac:dyDescent="0.25">
      <c r="A258" s="8"/>
      <c r="B258">
        <f t="shared" si="64"/>
        <v>20.40000000000002</v>
      </c>
      <c r="C258">
        <f t="shared" si="49"/>
        <v>-1396.6998684018731</v>
      </c>
      <c r="D258">
        <f t="shared" si="50"/>
        <v>-725.74654049904279</v>
      </c>
      <c r="E258">
        <f t="shared" si="51"/>
        <v>29.169165961926041</v>
      </c>
      <c r="F258">
        <f t="shared" si="52"/>
        <v>36287.327024952137</v>
      </c>
      <c r="G258">
        <f t="shared" si="53"/>
        <v>-3892.2460771412138</v>
      </c>
      <c r="H258">
        <f t="shared" si="54"/>
        <v>12316.111188483737</v>
      </c>
      <c r="I258">
        <f t="shared" si="55"/>
        <v>12916.507822632071</v>
      </c>
      <c r="J258" s="43">
        <f t="shared" si="56"/>
        <v>726.33248673678577</v>
      </c>
      <c r="K258">
        <f t="shared" si="57"/>
        <v>1.0525317465379984</v>
      </c>
      <c r="L258">
        <f t="shared" si="58"/>
        <v>9.6101116261084538</v>
      </c>
      <c r="M258" s="43">
        <f t="shared" si="59"/>
        <v>16.678445955072224</v>
      </c>
      <c r="N258" s="6">
        <f t="shared" si="60"/>
        <v>3.3386183567201704E-8</v>
      </c>
      <c r="O258" s="4">
        <f>SUM($N$54:N258)*0.1+$O$30</f>
        <v>-1.356032571181679E-7</v>
      </c>
      <c r="P258" s="4">
        <f>SUM($O$235:O258)</f>
        <v>-4.1810009225275796E-6</v>
      </c>
      <c r="Q258" s="6">
        <f t="shared" si="61"/>
        <v>-1.0564284498548332E-7</v>
      </c>
      <c r="R258" s="4">
        <f>SUM($Q$54:Q258)*0.1+$O$8</f>
        <v>3.2956928231892665E-6</v>
      </c>
      <c r="S258" s="4">
        <f>SUM($R$235:R258)</f>
        <v>8.1907598045561044E-5</v>
      </c>
      <c r="T258">
        <f t="shared" si="62"/>
        <v>3.2984813821154568E-6</v>
      </c>
      <c r="U258">
        <f t="shared" si="63"/>
        <v>8.2014238924148848E-5</v>
      </c>
      <c r="X258" s="1"/>
    </row>
    <row r="259" spans="1:24" x14ac:dyDescent="0.25">
      <c r="A259" s="8"/>
      <c r="B259">
        <f t="shared" si="64"/>
        <v>20.500000000000021</v>
      </c>
      <c r="C259">
        <f t="shared" si="49"/>
        <v>-1396.6998684018731</v>
      </c>
      <c r="D259">
        <f t="shared" si="50"/>
        <v>-725.74654049904279</v>
      </c>
      <c r="E259">
        <f t="shared" si="51"/>
        <v>29.169165961926041</v>
      </c>
      <c r="F259">
        <f t="shared" si="52"/>
        <v>36287.327024952137</v>
      </c>
      <c r="G259">
        <f t="shared" si="53"/>
        <v>-3889.3291605450213</v>
      </c>
      <c r="H259">
        <f t="shared" si="54"/>
        <v>12376.460066858657</v>
      </c>
      <c r="I259">
        <f t="shared" si="55"/>
        <v>12973.189473125445</v>
      </c>
      <c r="J259" s="43">
        <f t="shared" si="56"/>
        <v>726.33248673678577</v>
      </c>
      <c r="K259">
        <f t="shared" si="57"/>
        <v>1.0571505829456158</v>
      </c>
      <c r="L259">
        <f t="shared" si="58"/>
        <v>9.6101116261084538</v>
      </c>
      <c r="M259" s="43">
        <f t="shared" si="59"/>
        <v>16.678738074381315</v>
      </c>
      <c r="N259" s="6">
        <f t="shared" si="60"/>
        <v>3.3361163383225504E-8</v>
      </c>
      <c r="O259" s="4">
        <f>SUM($N$54:N259)*0.1+$O$30</f>
        <v>-1.322671407798453E-7</v>
      </c>
      <c r="P259" s="4">
        <f>SUM($O$235:O259)</f>
        <v>-4.3132680633074253E-6</v>
      </c>
      <c r="Q259" s="6">
        <f t="shared" si="61"/>
        <v>-1.0616049435594132E-7</v>
      </c>
      <c r="R259" s="4">
        <f>SUM($Q$54:Q259)*0.1+$O$8</f>
        <v>3.2850767737536726E-6</v>
      </c>
      <c r="S259" s="4">
        <f>SUM($R$235:R259)</f>
        <v>8.519267481931472E-5</v>
      </c>
      <c r="T259">
        <f t="shared" si="62"/>
        <v>3.2877384333285872E-6</v>
      </c>
      <c r="U259">
        <f t="shared" si="63"/>
        <v>8.5301794378872525E-5</v>
      </c>
      <c r="X259" s="1"/>
    </row>
    <row r="260" spans="1:24" x14ac:dyDescent="0.25">
      <c r="A260" s="8"/>
      <c r="B260">
        <f t="shared" si="64"/>
        <v>20.600000000000023</v>
      </c>
      <c r="C260">
        <f t="shared" si="49"/>
        <v>-1396.6998684018731</v>
      </c>
      <c r="D260">
        <f t="shared" si="50"/>
        <v>-725.74654049904279</v>
      </c>
      <c r="E260">
        <f t="shared" si="51"/>
        <v>29.169165961926041</v>
      </c>
      <c r="F260">
        <f t="shared" si="52"/>
        <v>36287.327024952137</v>
      </c>
      <c r="G260">
        <f t="shared" si="53"/>
        <v>-3886.4122439488283</v>
      </c>
      <c r="H260">
        <f t="shared" si="54"/>
        <v>12436.808945233581</v>
      </c>
      <c r="I260">
        <f t="shared" si="55"/>
        <v>13029.904714546356</v>
      </c>
      <c r="J260" s="43">
        <f t="shared" si="56"/>
        <v>726.33248673678577</v>
      </c>
      <c r="K260">
        <f t="shared" si="57"/>
        <v>1.0617721565882594</v>
      </c>
      <c r="L260">
        <f t="shared" si="58"/>
        <v>9.6101116261084538</v>
      </c>
      <c r="M260" s="43">
        <f t="shared" si="59"/>
        <v>16.679031641893985</v>
      </c>
      <c r="N260" s="6">
        <f t="shared" si="60"/>
        <v>3.3336143199249305E-8</v>
      </c>
      <c r="O260" s="4">
        <f>SUM($N$54:N260)*0.1+$O$30</f>
        <v>-1.2893352645992042E-7</v>
      </c>
      <c r="P260" s="4">
        <f>SUM($O$235:O260)</f>
        <v>-4.4422015897673459E-6</v>
      </c>
      <c r="Q260" s="6">
        <f t="shared" si="61"/>
        <v>-1.0667814372639936E-7</v>
      </c>
      <c r="R260" s="4">
        <f>SUM($Q$54:Q260)*0.1+$O$8</f>
        <v>3.2744089593810326E-6</v>
      </c>
      <c r="S260" s="4">
        <f>SUM($R$235:R260)</f>
        <v>8.8467083778695751E-5</v>
      </c>
      <c r="T260">
        <f t="shared" si="62"/>
        <v>3.2769464273192153E-6</v>
      </c>
      <c r="U260">
        <f t="shared" si="63"/>
        <v>8.8578541799190315E-5</v>
      </c>
      <c r="X260" s="1"/>
    </row>
    <row r="261" spans="1:24" x14ac:dyDescent="0.25">
      <c r="A261" s="8"/>
      <c r="B261">
        <f t="shared" si="64"/>
        <v>20.700000000000024</v>
      </c>
      <c r="C261">
        <f t="shared" si="49"/>
        <v>-1396.6998684018731</v>
      </c>
      <c r="D261">
        <f t="shared" si="50"/>
        <v>-725.74654049904279</v>
      </c>
      <c r="E261">
        <f t="shared" si="51"/>
        <v>29.169165961926041</v>
      </c>
      <c r="F261">
        <f t="shared" si="52"/>
        <v>36287.327024952137</v>
      </c>
      <c r="G261">
        <f t="shared" si="53"/>
        <v>-3883.4953273526357</v>
      </c>
      <c r="H261">
        <f t="shared" si="54"/>
        <v>12497.157823608501</v>
      </c>
      <c r="I261">
        <f t="shared" si="55"/>
        <v>13086.653110163381</v>
      </c>
      <c r="J261" s="43">
        <f t="shared" si="56"/>
        <v>726.33248673678577</v>
      </c>
      <c r="K261">
        <f t="shared" si="57"/>
        <v>1.0663964318778512</v>
      </c>
      <c r="L261">
        <f t="shared" si="58"/>
        <v>9.6101116261084538</v>
      </c>
      <c r="M261" s="43">
        <f t="shared" si="59"/>
        <v>16.679326657533764</v>
      </c>
      <c r="N261" s="6">
        <f t="shared" si="60"/>
        <v>3.3311123015273112E-8</v>
      </c>
      <c r="O261" s="4">
        <f>SUM($N$54:N261)*0.1+$O$30</f>
        <v>-1.2560241415839313E-7</v>
      </c>
      <c r="P261" s="4">
        <f>SUM($O$235:O261)</f>
        <v>-4.5678040039257392E-6</v>
      </c>
      <c r="Q261" s="6">
        <f t="shared" si="61"/>
        <v>-1.0719579309685738E-7</v>
      </c>
      <c r="R261" s="4">
        <f>SUM($Q$54:Q261)*0.1+$O$8</f>
        <v>3.2636893800713471E-6</v>
      </c>
      <c r="S261" s="4">
        <f>SUM($R$235:R261)</f>
        <v>9.1730773158767102E-5</v>
      </c>
      <c r="T261">
        <f t="shared" si="62"/>
        <v>3.2661053773619904E-6</v>
      </c>
      <c r="U261">
        <f t="shared" si="63"/>
        <v>9.184443139201999E-5</v>
      </c>
      <c r="X261" s="1"/>
    </row>
    <row r="262" spans="1:24" x14ac:dyDescent="0.25">
      <c r="A262" s="8"/>
      <c r="B262">
        <f t="shared" si="64"/>
        <v>20.800000000000026</v>
      </c>
      <c r="C262">
        <f t="shared" si="49"/>
        <v>-1396.6998684018731</v>
      </c>
      <c r="D262">
        <f t="shared" si="50"/>
        <v>-725.74654049904279</v>
      </c>
      <c r="E262">
        <f t="shared" si="51"/>
        <v>29.169165961926041</v>
      </c>
      <c r="F262">
        <f t="shared" si="52"/>
        <v>36287.327024952137</v>
      </c>
      <c r="G262">
        <f t="shared" si="53"/>
        <v>-3880.5784107564432</v>
      </c>
      <c r="H262">
        <f t="shared" si="54"/>
        <v>12557.506701983422</v>
      </c>
      <c r="I262">
        <f t="shared" si="55"/>
        <v>13143.43423053456</v>
      </c>
      <c r="J262" s="43">
        <f t="shared" si="56"/>
        <v>726.33248673678577</v>
      </c>
      <c r="K262">
        <f t="shared" si="57"/>
        <v>1.0710233738203121</v>
      </c>
      <c r="L262">
        <f t="shared" si="58"/>
        <v>9.6101116261084538</v>
      </c>
      <c r="M262" s="43">
        <f t="shared" si="59"/>
        <v>16.679623121223816</v>
      </c>
      <c r="N262" s="6">
        <f t="shared" si="60"/>
        <v>3.3286102831296912E-8</v>
      </c>
      <c r="O262" s="4">
        <f>SUM($N$54:N262)*0.1+$O$30</f>
        <v>-1.2227380387526347E-7</v>
      </c>
      <c r="P262" s="4">
        <f>SUM($O$235:O262)</f>
        <v>-4.6900778078010025E-6</v>
      </c>
      <c r="Q262" s="6">
        <f t="shared" si="61"/>
        <v>-1.0771344246731539E-7</v>
      </c>
      <c r="R262" s="4">
        <f>SUM($Q$54:Q262)*0.1+$O$8</f>
        <v>3.2529180358246155E-6</v>
      </c>
      <c r="S262" s="4">
        <f>SUM($R$235:R262)</f>
        <v>9.4983691194591724E-5</v>
      </c>
      <c r="T262">
        <f t="shared" si="62"/>
        <v>3.255215297166564E-6</v>
      </c>
      <c r="U262">
        <f t="shared" si="63"/>
        <v>9.5099413367237919E-5</v>
      </c>
      <c r="X262" s="1"/>
    </row>
    <row r="263" spans="1:24" x14ac:dyDescent="0.25">
      <c r="A263" s="8"/>
      <c r="B263">
        <f t="shared" si="64"/>
        <v>20.900000000000027</v>
      </c>
      <c r="C263">
        <f t="shared" si="49"/>
        <v>-1396.6998684018731</v>
      </c>
      <c r="D263">
        <f t="shared" si="50"/>
        <v>-725.74654049904279</v>
      </c>
      <c r="E263">
        <f t="shared" si="51"/>
        <v>29.169165961926041</v>
      </c>
      <c r="F263">
        <f t="shared" si="52"/>
        <v>36287.327024952137</v>
      </c>
      <c r="G263">
        <f t="shared" si="53"/>
        <v>-3877.6614941602511</v>
      </c>
      <c r="H263">
        <f t="shared" si="54"/>
        <v>12617.855580358344</v>
      </c>
      <c r="I263">
        <f t="shared" si="55"/>
        <v>13200.247653361406</v>
      </c>
      <c r="J263" s="43">
        <f t="shared" si="56"/>
        <v>726.33248673678577</v>
      </c>
      <c r="K263">
        <f t="shared" si="57"/>
        <v>1.0756529480036658</v>
      </c>
      <c r="L263">
        <f t="shared" si="58"/>
        <v>9.6101116261084538</v>
      </c>
      <c r="M263" s="43">
        <f t="shared" si="59"/>
        <v>16.679921032886924</v>
      </c>
      <c r="N263" s="6">
        <f t="shared" si="60"/>
        <v>3.3261082647320719E-8</v>
      </c>
      <c r="O263" s="4">
        <f>SUM($N$54:N263)*0.1+$O$30</f>
        <v>-1.1894769561053139E-7</v>
      </c>
      <c r="P263" s="4">
        <f>SUM($O$235:O263)</f>
        <v>-4.8090255034115342E-6</v>
      </c>
      <c r="Q263" s="6">
        <f t="shared" si="61"/>
        <v>-1.0823109183777342E-7</v>
      </c>
      <c r="R263" s="4">
        <f>SUM($Q$54:Q263)*0.1+$O$8</f>
        <v>3.2420949266408379E-6</v>
      </c>
      <c r="S263" s="4">
        <f>SUM($R$235:R263)</f>
        <v>9.8225786121232565E-5</v>
      </c>
      <c r="T263">
        <f t="shared" si="62"/>
        <v>3.2442762008869274E-6</v>
      </c>
      <c r="U263">
        <f t="shared" si="63"/>
        <v>9.8343437937803389E-5</v>
      </c>
      <c r="X263" s="1"/>
    </row>
    <row r="264" spans="1:24" x14ac:dyDescent="0.25">
      <c r="A264" s="8"/>
      <c r="B264">
        <f t="shared" si="64"/>
        <v>21.000000000000028</v>
      </c>
      <c r="C264">
        <f t="shared" si="49"/>
        <v>-1396.6998684018731</v>
      </c>
      <c r="D264">
        <f t="shared" si="50"/>
        <v>-725.74654049904279</v>
      </c>
      <c r="E264">
        <f t="shared" si="51"/>
        <v>29.169165961926041</v>
      </c>
      <c r="F264">
        <f t="shared" si="52"/>
        <v>36287.327024952137</v>
      </c>
      <c r="G264">
        <f t="shared" si="53"/>
        <v>-3874.7445775640585</v>
      </c>
      <c r="H264">
        <f t="shared" si="54"/>
        <v>12678.204458733264</v>
      </c>
      <c r="I264">
        <f t="shared" si="55"/>
        <v>13257.092963346304</v>
      </c>
      <c r="J264" s="43">
        <f t="shared" si="56"/>
        <v>726.33248673678577</v>
      </c>
      <c r="K264">
        <f t="shared" si="57"/>
        <v>1.0802851205864177</v>
      </c>
      <c r="L264">
        <f t="shared" si="58"/>
        <v>9.6101116261084538</v>
      </c>
      <c r="M264" s="43">
        <f t="shared" si="59"/>
        <v>16.680220392445509</v>
      </c>
      <c r="N264" s="6">
        <f t="shared" si="60"/>
        <v>3.3236062463344526E-8</v>
      </c>
      <c r="O264" s="4">
        <f>SUM($N$54:N264)*0.1+$O$30</f>
        <v>-1.1562408936419694E-7</v>
      </c>
      <c r="P264" s="4">
        <f>SUM($O$235:O264)</f>
        <v>-4.9246495927757311E-6</v>
      </c>
      <c r="Q264" s="6">
        <f t="shared" si="61"/>
        <v>-1.0874874120823143E-7</v>
      </c>
      <c r="R264" s="4">
        <f>SUM($Q$54:Q264)*0.1+$O$8</f>
        <v>3.2312200525200147E-6</v>
      </c>
      <c r="S264" s="4">
        <f>SUM($R$235:R264)</f>
        <v>1.0145700617375258E-4</v>
      </c>
      <c r="T264">
        <f t="shared" si="62"/>
        <v>3.2332881031310442E-6</v>
      </c>
      <c r="U264">
        <f t="shared" si="63"/>
        <v>1.0157645531988452E-4</v>
      </c>
      <c r="X264" s="1"/>
    </row>
    <row r="265" spans="1:24" x14ac:dyDescent="0.25">
      <c r="A265" s="8"/>
      <c r="B265">
        <f t="shared" si="64"/>
        <v>21.10000000000003</v>
      </c>
      <c r="C265">
        <f t="shared" si="49"/>
        <v>-1396.6998684018731</v>
      </c>
      <c r="D265">
        <f t="shared" si="50"/>
        <v>-725.74654049904279</v>
      </c>
      <c r="E265">
        <f t="shared" si="51"/>
        <v>29.169165961926041</v>
      </c>
      <c r="F265">
        <f t="shared" si="52"/>
        <v>36287.327024952137</v>
      </c>
      <c r="G265">
        <f t="shared" si="53"/>
        <v>-3871.827660967866</v>
      </c>
      <c r="H265">
        <f t="shared" si="54"/>
        <v>12738.553337108186</v>
      </c>
      <c r="I265">
        <f t="shared" si="55"/>
        <v>13313.969752053143</v>
      </c>
      <c r="J265" s="43">
        <f t="shared" si="56"/>
        <v>726.33248673678577</v>
      </c>
      <c r="K265">
        <f t="shared" si="57"/>
        <v>1.0849198582861999</v>
      </c>
      <c r="L265">
        <f t="shared" si="58"/>
        <v>9.6101116261084538</v>
      </c>
      <c r="M265" s="43">
        <f t="shared" si="59"/>
        <v>16.680521199821616</v>
      </c>
      <c r="N265" s="6">
        <f t="shared" si="60"/>
        <v>3.3211042279368326E-8</v>
      </c>
      <c r="O265" s="4">
        <f>SUM($N$54:N265)*0.1+$O$30</f>
        <v>-1.1230298513626012E-7</v>
      </c>
      <c r="P265" s="4">
        <f>SUM($O$235:O265)</f>
        <v>-5.0369525779119915E-6</v>
      </c>
      <c r="Q265" s="6">
        <f t="shared" si="61"/>
        <v>-1.0926639057868946E-7</v>
      </c>
      <c r="R265" s="4">
        <f>SUM($Q$54:Q265)*0.1+$O$8</f>
        <v>3.2202934134621459E-6</v>
      </c>
      <c r="S265" s="4">
        <f>SUM($R$235:R265)</f>
        <v>1.0467729958721472E-4</v>
      </c>
      <c r="T265">
        <f t="shared" si="62"/>
        <v>3.2222510189707743E-6</v>
      </c>
      <c r="U265">
        <f t="shared" si="63"/>
        <v>1.0479841573298537E-4</v>
      </c>
      <c r="X265" s="1"/>
    </row>
    <row r="266" spans="1:24" x14ac:dyDescent="0.25">
      <c r="A266" s="8"/>
      <c r="B266">
        <f t="shared" si="64"/>
        <v>21.200000000000031</v>
      </c>
      <c r="C266">
        <f t="shared" si="49"/>
        <v>-1396.6998684018731</v>
      </c>
      <c r="D266">
        <f t="shared" si="50"/>
        <v>-725.74654049904279</v>
      </c>
      <c r="E266">
        <f t="shared" si="51"/>
        <v>29.169165961926041</v>
      </c>
      <c r="F266">
        <f t="shared" si="52"/>
        <v>36287.327024952137</v>
      </c>
      <c r="G266">
        <f t="shared" si="53"/>
        <v>-3868.9107443716734</v>
      </c>
      <c r="H266">
        <f t="shared" si="54"/>
        <v>12798.902215483105</v>
      </c>
      <c r="I266">
        <f t="shared" si="55"/>
        <v>13370.877617771128</v>
      </c>
      <c r="J266" s="43">
        <f t="shared" si="56"/>
        <v>726.33248673678577</v>
      </c>
      <c r="K266">
        <f t="shared" si="57"/>
        <v>1.0895571283686714</v>
      </c>
      <c r="L266">
        <f t="shared" si="58"/>
        <v>9.6101116261084538</v>
      </c>
      <c r="M266" s="43">
        <f t="shared" si="59"/>
        <v>16.680823454936917</v>
      </c>
      <c r="N266" s="6">
        <f t="shared" si="60"/>
        <v>3.3186022095392133E-8</v>
      </c>
      <c r="O266" s="4">
        <f>SUM($N$54:N266)*0.1+$O$30</f>
        <v>-1.0898438292672088E-7</v>
      </c>
      <c r="P266" s="4">
        <f>SUM($O$235:O266)</f>
        <v>-5.1459369608387121E-6</v>
      </c>
      <c r="Q266" s="6">
        <f t="shared" si="61"/>
        <v>-1.0978403994914746E-7</v>
      </c>
      <c r="R266" s="4">
        <f>SUM($Q$54:Q266)*0.1+$O$8</f>
        <v>3.209315009467231E-6</v>
      </c>
      <c r="S266" s="4">
        <f>SUM($R$235:R266)</f>
        <v>1.0788661459668195E-4</v>
      </c>
      <c r="T266">
        <f t="shared" si="62"/>
        <v>3.2111649639521124E-6</v>
      </c>
      <c r="U266">
        <f t="shared" si="63"/>
        <v>1.0800926940007471E-4</v>
      </c>
      <c r="X266" s="1"/>
    </row>
    <row r="267" spans="1:24" x14ac:dyDescent="0.25">
      <c r="A267" s="8"/>
      <c r="B267">
        <f t="shared" si="64"/>
        <v>21.300000000000033</v>
      </c>
      <c r="C267">
        <f t="shared" si="49"/>
        <v>-1396.6998684018731</v>
      </c>
      <c r="D267">
        <f t="shared" si="50"/>
        <v>-725.74654049904279</v>
      </c>
      <c r="E267">
        <f t="shared" si="51"/>
        <v>29.169165961926041</v>
      </c>
      <c r="F267">
        <f t="shared" si="52"/>
        <v>36287.327024952137</v>
      </c>
      <c r="G267">
        <f t="shared" si="53"/>
        <v>-3865.9938277754809</v>
      </c>
      <c r="H267">
        <f t="shared" si="54"/>
        <v>12859.251093858027</v>
      </c>
      <c r="I267">
        <f t="shared" si="55"/>
        <v>13427.816165381733</v>
      </c>
      <c r="J267" s="43">
        <f t="shared" si="56"/>
        <v>726.33248673678577</v>
      </c>
      <c r="K267">
        <f t="shared" si="57"/>
        <v>1.0941968986366781</v>
      </c>
      <c r="L267">
        <f t="shared" si="58"/>
        <v>9.6101116261084538</v>
      </c>
      <c r="M267" s="43">
        <f t="shared" si="59"/>
        <v>16.681127157712716</v>
      </c>
      <c r="N267" s="6">
        <f t="shared" si="60"/>
        <v>3.3161001911415933E-8</v>
      </c>
      <c r="O267" s="4">
        <f>SUM($N$54:N267)*0.1+$O$30</f>
        <v>-1.0566828273557927E-7</v>
      </c>
      <c r="P267" s="4">
        <f>SUM($O$235:O267)</f>
        <v>-5.2516052435742912E-6</v>
      </c>
      <c r="Q267" s="6">
        <f t="shared" si="61"/>
        <v>-1.1030168931960549E-7</v>
      </c>
      <c r="R267" s="4">
        <f>SUM($Q$54:Q267)*0.1+$O$8</f>
        <v>3.1982848405352702E-6</v>
      </c>
      <c r="S267" s="4">
        <f>SUM($R$235:R267)</f>
        <v>1.1108489943721722E-4</v>
      </c>
      <c r="T267">
        <f t="shared" si="62"/>
        <v>3.2000299541057435E-6</v>
      </c>
      <c r="U267">
        <f t="shared" si="63"/>
        <v>1.1120896654771592E-4</v>
      </c>
      <c r="X267" s="1"/>
    </row>
    <row r="268" spans="1:24" x14ac:dyDescent="0.25">
      <c r="A268" s="8"/>
      <c r="B268">
        <f t="shared" si="64"/>
        <v>21.400000000000034</v>
      </c>
      <c r="C268">
        <f t="shared" si="49"/>
        <v>-1396.6998684018731</v>
      </c>
      <c r="D268">
        <f t="shared" si="50"/>
        <v>-725.74654049904279</v>
      </c>
      <c r="E268">
        <f t="shared" si="51"/>
        <v>29.169165961926041</v>
      </c>
      <c r="F268">
        <f t="shared" si="52"/>
        <v>36287.327024952137</v>
      </c>
      <c r="G268">
        <f t="shared" si="53"/>
        <v>-3863.0769111792879</v>
      </c>
      <c r="H268">
        <f t="shared" si="54"/>
        <v>12919.599972232947</v>
      </c>
      <c r="I268">
        <f t="shared" si="55"/>
        <v>13484.785006228616</v>
      </c>
      <c r="J268" s="43">
        <f t="shared" si="56"/>
        <v>726.33248673678577</v>
      </c>
      <c r="K268">
        <f t="shared" si="57"/>
        <v>1.0988391374196527</v>
      </c>
      <c r="L268">
        <f t="shared" si="58"/>
        <v>9.6101116261084538</v>
      </c>
      <c r="M268" s="43">
        <f t="shared" si="59"/>
        <v>16.681432308069947</v>
      </c>
      <c r="N268" s="6">
        <f t="shared" si="60"/>
        <v>3.3135981727439734E-8</v>
      </c>
      <c r="O268" s="4">
        <f>SUM($N$54:N268)*0.1+$O$30</f>
        <v>-1.0235468456283525E-7</v>
      </c>
      <c r="P268" s="4">
        <f>SUM($O$235:O268)</f>
        <v>-5.3539599281371264E-6</v>
      </c>
      <c r="Q268" s="6">
        <f t="shared" si="61"/>
        <v>-1.1081933869006349E-7</v>
      </c>
      <c r="R268" s="4">
        <f>SUM($Q$54:Q268)*0.1+$O$8</f>
        <v>3.1872029066662642E-6</v>
      </c>
      <c r="S268" s="4">
        <f>SUM($R$235:R268)</f>
        <v>1.1427210234388348E-4</v>
      </c>
      <c r="T268">
        <f t="shared" si="62"/>
        <v>3.1888460059579297E-6</v>
      </c>
      <c r="U268">
        <f t="shared" si="63"/>
        <v>1.1439745740619884E-4</v>
      </c>
      <c r="X268" s="1"/>
    </row>
    <row r="269" spans="1:24" x14ac:dyDescent="0.25">
      <c r="A269" s="8"/>
      <c r="B269">
        <f t="shared" si="64"/>
        <v>21.500000000000036</v>
      </c>
      <c r="C269">
        <f t="shared" si="49"/>
        <v>-1396.6998684018731</v>
      </c>
      <c r="D269">
        <f t="shared" si="50"/>
        <v>-725.74654049904279</v>
      </c>
      <c r="E269">
        <f t="shared" si="51"/>
        <v>29.169165961926041</v>
      </c>
      <c r="F269">
        <f t="shared" si="52"/>
        <v>36287.327024952137</v>
      </c>
      <c r="G269">
        <f t="shared" si="53"/>
        <v>-3860.1599945830953</v>
      </c>
      <c r="H269">
        <f t="shared" si="54"/>
        <v>12979.948850607871</v>
      </c>
      <c r="I269">
        <f t="shared" si="55"/>
        <v>13541.783757990539</v>
      </c>
      <c r="J269" s="43">
        <f t="shared" si="56"/>
        <v>726.33248673678577</v>
      </c>
      <c r="K269">
        <f t="shared" si="57"/>
        <v>1.1034838135632574</v>
      </c>
      <c r="L269">
        <f t="shared" si="58"/>
        <v>9.6101116261084538</v>
      </c>
      <c r="M269" s="43">
        <f t="shared" si="59"/>
        <v>16.681738905929162</v>
      </c>
      <c r="N269" s="6">
        <f t="shared" si="60"/>
        <v>3.3110961543463541E-8</v>
      </c>
      <c r="O269" s="4">
        <f>SUM($N$54:N269)*0.1+$O$30</f>
        <v>-9.904358840848885E-8</v>
      </c>
      <c r="P269" s="4">
        <f>SUM($O$235:O269)</f>
        <v>-5.4530035165456152E-6</v>
      </c>
      <c r="Q269" s="6">
        <f t="shared" si="61"/>
        <v>-1.1133698806052153E-7</v>
      </c>
      <c r="R269" s="4">
        <f>SUM($Q$54:Q269)*0.1+$O$8</f>
        <v>3.1760692078602117E-6</v>
      </c>
      <c r="S269" s="4">
        <f>SUM($R$235:R269)</f>
        <v>1.1744817155174369E-4</v>
      </c>
      <c r="T269">
        <f t="shared" si="62"/>
        <v>3.1776131365417378E-6</v>
      </c>
      <c r="U269">
        <f t="shared" si="63"/>
        <v>1.1757469220967272E-4</v>
      </c>
      <c r="X269" s="1"/>
    </row>
    <row r="270" spans="1:24" x14ac:dyDescent="0.25">
      <c r="A270" s="8"/>
      <c r="B270">
        <f t="shared" si="64"/>
        <v>21.600000000000037</v>
      </c>
      <c r="C270">
        <f t="shared" si="49"/>
        <v>-1396.6998684018731</v>
      </c>
      <c r="D270">
        <f t="shared" si="50"/>
        <v>-725.74654049904279</v>
      </c>
      <c r="E270">
        <f t="shared" si="51"/>
        <v>29.169165961926041</v>
      </c>
      <c r="F270">
        <f t="shared" si="52"/>
        <v>36287.327024952137</v>
      </c>
      <c r="G270">
        <f t="shared" si="53"/>
        <v>-3857.2430779869028</v>
      </c>
      <c r="H270">
        <f t="shared" si="54"/>
        <v>13040.297728982792</v>
      </c>
      <c r="I270">
        <f t="shared" si="55"/>
        <v>13598.812044557115</v>
      </c>
      <c r="J270" s="43">
        <f t="shared" si="56"/>
        <v>726.33248673678577</v>
      </c>
      <c r="K270">
        <f t="shared" si="57"/>
        <v>1.1081308964192607</v>
      </c>
      <c r="L270">
        <f t="shared" si="58"/>
        <v>9.6101116261084538</v>
      </c>
      <c r="M270" s="43">
        <f t="shared" si="59"/>
        <v>16.682046951210562</v>
      </c>
      <c r="N270" s="6">
        <f t="shared" si="60"/>
        <v>3.3085941359487341E-8</v>
      </c>
      <c r="O270" s="4">
        <f>SUM($N$54:N270)*0.1+$O$30</f>
        <v>-9.5734994272540138E-8</v>
      </c>
      <c r="P270" s="4">
        <f>SUM($O$235:O270)</f>
        <v>-5.5487385108181551E-6</v>
      </c>
      <c r="Q270" s="6">
        <f t="shared" si="61"/>
        <v>-1.1185463743097956E-7</v>
      </c>
      <c r="R270" s="4">
        <f>SUM($Q$54:Q270)*0.1+$O$8</f>
        <v>3.164883744117114E-6</v>
      </c>
      <c r="S270" s="4">
        <f>SUM($R$235:R270)</f>
        <v>1.206130552958608E-4</v>
      </c>
      <c r="T270">
        <f t="shared" si="62"/>
        <v>3.1663313634086252E-6</v>
      </c>
      <c r="U270">
        <f t="shared" si="63"/>
        <v>1.2074062119628096E-4</v>
      </c>
      <c r="X270" s="1"/>
    </row>
    <row r="271" spans="1:24" x14ac:dyDescent="0.25">
      <c r="A271" s="8"/>
      <c r="B271">
        <f t="shared" si="64"/>
        <v>21.700000000000038</v>
      </c>
      <c r="C271">
        <f t="shared" si="49"/>
        <v>-1396.6998684018731</v>
      </c>
      <c r="D271">
        <f t="shared" si="50"/>
        <v>-725.74654049904279</v>
      </c>
      <c r="E271">
        <f t="shared" si="51"/>
        <v>29.169165961926041</v>
      </c>
      <c r="F271">
        <f t="shared" si="52"/>
        <v>36287.327024952137</v>
      </c>
      <c r="G271">
        <f t="shared" si="53"/>
        <v>-3854.3261613907098</v>
      </c>
      <c r="H271">
        <f t="shared" si="54"/>
        <v>13100.646607357712</v>
      </c>
      <c r="I271">
        <f t="shared" si="55"/>
        <v>13655.869495907391</v>
      </c>
      <c r="J271" s="43">
        <f t="shared" si="56"/>
        <v>726.33248673678577</v>
      </c>
      <c r="K271">
        <f t="shared" si="57"/>
        <v>1.1127803558356431</v>
      </c>
      <c r="L271">
        <f t="shared" si="58"/>
        <v>9.6101116261084538</v>
      </c>
      <c r="M271" s="43">
        <f t="shared" si="59"/>
        <v>16.682356443833957</v>
      </c>
      <c r="N271" s="6">
        <f t="shared" si="60"/>
        <v>3.3060921175511141E-8</v>
      </c>
      <c r="O271" s="4">
        <f>SUM($N$54:N271)*0.1+$O$30</f>
        <v>-9.2428902154989058E-8</v>
      </c>
      <c r="P271" s="4">
        <f>SUM($O$235:O271)</f>
        <v>-5.6411674129731445E-6</v>
      </c>
      <c r="Q271" s="6">
        <f t="shared" si="61"/>
        <v>-1.1237228680143757E-7</v>
      </c>
      <c r="R271" s="4">
        <f>SUM($Q$54:Q271)*0.1+$O$8</f>
        <v>3.1536465154369704E-6</v>
      </c>
      <c r="S271" s="4">
        <f>SUM($R$235:R271)</f>
        <v>1.2376670181129778E-4</v>
      </c>
      <c r="T271">
        <f t="shared" si="62"/>
        <v>3.1550007046403843E-6</v>
      </c>
      <c r="U271">
        <f t="shared" si="63"/>
        <v>1.2389519460829742E-4</v>
      </c>
      <c r="X271" s="1"/>
    </row>
    <row r="272" spans="1:24" x14ac:dyDescent="0.25">
      <c r="A272" s="8"/>
      <c r="B272">
        <f t="shared" si="64"/>
        <v>21.80000000000004</v>
      </c>
      <c r="C272">
        <f t="shared" si="49"/>
        <v>-1396.6998684018731</v>
      </c>
      <c r="D272">
        <f t="shared" si="50"/>
        <v>-725.74654049904279</v>
      </c>
      <c r="E272">
        <f t="shared" si="51"/>
        <v>29.169165961926041</v>
      </c>
      <c r="F272">
        <f t="shared" si="52"/>
        <v>36287.327024952137</v>
      </c>
      <c r="G272">
        <f t="shared" si="53"/>
        <v>-3851.4092447945172</v>
      </c>
      <c r="H272">
        <f t="shared" si="54"/>
        <v>13160.995485732634</v>
      </c>
      <c r="I272">
        <f t="shared" si="55"/>
        <v>13712.955747991147</v>
      </c>
      <c r="J272" s="43">
        <f t="shared" si="56"/>
        <v>726.33248673678577</v>
      </c>
      <c r="K272">
        <f t="shared" si="57"/>
        <v>1.1174321621469236</v>
      </c>
      <c r="L272">
        <f t="shared" si="58"/>
        <v>9.6101116261084538</v>
      </c>
      <c r="M272" s="43">
        <f t="shared" si="59"/>
        <v>16.682667383718798</v>
      </c>
      <c r="N272" s="6">
        <f t="shared" si="60"/>
        <v>3.3035900991534948E-8</v>
      </c>
      <c r="O272" s="4">
        <f>SUM($N$54:N272)*0.1+$O$30</f>
        <v>-8.912531205583561E-8</v>
      </c>
      <c r="P272" s="4">
        <f>SUM($O$235:O272)</f>
        <v>-5.7302927250289802E-6</v>
      </c>
      <c r="Q272" s="6">
        <f t="shared" si="61"/>
        <v>-1.128899361718956E-7</v>
      </c>
      <c r="R272" s="4">
        <f>SUM($Q$54:Q272)*0.1+$O$8</f>
        <v>3.1423575218197807E-6</v>
      </c>
      <c r="S272" s="4">
        <f>SUM($R$235:R272)</f>
        <v>1.2690905933311755E-4</v>
      </c>
      <c r="T272">
        <f t="shared" si="62"/>
        <v>3.1436211788614738E-6</v>
      </c>
      <c r="U272">
        <f t="shared" si="63"/>
        <v>1.2703836269226421E-4</v>
      </c>
      <c r="X272" s="1"/>
    </row>
    <row r="273" spans="1:24" x14ac:dyDescent="0.25">
      <c r="A273" s="8"/>
      <c r="B273">
        <f t="shared" si="64"/>
        <v>21.900000000000041</v>
      </c>
      <c r="C273">
        <f t="shared" si="49"/>
        <v>-1396.6998684018731</v>
      </c>
      <c r="D273">
        <f t="shared" si="50"/>
        <v>-725.74654049904279</v>
      </c>
      <c r="E273">
        <f t="shared" si="51"/>
        <v>29.169165961926041</v>
      </c>
      <c r="F273">
        <f t="shared" si="52"/>
        <v>36287.327024952137</v>
      </c>
      <c r="G273">
        <f t="shared" si="53"/>
        <v>-3848.4923281983247</v>
      </c>
      <c r="H273">
        <f t="shared" si="54"/>
        <v>13221.344364107554</v>
      </c>
      <c r="I273">
        <f t="shared" si="55"/>
        <v>13770.070442612847</v>
      </c>
      <c r="J273" s="43">
        <f t="shared" si="56"/>
        <v>726.33248673678577</v>
      </c>
      <c r="K273">
        <f t="shared" si="57"/>
        <v>1.1220862861647041</v>
      </c>
      <c r="L273">
        <f t="shared" si="58"/>
        <v>9.6101116261084538</v>
      </c>
      <c r="M273" s="43">
        <f t="shared" si="59"/>
        <v>16.682979770784161</v>
      </c>
      <c r="N273" s="6">
        <f t="shared" si="60"/>
        <v>3.3010880807558749E-8</v>
      </c>
      <c r="O273" s="4">
        <f>SUM($N$54:N273)*0.1+$O$30</f>
        <v>-8.5824223975079741E-8</v>
      </c>
      <c r="P273" s="4">
        <f>SUM($O$235:O273)</f>
        <v>-5.8161169490040595E-6</v>
      </c>
      <c r="Q273" s="6">
        <f t="shared" si="61"/>
        <v>-1.134075855423536E-7</v>
      </c>
      <c r="R273" s="4">
        <f>SUM($Q$54:Q273)*0.1+$O$8</f>
        <v>3.1310167632655454E-6</v>
      </c>
      <c r="S273" s="4">
        <f>SUM($R$235:R273)</f>
        <v>1.300400760963831E-4</v>
      </c>
      <c r="T273">
        <f t="shared" si="62"/>
        <v>3.1321928052517419E-6</v>
      </c>
      <c r="U273">
        <f t="shared" si="63"/>
        <v>1.3017007569913141E-4</v>
      </c>
      <c r="X273" s="1"/>
    </row>
    <row r="274" spans="1:24" x14ac:dyDescent="0.25">
      <c r="A274" s="8"/>
      <c r="B274">
        <f t="shared" si="64"/>
        <v>22.000000000000043</v>
      </c>
      <c r="C274">
        <f t="shared" si="49"/>
        <v>-1396.6998684018731</v>
      </c>
      <c r="D274">
        <f t="shared" si="50"/>
        <v>-725.74654049904279</v>
      </c>
      <c r="E274">
        <f t="shared" si="51"/>
        <v>29.169165961926041</v>
      </c>
      <c r="F274">
        <f t="shared" si="52"/>
        <v>36287.327024952137</v>
      </c>
      <c r="G274">
        <f t="shared" si="53"/>
        <v>-3845.5754116021317</v>
      </c>
      <c r="H274">
        <f t="shared" si="54"/>
        <v>13281.693242482475</v>
      </c>
      <c r="I274">
        <f t="shared" si="55"/>
        <v>13827.213227318205</v>
      </c>
      <c r="J274" s="43">
        <f t="shared" si="56"/>
        <v>726.33248673678577</v>
      </c>
      <c r="K274">
        <f t="shared" si="57"/>
        <v>1.1267426991684257</v>
      </c>
      <c r="L274">
        <f t="shared" si="58"/>
        <v>9.6101116261084538</v>
      </c>
      <c r="M274" s="43">
        <f t="shared" si="59"/>
        <v>16.683293604948755</v>
      </c>
      <c r="N274" s="6">
        <f t="shared" si="60"/>
        <v>3.2985860623582549E-8</v>
      </c>
      <c r="O274" s="4">
        <f>SUM($N$54:N274)*0.1+$O$30</f>
        <v>-8.2525637912721452E-8</v>
      </c>
      <c r="P274" s="4">
        <f>SUM($O$235:O274)</f>
        <v>-5.8986425869167809E-6</v>
      </c>
      <c r="Q274" s="6">
        <f t="shared" si="61"/>
        <v>-1.1392523491281163E-7</v>
      </c>
      <c r="R274" s="4">
        <f>SUM($Q$54:Q274)*0.1+$O$8</f>
        <v>3.1196242397742645E-6</v>
      </c>
      <c r="S274" s="4">
        <f>SUM($R$235:R274)</f>
        <v>1.3315970033615736E-4</v>
      </c>
      <c r="T274">
        <f t="shared" si="62"/>
        <v>3.1207156035595521E-6</v>
      </c>
      <c r="U274">
        <f t="shared" si="63"/>
        <v>1.3329028388439802E-4</v>
      </c>
      <c r="X274" s="1"/>
    </row>
    <row r="275" spans="1:24" x14ac:dyDescent="0.25">
      <c r="A275" s="8"/>
      <c r="B275">
        <f t="shared" si="64"/>
        <v>22.100000000000044</v>
      </c>
      <c r="C275">
        <f t="shared" si="49"/>
        <v>-1396.6998684018731</v>
      </c>
      <c r="D275">
        <f t="shared" si="50"/>
        <v>-725.74654049904279</v>
      </c>
      <c r="E275">
        <f t="shared" si="51"/>
        <v>29.169165961926041</v>
      </c>
      <c r="F275">
        <f t="shared" si="52"/>
        <v>36287.327024952137</v>
      </c>
      <c r="G275">
        <f t="shared" si="53"/>
        <v>-3842.6584950059391</v>
      </c>
      <c r="H275">
        <f t="shared" si="54"/>
        <v>13342.042120857395</v>
      </c>
      <c r="I275">
        <f t="shared" si="55"/>
        <v>13884.383755283277</v>
      </c>
      <c r="J275" s="43">
        <f t="shared" si="56"/>
        <v>726.33248673678577</v>
      </c>
      <c r="K275">
        <f t="shared" si="57"/>
        <v>1.1314013728963308</v>
      </c>
      <c r="L275">
        <f t="shared" si="58"/>
        <v>9.6101116261084538</v>
      </c>
      <c r="M275" s="43">
        <f t="shared" si="59"/>
        <v>16.683608886130912</v>
      </c>
      <c r="N275" s="6">
        <f t="shared" si="60"/>
        <v>3.2960840439606356E-8</v>
      </c>
      <c r="O275" s="4">
        <f>SUM($N$54:N275)*0.1+$O$30</f>
        <v>-7.9229553868760793E-8</v>
      </c>
      <c r="P275" s="4">
        <f>SUM($O$235:O275)</f>
        <v>-5.9778721407855419E-6</v>
      </c>
      <c r="Q275" s="6">
        <f t="shared" si="61"/>
        <v>-1.1444288428326963E-7</v>
      </c>
      <c r="R275" s="4">
        <f>SUM($Q$54:Q275)*0.1+$O$8</f>
        <v>3.1081799513459375E-6</v>
      </c>
      <c r="S275" s="4">
        <f>SUM($R$235:R275)</f>
        <v>1.3626788028750329E-4</v>
      </c>
      <c r="T275">
        <f t="shared" si="62"/>
        <v>3.1091895941153345E-6</v>
      </c>
      <c r="U275">
        <f t="shared" si="63"/>
        <v>1.363989375082552E-4</v>
      </c>
      <c r="X275" s="1"/>
    </row>
    <row r="276" spans="1:24" x14ac:dyDescent="0.25">
      <c r="A276" s="8"/>
      <c r="B276">
        <f t="shared" si="64"/>
        <v>22.200000000000045</v>
      </c>
      <c r="C276">
        <f t="shared" si="49"/>
        <v>-1396.6998684018731</v>
      </c>
      <c r="D276">
        <f t="shared" si="50"/>
        <v>-725.74654049904279</v>
      </c>
      <c r="E276">
        <f t="shared" si="51"/>
        <v>29.169165961926041</v>
      </c>
      <c r="F276">
        <f t="shared" si="52"/>
        <v>36287.327024952137</v>
      </c>
      <c r="G276">
        <f t="shared" si="53"/>
        <v>-3839.7415784097466</v>
      </c>
      <c r="H276">
        <f t="shared" si="54"/>
        <v>13402.390999232317</v>
      </c>
      <c r="I276">
        <f t="shared" si="55"/>
        <v>13941.581685206022</v>
      </c>
      <c r="J276" s="43">
        <f t="shared" si="56"/>
        <v>726.33248673678577</v>
      </c>
      <c r="K276">
        <f t="shared" si="57"/>
        <v>1.1360622795366271</v>
      </c>
      <c r="L276">
        <f t="shared" si="58"/>
        <v>9.6101116261084538</v>
      </c>
      <c r="M276" s="43">
        <f t="shared" si="59"/>
        <v>16.683925614248601</v>
      </c>
      <c r="N276" s="6">
        <f t="shared" si="60"/>
        <v>3.2935820255630156E-8</v>
      </c>
      <c r="O276" s="4">
        <f>SUM($N$54:N276)*0.1+$O$30</f>
        <v>-7.5935971843197767E-8</v>
      </c>
      <c r="P276" s="4">
        <f>SUM($O$235:O276)</f>
        <v>-6.05380811262874E-6</v>
      </c>
      <c r="Q276" s="6">
        <f t="shared" si="61"/>
        <v>-1.1496053365372766E-7</v>
      </c>
      <c r="R276" s="4">
        <f>SUM($Q$54:Q276)*0.1+$O$8</f>
        <v>3.0966838979805646E-6</v>
      </c>
      <c r="S276" s="4">
        <f>SUM($R$235:R276)</f>
        <v>1.3936456418548387E-4</v>
      </c>
      <c r="T276">
        <f t="shared" si="62"/>
        <v>3.0976147978455739E-6</v>
      </c>
      <c r="U276">
        <f t="shared" si="63"/>
        <v>1.3949598683573081E-4</v>
      </c>
      <c r="X276" s="1"/>
    </row>
    <row r="277" spans="1:24" x14ac:dyDescent="0.25">
      <c r="A277" s="8"/>
      <c r="B277">
        <f t="shared" si="64"/>
        <v>22.300000000000047</v>
      </c>
      <c r="C277">
        <f t="shared" si="49"/>
        <v>-1396.6998684018731</v>
      </c>
      <c r="D277">
        <f t="shared" si="50"/>
        <v>-725.74654049904279</v>
      </c>
      <c r="E277">
        <f t="shared" si="51"/>
        <v>29.169165961926041</v>
      </c>
      <c r="F277">
        <f t="shared" si="52"/>
        <v>36287.327024952137</v>
      </c>
      <c r="G277">
        <f t="shared" si="53"/>
        <v>-3836.8246618135536</v>
      </c>
      <c r="H277">
        <f t="shared" si="54"/>
        <v>13462.739877607237</v>
      </c>
      <c r="I277">
        <f t="shared" si="55"/>
        <v>13998.806681200251</v>
      </c>
      <c r="J277" s="43">
        <f t="shared" si="56"/>
        <v>726.33248673678577</v>
      </c>
      <c r="K277">
        <f t="shared" si="57"/>
        <v>1.1407253917188456</v>
      </c>
      <c r="L277">
        <f t="shared" si="58"/>
        <v>9.6101116261084538</v>
      </c>
      <c r="M277" s="43">
        <f t="shared" si="59"/>
        <v>16.684243789219419</v>
      </c>
      <c r="N277" s="6">
        <f t="shared" si="60"/>
        <v>3.2910800071653957E-8</v>
      </c>
      <c r="O277" s="4">
        <f>SUM($N$54:N277)*0.1+$O$30</f>
        <v>-7.2644891836032373E-8</v>
      </c>
      <c r="P277" s="4">
        <f>SUM($O$235:O277)</f>
        <v>-6.1264530044647728E-6</v>
      </c>
      <c r="Q277" s="6">
        <f t="shared" si="61"/>
        <v>-1.1547818302418567E-7</v>
      </c>
      <c r="R277" s="4">
        <f>SUM($Q$54:Q277)*0.1+$O$8</f>
        <v>3.085136079678146E-6</v>
      </c>
      <c r="S277" s="4">
        <f>SUM($R$235:R277)</f>
        <v>1.4244970026516202E-4</v>
      </c>
      <c r="T277">
        <f t="shared" si="62"/>
        <v>3.0859912362872498E-6</v>
      </c>
      <c r="U277">
        <f t="shared" si="63"/>
        <v>1.4258138213683587E-4</v>
      </c>
      <c r="X277" s="1"/>
    </row>
    <row r="278" spans="1:24" x14ac:dyDescent="0.25">
      <c r="A278" s="8"/>
      <c r="B278">
        <f t="shared" si="64"/>
        <v>22.400000000000048</v>
      </c>
      <c r="C278">
        <f t="shared" si="49"/>
        <v>-1396.6998684018731</v>
      </c>
      <c r="D278">
        <f t="shared" si="50"/>
        <v>-725.74654049904279</v>
      </c>
      <c r="E278">
        <f t="shared" si="51"/>
        <v>29.169165961926041</v>
      </c>
      <c r="F278">
        <f t="shared" si="52"/>
        <v>36287.327024952137</v>
      </c>
      <c r="G278">
        <f t="shared" si="53"/>
        <v>-3833.907745217361</v>
      </c>
      <c r="H278">
        <f t="shared" si="54"/>
        <v>13523.088755982159</v>
      </c>
      <c r="I278">
        <f t="shared" si="55"/>
        <v>14056.058412691973</v>
      </c>
      <c r="J278" s="43">
        <f t="shared" si="56"/>
        <v>726.33248673678577</v>
      </c>
      <c r="K278">
        <f t="shared" si="57"/>
        <v>1.1453906825053941</v>
      </c>
      <c r="L278">
        <f t="shared" si="58"/>
        <v>9.6101116261084538</v>
      </c>
      <c r="M278" s="43">
        <f t="shared" si="59"/>
        <v>16.684563410960589</v>
      </c>
      <c r="N278" s="6">
        <f t="shared" si="60"/>
        <v>3.2885779887677764E-8</v>
      </c>
      <c r="O278" s="4">
        <f>SUM($N$54:N278)*0.1+$O$30</f>
        <v>-6.9356313847264557E-8</v>
      </c>
      <c r="P278" s="4">
        <f>SUM($O$235:O278)</f>
        <v>-6.1958093183120378E-6</v>
      </c>
      <c r="Q278" s="6">
        <f t="shared" si="61"/>
        <v>-1.159958323946437E-7</v>
      </c>
      <c r="R278" s="4">
        <f>SUM($Q$54:Q278)*0.1+$O$8</f>
        <v>3.0735364964386815E-6</v>
      </c>
      <c r="S278" s="4">
        <f>SUM($R$235:R278)</f>
        <v>1.4552323676160072E-4</v>
      </c>
      <c r="T278">
        <f t="shared" si="62"/>
        <v>3.0743189316027454E-6</v>
      </c>
      <c r="U278">
        <f t="shared" si="63"/>
        <v>1.4565507368671294E-4</v>
      </c>
      <c r="X278" s="1"/>
    </row>
    <row r="279" spans="1:24" x14ac:dyDescent="0.25">
      <c r="A279" s="8"/>
      <c r="B279">
        <f t="shared" si="64"/>
        <v>22.50000000000005</v>
      </c>
      <c r="C279">
        <f t="shared" si="49"/>
        <v>-1396.6998684018731</v>
      </c>
      <c r="D279">
        <f t="shared" si="50"/>
        <v>-725.74654049904279</v>
      </c>
      <c r="E279">
        <f t="shared" si="51"/>
        <v>29.169165961926041</v>
      </c>
      <c r="F279">
        <f t="shared" si="52"/>
        <v>36287.327024952137</v>
      </c>
      <c r="G279">
        <f t="shared" si="53"/>
        <v>-3830.9908286211685</v>
      </c>
      <c r="H279">
        <f t="shared" si="54"/>
        <v>13583.437634357082</v>
      </c>
      <c r="I279">
        <f t="shared" si="55"/>
        <v>14113.33655431797</v>
      </c>
      <c r="J279" s="43">
        <f t="shared" si="56"/>
        <v>726.33248673678577</v>
      </c>
      <c r="K279">
        <f t="shared" si="57"/>
        <v>1.1500581253832924</v>
      </c>
      <c r="L279">
        <f t="shared" si="58"/>
        <v>9.6101116261084538</v>
      </c>
      <c r="M279" s="43">
        <f t="shared" si="59"/>
        <v>16.684884479388966</v>
      </c>
      <c r="N279" s="6">
        <f t="shared" si="60"/>
        <v>3.2860759703701564E-8</v>
      </c>
      <c r="O279" s="4">
        <f>SUM($N$54:N279)*0.1+$O$30</f>
        <v>-6.6070237876894427E-8</v>
      </c>
      <c r="P279" s="4">
        <f>SUM($O$235:O279)</f>
        <v>-6.2618795561889325E-6</v>
      </c>
      <c r="Q279" s="6">
        <f t="shared" si="61"/>
        <v>-1.1651348176510173E-7</v>
      </c>
      <c r="R279" s="4">
        <f>SUM($Q$54:Q279)*0.1+$O$8</f>
        <v>3.0618851482621713E-6</v>
      </c>
      <c r="S279" s="4">
        <f>SUM($R$235:R279)</f>
        <v>1.4858512190986289E-4</v>
      </c>
      <c r="T279">
        <f t="shared" si="62"/>
        <v>3.0625979065952434E-6</v>
      </c>
      <c r="U279">
        <f t="shared" si="63"/>
        <v>1.4871701176578635E-4</v>
      </c>
      <c r="X279" s="1"/>
    </row>
    <row r="280" spans="1:24" x14ac:dyDescent="0.25">
      <c r="A280" s="8"/>
      <c r="B280">
        <f t="shared" si="64"/>
        <v>22.600000000000051</v>
      </c>
      <c r="C280">
        <f t="shared" si="49"/>
        <v>-1396.6998684018731</v>
      </c>
      <c r="D280">
        <f t="shared" si="50"/>
        <v>-725.74654049904279</v>
      </c>
      <c r="E280">
        <f t="shared" si="51"/>
        <v>29.169165961926041</v>
      </c>
      <c r="F280">
        <f t="shared" si="52"/>
        <v>36287.327024952137</v>
      </c>
      <c r="G280">
        <f t="shared" si="53"/>
        <v>-3828.0739120249755</v>
      </c>
      <c r="H280">
        <f t="shared" si="54"/>
        <v>13643.786512732002</v>
      </c>
      <c r="I280">
        <f t="shared" si="55"/>
        <v>14170.640785826656</v>
      </c>
      <c r="J280" s="43">
        <f t="shared" si="56"/>
        <v>726.33248673678577</v>
      </c>
      <c r="K280">
        <f t="shared" si="57"/>
        <v>1.1547276942560936</v>
      </c>
      <c r="L280">
        <f t="shared" si="58"/>
        <v>9.6101116261084538</v>
      </c>
      <c r="M280" s="43">
        <f t="shared" si="59"/>
        <v>16.685206994421033</v>
      </c>
      <c r="N280" s="6">
        <f t="shared" si="60"/>
        <v>3.2835739519725364E-8</v>
      </c>
      <c r="O280" s="4">
        <f>SUM($N$54:N280)*0.1+$O$30</f>
        <v>-6.2786663924921928E-8</v>
      </c>
      <c r="P280" s="4">
        <f>SUM($O$235:O280)</f>
        <v>-6.3246662201138544E-6</v>
      </c>
      <c r="Q280" s="6">
        <f t="shared" si="61"/>
        <v>-1.1703113113555974E-7</v>
      </c>
      <c r="R280" s="4">
        <f>SUM($Q$54:Q280)*0.1+$O$8</f>
        <v>3.0501820351486155E-6</v>
      </c>
      <c r="S280" s="4">
        <f>SUM($R$235:R280)</f>
        <v>1.516353039450115E-4</v>
      </c>
      <c r="T280">
        <f t="shared" si="62"/>
        <v>3.0508281847246285E-6</v>
      </c>
      <c r="U280">
        <f t="shared" si="63"/>
        <v>1.5176714665991408E-4</v>
      </c>
      <c r="X280" s="1"/>
    </row>
    <row r="281" spans="1:24" x14ac:dyDescent="0.25">
      <c r="A281" s="8"/>
      <c r="B281">
        <f t="shared" si="64"/>
        <v>22.700000000000053</v>
      </c>
      <c r="C281">
        <f t="shared" si="49"/>
        <v>-1396.6998684018731</v>
      </c>
      <c r="D281">
        <f t="shared" si="50"/>
        <v>-725.74654049904279</v>
      </c>
      <c r="E281">
        <f t="shared" si="51"/>
        <v>29.169165961926041</v>
      </c>
      <c r="F281">
        <f t="shared" si="52"/>
        <v>36287.327024952137</v>
      </c>
      <c r="G281">
        <f t="shared" si="53"/>
        <v>-3825.1569954287834</v>
      </c>
      <c r="H281">
        <f t="shared" si="54"/>
        <v>13704.135391106924</v>
      </c>
      <c r="I281">
        <f t="shared" si="55"/>
        <v>14227.970791981093</v>
      </c>
      <c r="J281" s="43">
        <f t="shared" si="56"/>
        <v>726.33248673678577</v>
      </c>
      <c r="K281">
        <f t="shared" si="57"/>
        <v>1.1593993634359809</v>
      </c>
      <c r="L281">
        <f t="shared" si="58"/>
        <v>9.6101116261084538</v>
      </c>
      <c r="M281" s="43">
        <f t="shared" si="59"/>
        <v>16.685530955972915</v>
      </c>
      <c r="N281" s="6">
        <f t="shared" si="60"/>
        <v>3.2810719335749171E-8</v>
      </c>
      <c r="O281" s="4">
        <f>SUM($N$54:N281)*0.1+$O$30</f>
        <v>-5.9505591991347008E-8</v>
      </c>
      <c r="P281" s="4">
        <f>SUM($O$235:O281)</f>
        <v>-6.3841718121052011E-6</v>
      </c>
      <c r="Q281" s="6">
        <f t="shared" si="61"/>
        <v>-1.1754878050601777E-7</v>
      </c>
      <c r="R281" s="4">
        <f>SUM($Q$54:Q281)*0.1+$O$8</f>
        <v>3.0384271570980137E-6</v>
      </c>
      <c r="S281" s="4">
        <f>SUM($R$235:R281)</f>
        <v>1.5467373110210952E-4</v>
      </c>
      <c r="T281">
        <f t="shared" si="62"/>
        <v>3.039009790123908E-6</v>
      </c>
      <c r="U281">
        <f t="shared" si="63"/>
        <v>1.54805428660542E-4</v>
      </c>
      <c r="X281" s="1"/>
    </row>
    <row r="282" spans="1:24" x14ac:dyDescent="0.25">
      <c r="A282" s="8"/>
      <c r="B282">
        <f t="shared" si="64"/>
        <v>22.800000000000054</v>
      </c>
      <c r="C282">
        <f t="shared" si="49"/>
        <v>-1396.6998684018731</v>
      </c>
      <c r="D282">
        <f t="shared" si="50"/>
        <v>-725.74654049904279</v>
      </c>
      <c r="E282">
        <f t="shared" si="51"/>
        <v>29.169165961926041</v>
      </c>
      <c r="F282">
        <f t="shared" si="52"/>
        <v>36287.327024952137</v>
      </c>
      <c r="G282">
        <f t="shared" si="53"/>
        <v>-3822.2400788325904</v>
      </c>
      <c r="H282">
        <f t="shared" si="54"/>
        <v>13764.484269481844</v>
      </c>
      <c r="I282">
        <f t="shared" si="55"/>
        <v>14285.326262464127</v>
      </c>
      <c r="J282" s="43">
        <f t="shared" si="56"/>
        <v>726.33248673678577</v>
      </c>
      <c r="K282">
        <f t="shared" si="57"/>
        <v>1.1640731076360378</v>
      </c>
      <c r="L282">
        <f t="shared" si="58"/>
        <v>9.6101116261084538</v>
      </c>
      <c r="M282" s="43">
        <f t="shared" si="59"/>
        <v>16.685856363960347</v>
      </c>
      <c r="N282" s="6">
        <f t="shared" si="60"/>
        <v>3.2785699151772971E-8</v>
      </c>
      <c r="O282" s="4">
        <f>SUM($N$54:N282)*0.1+$O$30</f>
        <v>-5.6227022076169721E-8</v>
      </c>
      <c r="P282" s="4">
        <f>SUM($O$235:O282)</f>
        <v>-6.4403988341813709E-6</v>
      </c>
      <c r="Q282" s="6">
        <f t="shared" si="61"/>
        <v>-1.1806642987647577E-7</v>
      </c>
      <c r="R282" s="4">
        <f>SUM($Q$54:Q282)*0.1+$O$8</f>
        <v>3.0266205141103663E-6</v>
      </c>
      <c r="S282" s="4">
        <f>SUM($R$235:R282)</f>
        <v>1.5770035161621988E-4</v>
      </c>
      <c r="T282">
        <f t="shared" si="62"/>
        <v>3.027142747616183E-6</v>
      </c>
      <c r="U282">
        <f t="shared" si="63"/>
        <v>1.578318080648597E-4</v>
      </c>
      <c r="X282" s="1"/>
    </row>
    <row r="283" spans="1:24" x14ac:dyDescent="0.25">
      <c r="A283" s="8"/>
      <c r="B283">
        <f t="shared" si="64"/>
        <v>22.900000000000055</v>
      </c>
      <c r="C283">
        <f t="shared" si="49"/>
        <v>-1396.6998684018731</v>
      </c>
      <c r="D283">
        <f t="shared" si="50"/>
        <v>-725.74654049904279</v>
      </c>
      <c r="E283">
        <f t="shared" si="51"/>
        <v>29.169165961926041</v>
      </c>
      <c r="F283">
        <f t="shared" si="52"/>
        <v>36287.327024952137</v>
      </c>
      <c r="G283">
        <f t="shared" si="53"/>
        <v>-3819.3231622363978</v>
      </c>
      <c r="H283">
        <f t="shared" si="54"/>
        <v>13824.833147856765</v>
      </c>
      <c r="I283">
        <f t="shared" si="55"/>
        <v>14342.706891785618</v>
      </c>
      <c r="J283" s="43">
        <f t="shared" si="56"/>
        <v>726.33248673678577</v>
      </c>
      <c r="K283">
        <f t="shared" si="57"/>
        <v>1.168748901962688</v>
      </c>
      <c r="L283">
        <f t="shared" si="58"/>
        <v>9.6101116261084538</v>
      </c>
      <c r="M283" s="43">
        <f t="shared" si="59"/>
        <v>16.686183218298716</v>
      </c>
      <c r="N283" s="6">
        <f t="shared" si="60"/>
        <v>3.2760678967796772E-8</v>
      </c>
      <c r="O283" s="4">
        <f>SUM($N$54:N283)*0.1+$O$30</f>
        <v>-5.2950954179390065E-8</v>
      </c>
      <c r="P283" s="4">
        <f>SUM($O$235:O283)</f>
        <v>-6.4933497883607606E-6</v>
      </c>
      <c r="Q283" s="6">
        <f t="shared" si="61"/>
        <v>-1.185840792469338E-7</v>
      </c>
      <c r="R283" s="4">
        <f>SUM($Q$54:Q283)*0.1+$O$8</f>
        <v>3.0147621061856729E-6</v>
      </c>
      <c r="S283" s="4">
        <f>SUM($R$235:R283)</f>
        <v>1.6071511372240554E-4</v>
      </c>
      <c r="T283">
        <f t="shared" si="62"/>
        <v>3.015227082732175E-6</v>
      </c>
      <c r="U283">
        <f t="shared" si="63"/>
        <v>1.6084623517595851E-4</v>
      </c>
      <c r="X283" s="1"/>
    </row>
    <row r="284" spans="1:24" x14ac:dyDescent="0.25">
      <c r="A284" s="8"/>
      <c r="B284">
        <f t="shared" si="64"/>
        <v>23.000000000000057</v>
      </c>
      <c r="C284">
        <f t="shared" si="49"/>
        <v>-1396.6998684018731</v>
      </c>
      <c r="D284">
        <f t="shared" si="50"/>
        <v>-725.74654049904279</v>
      </c>
      <c r="E284">
        <f t="shared" si="51"/>
        <v>29.169165961926041</v>
      </c>
      <c r="F284">
        <f t="shared" si="52"/>
        <v>36287.327024952137</v>
      </c>
      <c r="G284">
        <f t="shared" si="53"/>
        <v>-3816.4062456402053</v>
      </c>
      <c r="H284">
        <f t="shared" si="54"/>
        <v>13885.182026231685</v>
      </c>
      <c r="I284">
        <f t="shared" si="55"/>
        <v>14400.112379191665</v>
      </c>
      <c r="J284" s="43">
        <f t="shared" si="56"/>
        <v>726.33248673678577</v>
      </c>
      <c r="K284">
        <f t="shared" si="57"/>
        <v>1.1734267219082994</v>
      </c>
      <c r="L284">
        <f t="shared" si="58"/>
        <v>9.6101116261084538</v>
      </c>
      <c r="M284" s="43">
        <f t="shared" si="59"/>
        <v>16.686511518903018</v>
      </c>
      <c r="N284" s="6">
        <f t="shared" si="60"/>
        <v>3.2735658783820579E-8</v>
      </c>
      <c r="O284" s="4">
        <f>SUM($N$54:N284)*0.1+$O$30</f>
        <v>-4.9677388301007988E-8</v>
      </c>
      <c r="P284" s="4">
        <f>SUM($O$235:O284)</f>
        <v>-6.5430271766617684E-6</v>
      </c>
      <c r="Q284" s="6">
        <f t="shared" si="61"/>
        <v>-1.1910172861739182E-7</v>
      </c>
      <c r="R284" s="4">
        <f>SUM($Q$54:Q284)*0.1+$O$8</f>
        <v>3.0028519333239335E-6</v>
      </c>
      <c r="S284" s="4">
        <f>SUM($R$235:R284)</f>
        <v>1.6371796565572947E-4</v>
      </c>
      <c r="T284">
        <f t="shared" si="62"/>
        <v>3.003262821728344E-6</v>
      </c>
      <c r="U284">
        <f t="shared" si="63"/>
        <v>1.6384866030299164E-4</v>
      </c>
      <c r="X284" s="1"/>
    </row>
    <row r="285" spans="1:24" x14ac:dyDescent="0.25">
      <c r="A285" s="8"/>
      <c r="B285">
        <f t="shared" si="64"/>
        <v>23.100000000000058</v>
      </c>
      <c r="C285">
        <f t="shared" si="49"/>
        <v>-1396.6998684018731</v>
      </c>
      <c r="D285">
        <f t="shared" si="50"/>
        <v>-725.74654049904279</v>
      </c>
      <c r="E285">
        <f t="shared" si="51"/>
        <v>29.169165961926041</v>
      </c>
      <c r="F285">
        <f t="shared" si="52"/>
        <v>36287.327024952137</v>
      </c>
      <c r="G285">
        <f t="shared" si="53"/>
        <v>-3813.4893290440123</v>
      </c>
      <c r="H285">
        <f t="shared" si="54"/>
        <v>13945.530904606607</v>
      </c>
      <c r="I285">
        <f t="shared" si="55"/>
        <v>14457.542428575836</v>
      </c>
      <c r="J285" s="43">
        <f t="shared" si="56"/>
        <v>726.33248673678577</v>
      </c>
      <c r="K285">
        <f t="shared" si="57"/>
        <v>1.1781065433439486</v>
      </c>
      <c r="L285">
        <f t="shared" si="58"/>
        <v>9.6101116261084538</v>
      </c>
      <c r="M285" s="43">
        <f t="shared" si="59"/>
        <v>16.686841265687896</v>
      </c>
      <c r="N285" s="6">
        <f t="shared" si="60"/>
        <v>3.2710638599844379E-8</v>
      </c>
      <c r="O285" s="4">
        <f>SUM($N$54:N285)*0.1+$O$30</f>
        <v>-4.6406324441023542E-8</v>
      </c>
      <c r="P285" s="4">
        <f>SUM($O$235:O285)</f>
        <v>-6.5894335011027919E-6</v>
      </c>
      <c r="Q285" s="6">
        <f t="shared" si="61"/>
        <v>-1.1961937798784984E-7</v>
      </c>
      <c r="R285" s="4">
        <f>SUM($Q$54:Q285)*0.1+$O$8</f>
        <v>2.9908899955251484E-6</v>
      </c>
      <c r="S285" s="4">
        <f>SUM($R$235:R285)</f>
        <v>1.6670885565125461E-4</v>
      </c>
      <c r="T285">
        <f t="shared" si="62"/>
        <v>2.9912499916056078E-6</v>
      </c>
      <c r="U285">
        <f t="shared" si="63"/>
        <v>1.6683903376133626E-4</v>
      </c>
      <c r="X285" s="1"/>
    </row>
    <row r="286" spans="1:24" x14ac:dyDescent="0.25">
      <c r="A286" s="8"/>
      <c r="B286">
        <f t="shared" si="64"/>
        <v>23.20000000000006</v>
      </c>
      <c r="C286">
        <f t="shared" si="49"/>
        <v>-1396.6998684018731</v>
      </c>
      <c r="D286">
        <f t="shared" si="50"/>
        <v>-725.74654049904279</v>
      </c>
      <c r="E286">
        <f t="shared" si="51"/>
        <v>29.169165961926041</v>
      </c>
      <c r="F286">
        <f t="shared" si="52"/>
        <v>36287.327024952137</v>
      </c>
      <c r="G286">
        <f t="shared" si="53"/>
        <v>-3810.5724124478197</v>
      </c>
      <c r="H286">
        <f t="shared" si="54"/>
        <v>14005.879782981527</v>
      </c>
      <c r="I286">
        <f t="shared" si="55"/>
        <v>14514.996748392301</v>
      </c>
      <c r="J286" s="43">
        <f t="shared" si="56"/>
        <v>726.33248673678577</v>
      </c>
      <c r="K286">
        <f t="shared" si="57"/>
        <v>1.1827883425123444</v>
      </c>
      <c r="L286">
        <f t="shared" si="58"/>
        <v>9.6101116261084538</v>
      </c>
      <c r="M286" s="43">
        <f t="shared" si="59"/>
        <v>16.68717245856762</v>
      </c>
      <c r="N286" s="6">
        <f t="shared" si="60"/>
        <v>3.2685618415868179E-8</v>
      </c>
      <c r="O286" s="4">
        <f>SUM($N$54:N286)*0.1+$O$30</f>
        <v>-4.3137762599436676E-8</v>
      </c>
      <c r="P286" s="4">
        <f>SUM($O$235:O286)</f>
        <v>-6.6325712637022287E-6</v>
      </c>
      <c r="Q286" s="6">
        <f t="shared" si="61"/>
        <v>-1.2013702735830786E-7</v>
      </c>
      <c r="R286" s="4">
        <f>SUM($Q$54:Q286)*0.1+$O$8</f>
        <v>2.9788762927893178E-6</v>
      </c>
      <c r="S286" s="4">
        <f>SUM($R$235:R286)</f>
        <v>1.6968773194404391E-4</v>
      </c>
      <c r="T286">
        <f t="shared" si="62"/>
        <v>2.9791886201286944E-6</v>
      </c>
      <c r="U286">
        <f t="shared" si="63"/>
        <v>1.6981730587275782E-4</v>
      </c>
      <c r="X286" s="1"/>
    </row>
    <row r="287" spans="1:24" x14ac:dyDescent="0.25">
      <c r="A287" s="8"/>
      <c r="B287">
        <f t="shared" si="64"/>
        <v>23.300000000000061</v>
      </c>
      <c r="C287">
        <f t="shared" si="49"/>
        <v>-1396.6998684018731</v>
      </c>
      <c r="D287">
        <f t="shared" si="50"/>
        <v>-725.74654049904279</v>
      </c>
      <c r="E287">
        <f t="shared" si="51"/>
        <v>29.169165961926041</v>
      </c>
      <c r="F287">
        <f t="shared" si="52"/>
        <v>36287.327024952137</v>
      </c>
      <c r="G287">
        <f t="shared" si="53"/>
        <v>-3807.6554958516272</v>
      </c>
      <c r="H287">
        <f t="shared" si="54"/>
        <v>14066.228661356448</v>
      </c>
      <c r="I287">
        <f t="shared" si="55"/>
        <v>14572.475051570846</v>
      </c>
      <c r="J287" s="43">
        <f t="shared" si="56"/>
        <v>726.33248673678577</v>
      </c>
      <c r="K287">
        <f t="shared" si="57"/>
        <v>1.1874720960209011</v>
      </c>
      <c r="L287">
        <f t="shared" si="58"/>
        <v>9.6101116261084538</v>
      </c>
      <c r="M287" s="43">
        <f t="shared" si="59"/>
        <v>16.687505097456089</v>
      </c>
      <c r="N287" s="6">
        <f t="shared" si="60"/>
        <v>3.2660598231891986E-8</v>
      </c>
      <c r="O287" s="4">
        <f>SUM($N$54:N287)*0.1+$O$30</f>
        <v>-3.9871702776247442E-8</v>
      </c>
      <c r="P287" s="4">
        <f>SUM($O$235:O287)</f>
        <v>-6.6724429664784763E-6</v>
      </c>
      <c r="Q287" s="6">
        <f t="shared" si="61"/>
        <v>-1.2065467672876587E-7</v>
      </c>
      <c r="R287" s="4">
        <f>SUM($Q$54:Q287)*0.1+$O$8</f>
        <v>2.9668108251164411E-6</v>
      </c>
      <c r="S287" s="4">
        <f>SUM($R$235:R287)</f>
        <v>1.7265454276916035E-4</v>
      </c>
      <c r="T287">
        <f t="shared" si="62"/>
        <v>2.9670787358461478E-6</v>
      </c>
      <c r="U287">
        <f t="shared" si="63"/>
        <v>1.7278342696557656E-4</v>
      </c>
      <c r="X287" s="1"/>
    </row>
    <row r="288" spans="1:24" x14ac:dyDescent="0.25">
      <c r="A288" s="8"/>
      <c r="B288">
        <f t="shared" si="64"/>
        <v>23.400000000000063</v>
      </c>
      <c r="C288">
        <f t="shared" si="49"/>
        <v>-1396.6998684018731</v>
      </c>
      <c r="D288">
        <f t="shared" si="50"/>
        <v>-725.74654049904279</v>
      </c>
      <c r="E288">
        <f t="shared" si="51"/>
        <v>29.169165961926041</v>
      </c>
      <c r="F288">
        <f t="shared" si="52"/>
        <v>36287.327024952137</v>
      </c>
      <c r="G288">
        <f t="shared" si="53"/>
        <v>-3804.7385792554342</v>
      </c>
      <c r="H288">
        <f t="shared" si="54"/>
        <v>14126.577539731372</v>
      </c>
      <c r="I288">
        <f t="shared" si="55"/>
        <v>14629.977055433734</v>
      </c>
      <c r="J288" s="43">
        <f t="shared" si="56"/>
        <v>726.33248673678577</v>
      </c>
      <c r="K288">
        <f t="shared" si="57"/>
        <v>1.1921577808349648</v>
      </c>
      <c r="L288">
        <f t="shared" si="58"/>
        <v>9.6101116261084538</v>
      </c>
      <c r="M288" s="43">
        <f t="shared" si="59"/>
        <v>16.687839182266828</v>
      </c>
      <c r="N288" s="6">
        <f t="shared" si="60"/>
        <v>3.2635578047915787E-8</v>
      </c>
      <c r="O288" s="4">
        <f>SUM($N$54:N288)*0.1+$O$30</f>
        <v>-3.6608144971455945E-8</v>
      </c>
      <c r="P288" s="4">
        <f>SUM($O$235:O288)</f>
        <v>-6.7090511114499321E-6</v>
      </c>
      <c r="Q288" s="6">
        <f t="shared" si="61"/>
        <v>-1.2117232609922391E-7</v>
      </c>
      <c r="R288" s="4">
        <f>SUM($Q$54:Q288)*0.1+$O$8</f>
        <v>2.9546935925065184E-6</v>
      </c>
      <c r="S288" s="4">
        <f>SUM($R$235:R288)</f>
        <v>1.7560923636166686E-4</v>
      </c>
      <c r="T288">
        <f t="shared" si="62"/>
        <v>2.9549203681110135E-6</v>
      </c>
      <c r="U288">
        <f t="shared" si="63"/>
        <v>1.7573734737483615E-4</v>
      </c>
      <c r="X288" s="1"/>
    </row>
    <row r="289" spans="1:24" x14ac:dyDescent="0.25">
      <c r="A289" s="8"/>
      <c r="B289">
        <f t="shared" si="64"/>
        <v>23.500000000000064</v>
      </c>
      <c r="C289">
        <f t="shared" si="49"/>
        <v>-1396.6998684018731</v>
      </c>
      <c r="D289">
        <f t="shared" si="50"/>
        <v>-725.74654049904279</v>
      </c>
      <c r="E289">
        <f t="shared" si="51"/>
        <v>29.169165961926041</v>
      </c>
      <c r="F289">
        <f t="shared" si="52"/>
        <v>36287.327024952137</v>
      </c>
      <c r="G289">
        <f t="shared" si="53"/>
        <v>-3801.8216626592425</v>
      </c>
      <c r="H289">
        <f t="shared" si="54"/>
        <v>14186.926418106292</v>
      </c>
      <c r="I289">
        <f t="shared" si="55"/>
        <v>14687.502481614338</v>
      </c>
      <c r="J289" s="43">
        <f t="shared" si="56"/>
        <v>726.33248673678577</v>
      </c>
      <c r="K289">
        <f t="shared" si="57"/>
        <v>1.1968453742711815</v>
      </c>
      <c r="L289">
        <f t="shared" si="58"/>
        <v>9.6101116261084538</v>
      </c>
      <c r="M289" s="43">
        <f t="shared" si="59"/>
        <v>16.688174712913003</v>
      </c>
      <c r="N289" s="6">
        <f t="shared" si="60"/>
        <v>3.26105578639396E-8</v>
      </c>
      <c r="O289" s="4">
        <f>SUM($N$54:N289)*0.1+$O$30</f>
        <v>-3.3347089185061975E-8</v>
      </c>
      <c r="P289" s="4">
        <f>SUM($O$235:O289)</f>
        <v>-6.7423982006349938E-6</v>
      </c>
      <c r="Q289" s="6">
        <f t="shared" si="61"/>
        <v>-1.2168997546968193E-7</v>
      </c>
      <c r="R289" s="4">
        <f>SUM($Q$54:Q289)*0.1+$O$8</f>
        <v>2.9425245949595505E-6</v>
      </c>
      <c r="S289" s="4">
        <f>SUM($R$235:R289)</f>
        <v>1.785517609566264E-4</v>
      </c>
      <c r="T289">
        <f t="shared" si="62"/>
        <v>2.9427135471022292E-6</v>
      </c>
      <c r="U289">
        <f t="shared" si="63"/>
        <v>1.7867901744247471E-4</v>
      </c>
      <c r="X289" s="1"/>
    </row>
    <row r="290" spans="1:24" x14ac:dyDescent="0.25">
      <c r="A290" s="8"/>
      <c r="B290">
        <f t="shared" si="64"/>
        <v>23.600000000000065</v>
      </c>
      <c r="C290">
        <f t="shared" si="49"/>
        <v>-1396.6998684018731</v>
      </c>
      <c r="D290">
        <f t="shared" si="50"/>
        <v>-725.74654049904279</v>
      </c>
      <c r="E290">
        <f t="shared" si="51"/>
        <v>29.169165961926041</v>
      </c>
      <c r="F290">
        <f t="shared" si="52"/>
        <v>36287.327024952137</v>
      </c>
      <c r="G290">
        <f t="shared" si="53"/>
        <v>-3798.90474606305</v>
      </c>
      <c r="H290">
        <f t="shared" si="54"/>
        <v>14247.275296481213</v>
      </c>
      <c r="I290">
        <f t="shared" si="55"/>
        <v>14745.051055977534</v>
      </c>
      <c r="J290" s="43">
        <f t="shared" si="56"/>
        <v>726.33248673678577</v>
      </c>
      <c r="K290">
        <f t="shared" si="57"/>
        <v>1.2015348539910122</v>
      </c>
      <c r="L290">
        <f t="shared" si="58"/>
        <v>9.6101116261084538</v>
      </c>
      <c r="M290" s="43">
        <f t="shared" si="59"/>
        <v>16.688511689307404</v>
      </c>
      <c r="N290" s="6">
        <f t="shared" si="60"/>
        <v>3.2585537679963401E-8</v>
      </c>
      <c r="O290" s="4">
        <f>SUM($N$54:N290)*0.1+$O$30</f>
        <v>-3.0088535417065636E-8</v>
      </c>
      <c r="P290" s="4">
        <f>SUM($O$235:O290)</f>
        <v>-6.7724867360520596E-6</v>
      </c>
      <c r="Q290" s="6">
        <f t="shared" si="61"/>
        <v>-1.2220762484013994E-7</v>
      </c>
      <c r="R290" s="4">
        <f>SUM($Q$54:Q290)*0.1+$O$8</f>
        <v>2.9303038324755362E-6</v>
      </c>
      <c r="S290" s="4">
        <f>SUM($R$235:R290)</f>
        <v>1.8148206478910193E-4</v>
      </c>
      <c r="T290">
        <f t="shared" si="62"/>
        <v>2.9304583038467481E-6</v>
      </c>
      <c r="U290">
        <f t="shared" si="63"/>
        <v>1.8160838751749819E-4</v>
      </c>
      <c r="X290" s="1"/>
    </row>
    <row r="291" spans="1:24" x14ac:dyDescent="0.25">
      <c r="A291" s="8"/>
      <c r="B291">
        <f t="shared" si="64"/>
        <v>23.700000000000067</v>
      </c>
      <c r="C291">
        <f t="shared" si="49"/>
        <v>-1396.6998684018731</v>
      </c>
      <c r="D291">
        <f t="shared" si="50"/>
        <v>-725.74654049904279</v>
      </c>
      <c r="E291">
        <f t="shared" si="51"/>
        <v>29.169165961926041</v>
      </c>
      <c r="F291">
        <f t="shared" si="52"/>
        <v>36287.327024952137</v>
      </c>
      <c r="G291">
        <f t="shared" si="53"/>
        <v>-3795.987829466857</v>
      </c>
      <c r="H291">
        <f t="shared" si="54"/>
        <v>14307.624174856133</v>
      </c>
      <c r="I291">
        <f t="shared" si="55"/>
        <v>14802.622508541794</v>
      </c>
      <c r="J291" s="43">
        <f t="shared" si="56"/>
        <v>726.33248673678577</v>
      </c>
      <c r="K291">
        <f t="shared" si="57"/>
        <v>1.2062261979943825</v>
      </c>
      <c r="L291">
        <f t="shared" si="58"/>
        <v>9.6101116261084538</v>
      </c>
      <c r="M291" s="43">
        <f t="shared" si="59"/>
        <v>16.688850111362456</v>
      </c>
      <c r="N291" s="6">
        <f t="shared" si="60"/>
        <v>3.2560517495987201E-8</v>
      </c>
      <c r="O291" s="4">
        <f>SUM($N$54:N291)*0.1+$O$30</f>
        <v>-2.6832483667466929E-8</v>
      </c>
      <c r="P291" s="4">
        <f>SUM($O$235:O291)</f>
        <v>-6.7993192197195263E-6</v>
      </c>
      <c r="Q291" s="6">
        <f t="shared" si="61"/>
        <v>-1.2272527421059796E-7</v>
      </c>
      <c r="R291" s="4">
        <f>SUM($Q$54:Q291)*0.1+$O$8</f>
        <v>2.9180313050544767E-6</v>
      </c>
      <c r="S291" s="4">
        <f>SUM($R$235:R291)</f>
        <v>1.844000960941564E-4</v>
      </c>
      <c r="T291">
        <f t="shared" si="62"/>
        <v>2.9181546702424284E-6</v>
      </c>
      <c r="U291">
        <f t="shared" si="63"/>
        <v>1.8452540795615589E-4</v>
      </c>
      <c r="X291" s="1"/>
    </row>
    <row r="292" spans="1:24" x14ac:dyDescent="0.25">
      <c r="A292" s="8"/>
      <c r="B292">
        <f t="shared" si="64"/>
        <v>23.800000000000068</v>
      </c>
      <c r="C292">
        <f t="shared" si="49"/>
        <v>-1396.6998684018731</v>
      </c>
      <c r="D292">
        <f t="shared" si="50"/>
        <v>-725.74654049904279</v>
      </c>
      <c r="E292">
        <f t="shared" si="51"/>
        <v>29.169165961926041</v>
      </c>
      <c r="F292">
        <f t="shared" si="52"/>
        <v>36287.327024952137</v>
      </c>
      <c r="G292">
        <f t="shared" si="53"/>
        <v>-3793.0709128706644</v>
      </c>
      <c r="H292">
        <f t="shared" si="54"/>
        <v>14367.973053231055</v>
      </c>
      <c r="I292">
        <f t="shared" si="55"/>
        <v>14860.216573402933</v>
      </c>
      <c r="J292" s="43">
        <f t="shared" si="56"/>
        <v>726.33248673678577</v>
      </c>
      <c r="K292">
        <f t="shared" si="57"/>
        <v>1.2109193846134703</v>
      </c>
      <c r="L292">
        <f t="shared" si="58"/>
        <v>9.6101116261084538</v>
      </c>
      <c r="M292" s="43">
        <f t="shared" si="59"/>
        <v>16.689189978990214</v>
      </c>
      <c r="N292" s="6">
        <f t="shared" si="60"/>
        <v>3.2535497312011001E-8</v>
      </c>
      <c r="O292" s="4">
        <f>SUM($N$54:N292)*0.1+$O$30</f>
        <v>-2.3578933936265854E-8</v>
      </c>
      <c r="P292" s="4">
        <f>SUM($O$235:O292)</f>
        <v>-6.8228981536557923E-6</v>
      </c>
      <c r="Q292" s="6">
        <f t="shared" si="61"/>
        <v>-1.2324292358105597E-7</v>
      </c>
      <c r="R292" s="4">
        <f>SUM($Q$54:Q292)*0.1+$O$8</f>
        <v>2.9057070126963712E-6</v>
      </c>
      <c r="S292" s="4">
        <f>SUM($R$235:R292)</f>
        <v>1.8730580310685277E-4</v>
      </c>
      <c r="T292">
        <f t="shared" si="62"/>
        <v>2.9058026790817093E-6</v>
      </c>
      <c r="U292">
        <f t="shared" si="63"/>
        <v>1.8743002912211868E-4</v>
      </c>
      <c r="X292" s="1"/>
    </row>
    <row r="293" spans="1:24" x14ac:dyDescent="0.25">
      <c r="A293" s="8"/>
      <c r="B293">
        <f t="shared" si="64"/>
        <v>23.90000000000007</v>
      </c>
      <c r="C293">
        <f t="shared" si="49"/>
        <v>-1396.6998684018731</v>
      </c>
      <c r="D293">
        <f t="shared" si="50"/>
        <v>-725.74654049904279</v>
      </c>
      <c r="E293">
        <f t="shared" si="51"/>
        <v>29.169165961926041</v>
      </c>
      <c r="F293">
        <f t="shared" si="52"/>
        <v>36287.327024952137</v>
      </c>
      <c r="G293">
        <f t="shared" si="53"/>
        <v>-3790.1539962744719</v>
      </c>
      <c r="H293">
        <f t="shared" si="54"/>
        <v>14428.321931605975</v>
      </c>
      <c r="I293">
        <f t="shared" si="55"/>
        <v>14917.832988659489</v>
      </c>
      <c r="J293" s="43">
        <f t="shared" si="56"/>
        <v>726.33248673678577</v>
      </c>
      <c r="K293">
        <f t="shared" si="57"/>
        <v>1.2156143925066241</v>
      </c>
      <c r="L293">
        <f t="shared" si="58"/>
        <v>9.6101116261084538</v>
      </c>
      <c r="M293" s="43">
        <f t="shared" si="59"/>
        <v>16.689531292102359</v>
      </c>
      <c r="N293" s="6">
        <f t="shared" si="60"/>
        <v>3.2510477128034808E-8</v>
      </c>
      <c r="O293" s="4">
        <f>SUM($N$54:N293)*0.1+$O$30</f>
        <v>-2.0327886223462411E-8</v>
      </c>
      <c r="P293" s="4">
        <f>SUM($O$235:O293)</f>
        <v>-6.843226039879255E-6</v>
      </c>
      <c r="Q293" s="6">
        <f t="shared" si="61"/>
        <v>-1.2376057295151399E-7</v>
      </c>
      <c r="R293" s="4">
        <f>SUM($Q$54:Q293)*0.1+$O$8</f>
        <v>2.8933309554012197E-6</v>
      </c>
      <c r="S293" s="4">
        <f>SUM($R$235:R293)</f>
        <v>1.90199134062254E-4</v>
      </c>
      <c r="T293">
        <f t="shared" si="62"/>
        <v>2.8934023640761142E-6</v>
      </c>
      <c r="U293">
        <f t="shared" si="63"/>
        <v>1.9032220138665942E-4</v>
      </c>
      <c r="X293" s="1"/>
    </row>
    <row r="294" spans="1:24" x14ac:dyDescent="0.25">
      <c r="A294" s="8"/>
      <c r="B294">
        <f t="shared" si="64"/>
        <v>24.000000000000071</v>
      </c>
      <c r="C294">
        <f t="shared" si="49"/>
        <v>-1396.6998684018731</v>
      </c>
      <c r="D294">
        <f t="shared" si="50"/>
        <v>-725.74654049904279</v>
      </c>
      <c r="E294">
        <f t="shared" si="51"/>
        <v>29.169165961926041</v>
      </c>
      <c r="F294">
        <f t="shared" si="52"/>
        <v>36287.327024952137</v>
      </c>
      <c r="G294">
        <f t="shared" si="53"/>
        <v>-3787.2370796782789</v>
      </c>
      <c r="H294">
        <f t="shared" si="54"/>
        <v>14488.670809980897</v>
      </c>
      <c r="I294">
        <f t="shared" si="55"/>
        <v>14975.471496339691</v>
      </c>
      <c r="J294" s="43">
        <f t="shared" si="56"/>
        <v>726.33248673678577</v>
      </c>
      <c r="K294">
        <f t="shared" si="57"/>
        <v>1.2203112006524131</v>
      </c>
      <c r="L294">
        <f t="shared" si="58"/>
        <v>9.6101116261084538</v>
      </c>
      <c r="M294" s="43">
        <f t="shared" si="59"/>
        <v>16.689874050610218</v>
      </c>
      <c r="N294" s="6">
        <f t="shared" si="60"/>
        <v>3.2485456944058608E-8</v>
      </c>
      <c r="O294" s="4">
        <f>SUM($N$54:N294)*0.1+$O$30</f>
        <v>-1.7079340529056494E-8</v>
      </c>
      <c r="P294" s="4">
        <f>SUM($O$235:O294)</f>
        <v>-6.8603053804083112E-6</v>
      </c>
      <c r="Q294" s="6">
        <f t="shared" si="61"/>
        <v>-1.24278222321972E-7</v>
      </c>
      <c r="R294" s="4">
        <f>SUM($Q$54:Q294)*0.1+$O$8</f>
        <v>2.8809031331690225E-6</v>
      </c>
      <c r="S294" s="4">
        <f>SUM($R$235:R294)</f>
        <v>1.9308003719542303E-4</v>
      </c>
      <c r="T294">
        <f t="shared" si="62"/>
        <v>2.8809537598816119E-6</v>
      </c>
      <c r="U294">
        <f t="shared" si="63"/>
        <v>1.9320187512883615E-4</v>
      </c>
      <c r="X294" s="1"/>
    </row>
    <row r="295" spans="1:24" x14ac:dyDescent="0.25">
      <c r="A295" s="8"/>
      <c r="B295">
        <f t="shared" si="64"/>
        <v>24.100000000000072</v>
      </c>
      <c r="C295">
        <f t="shared" si="49"/>
        <v>-1396.6998684018731</v>
      </c>
      <c r="D295">
        <f t="shared" si="50"/>
        <v>-725.74654049904279</v>
      </c>
      <c r="E295">
        <f t="shared" si="51"/>
        <v>29.169165961926041</v>
      </c>
      <c r="F295">
        <f t="shared" si="52"/>
        <v>36287.327024952137</v>
      </c>
      <c r="G295">
        <f t="shared" si="53"/>
        <v>-3784.3201630820868</v>
      </c>
      <c r="H295">
        <f t="shared" si="54"/>
        <v>14549.019688355816</v>
      </c>
      <c r="I295">
        <f t="shared" si="55"/>
        <v>15033.131842329954</v>
      </c>
      <c r="J295" s="43">
        <f t="shared" si="56"/>
        <v>726.33248673678577</v>
      </c>
      <c r="K295">
        <f t="shared" si="57"/>
        <v>1.2250097883437996</v>
      </c>
      <c r="L295">
        <f t="shared" si="58"/>
        <v>9.6101116261084538</v>
      </c>
      <c r="M295" s="43">
        <f t="shared" si="59"/>
        <v>16.690218254424739</v>
      </c>
      <c r="N295" s="6">
        <f t="shared" si="60"/>
        <v>3.2460436760082415E-8</v>
      </c>
      <c r="O295" s="4">
        <f>SUM($N$54:N295)*0.1+$O$30</f>
        <v>-1.3833296853048209E-8</v>
      </c>
      <c r="P295" s="4">
        <f>SUM($O$235:O295)</f>
        <v>-6.8741386772613592E-6</v>
      </c>
      <c r="Q295" s="6">
        <f t="shared" si="61"/>
        <v>-1.2479587169243002E-7</v>
      </c>
      <c r="R295" s="4">
        <f>SUM($Q$54:Q295)*0.1+$O$8</f>
        <v>2.8684235459997798E-6</v>
      </c>
      <c r="S295" s="4">
        <f>SUM($R$235:R295)</f>
        <v>1.9594846074142281E-4</v>
      </c>
      <c r="T295">
        <f t="shared" si="62"/>
        <v>2.8684569021248648E-6</v>
      </c>
      <c r="U295">
        <f t="shared" si="63"/>
        <v>1.960690007356776E-4</v>
      </c>
      <c r="X295" s="1"/>
    </row>
    <row r="296" spans="1:24" x14ac:dyDescent="0.25">
      <c r="A296" s="8"/>
      <c r="B296">
        <f t="shared" si="64"/>
        <v>24.200000000000074</v>
      </c>
      <c r="C296">
        <f t="shared" si="49"/>
        <v>-1396.6998684018731</v>
      </c>
      <c r="D296">
        <f t="shared" si="50"/>
        <v>-725.74654049904279</v>
      </c>
      <c r="E296">
        <f t="shared" si="51"/>
        <v>29.169165961926041</v>
      </c>
      <c r="F296">
        <f t="shared" si="52"/>
        <v>36287.327024952137</v>
      </c>
      <c r="G296">
        <f t="shared" si="53"/>
        <v>-3781.4032464858938</v>
      </c>
      <c r="H296">
        <f t="shared" si="54"/>
        <v>14609.368566730738</v>
      </c>
      <c r="I296">
        <f t="shared" si="55"/>
        <v>15090.813776304914</v>
      </c>
      <c r="J296" s="43">
        <f t="shared" si="56"/>
        <v>726.33248673678577</v>
      </c>
      <c r="K296">
        <f t="shared" si="57"/>
        <v>1.2297101351824378</v>
      </c>
      <c r="L296">
        <f t="shared" si="58"/>
        <v>9.6101116261084538</v>
      </c>
      <c r="M296" s="43">
        <f t="shared" si="59"/>
        <v>16.6905639034565</v>
      </c>
      <c r="N296" s="6">
        <f t="shared" si="60"/>
        <v>3.2435416576106216E-8</v>
      </c>
      <c r="O296" s="4">
        <f>SUM($N$54:N296)*0.1+$O$30</f>
        <v>-1.0589755195437555E-8</v>
      </c>
      <c r="P296" s="4">
        <f>SUM($O$235:O296)</f>
        <v>-6.8847284324567965E-6</v>
      </c>
      <c r="Q296" s="6">
        <f t="shared" si="61"/>
        <v>-1.2531352106288806E-7</v>
      </c>
      <c r="R296" s="4">
        <f>SUM($Q$54:Q296)*0.1+$O$8</f>
        <v>2.855892193893491E-6</v>
      </c>
      <c r="S296" s="4">
        <f>SUM($R$235:R296)</f>
        <v>1.988043529353163E-4</v>
      </c>
      <c r="T296">
        <f t="shared" si="62"/>
        <v>2.8559118274304053E-6</v>
      </c>
      <c r="U296">
        <f t="shared" si="63"/>
        <v>1.9892352860237142E-4</v>
      </c>
      <c r="X296" s="1"/>
    </row>
    <row r="297" spans="1:24" x14ac:dyDescent="0.25">
      <c r="A297" s="8"/>
      <c r="B297">
        <f t="shared" si="64"/>
        <v>24.300000000000075</v>
      </c>
      <c r="C297">
        <f t="shared" si="49"/>
        <v>-1396.6998684018731</v>
      </c>
      <c r="D297">
        <f t="shared" si="50"/>
        <v>-725.74654049904279</v>
      </c>
      <c r="E297">
        <f t="shared" si="51"/>
        <v>29.169165961926041</v>
      </c>
      <c r="F297">
        <f t="shared" si="52"/>
        <v>36287.327024952137</v>
      </c>
      <c r="G297">
        <f t="shared" si="53"/>
        <v>-3778.4863298897012</v>
      </c>
      <c r="H297">
        <f t="shared" si="54"/>
        <v>14669.71744510566</v>
      </c>
      <c r="I297">
        <f t="shared" si="55"/>
        <v>15148.517051658906</v>
      </c>
      <c r="J297" s="43">
        <f t="shared" si="56"/>
        <v>726.33248673678577</v>
      </c>
      <c r="K297">
        <f t="shared" si="57"/>
        <v>1.2344122210730903</v>
      </c>
      <c r="L297">
        <f t="shared" si="58"/>
        <v>9.6101116261084538</v>
      </c>
      <c r="M297" s="43">
        <f t="shared" si="59"/>
        <v>16.690910997615713</v>
      </c>
      <c r="N297" s="6">
        <f t="shared" si="60"/>
        <v>3.2410396392130016E-8</v>
      </c>
      <c r="O297" s="4">
        <f>SUM($N$54:N297)*0.1+$O$30</f>
        <v>-7.3487155562245338E-9</v>
      </c>
      <c r="P297" s="4">
        <f>SUM($O$235:O297)</f>
        <v>-6.8920771480130208E-6</v>
      </c>
      <c r="Q297" s="6">
        <f t="shared" si="61"/>
        <v>-1.2583117043334607E-7</v>
      </c>
      <c r="R297" s="4">
        <f>SUM($Q$54:Q297)*0.1+$O$8</f>
        <v>2.8433090768501558E-6</v>
      </c>
      <c r="S297" s="4">
        <f>SUM($R$235:R297)</f>
        <v>2.0164766201216644E-4</v>
      </c>
      <c r="T297">
        <f t="shared" si="62"/>
        <v>2.8433185734487808E-6</v>
      </c>
      <c r="U297">
        <f t="shared" si="63"/>
        <v>2.0176540913245528E-4</v>
      </c>
      <c r="X297" s="1"/>
    </row>
    <row r="298" spans="1:24" x14ac:dyDescent="0.25">
      <c r="A298" s="8"/>
      <c r="B298">
        <f>B297+0.1</f>
        <v>24.400000000000077</v>
      </c>
      <c r="C298">
        <f t="shared" si="49"/>
        <v>-1396.6998684018731</v>
      </c>
      <c r="D298">
        <f t="shared" si="50"/>
        <v>-725.74654049904279</v>
      </c>
      <c r="E298">
        <f t="shared" si="51"/>
        <v>29.169165961926041</v>
      </c>
      <c r="F298">
        <f t="shared" si="52"/>
        <v>36287.327024952137</v>
      </c>
      <c r="G298">
        <f t="shared" si="53"/>
        <v>-3775.5694132935087</v>
      </c>
      <c r="H298">
        <f t="shared" si="54"/>
        <v>14730.066323480582</v>
      </c>
      <c r="I298">
        <f t="shared" si="55"/>
        <v>15206.241425438906</v>
      </c>
      <c r="J298" s="43">
        <f t="shared" si="56"/>
        <v>726.33248673678577</v>
      </c>
      <c r="K298">
        <f t="shared" si="57"/>
        <v>1.2391160262181635</v>
      </c>
      <c r="L298">
        <f t="shared" si="58"/>
        <v>9.6101116261084538</v>
      </c>
      <c r="M298" s="43">
        <f t="shared" si="59"/>
        <v>16.691259536812233</v>
      </c>
      <c r="N298" s="6">
        <f t="shared" si="60"/>
        <v>3.2385376208153823E-8</v>
      </c>
      <c r="O298" s="4">
        <f>SUM($N$54:N298)*0.1+$O$30</f>
        <v>-4.1101779354091442E-9</v>
      </c>
      <c r="P298" s="4">
        <f>SUM($O$235:O298)</f>
        <v>-6.8961873259484302E-6</v>
      </c>
      <c r="Q298" s="6">
        <f t="shared" si="61"/>
        <v>-1.2634881980380409E-7</v>
      </c>
      <c r="R298" s="4">
        <f>SUM($Q$54:Q298)*0.1+$O$8</f>
        <v>2.8306741948697758E-6</v>
      </c>
      <c r="S298" s="4">
        <f>SUM($R$235:R298)</f>
        <v>2.0447833620703621E-4</v>
      </c>
      <c r="T298">
        <f t="shared" si="62"/>
        <v>2.8306771788857016E-6</v>
      </c>
      <c r="U298">
        <f t="shared" si="63"/>
        <v>2.0459459273801034E-4</v>
      </c>
      <c r="X298" s="1"/>
    </row>
    <row r="299" spans="1:24" x14ac:dyDescent="0.25">
      <c r="A299" s="8"/>
      <c r="B299">
        <f t="shared" ref="B299:B362" si="65">B298+0.1</f>
        <v>24.500000000000078</v>
      </c>
      <c r="C299">
        <f t="shared" si="49"/>
        <v>-1396.6998684018731</v>
      </c>
      <c r="D299">
        <f t="shared" si="50"/>
        <v>-725.74654049904279</v>
      </c>
      <c r="E299">
        <f t="shared" si="51"/>
        <v>29.169165961926041</v>
      </c>
      <c r="F299">
        <f t="shared" si="52"/>
        <v>36287.327024952137</v>
      </c>
      <c r="G299">
        <f t="shared" si="53"/>
        <v>-3772.6524966973157</v>
      </c>
      <c r="H299">
        <f t="shared" si="54"/>
        <v>14790.415201855503</v>
      </c>
      <c r="I299">
        <f t="shared" si="55"/>
        <v>15263.986658278855</v>
      </c>
      <c r="J299" s="43">
        <f t="shared" si="56"/>
        <v>726.33248673678577</v>
      </c>
      <c r="K299">
        <f t="shared" si="57"/>
        <v>1.2438215311123564</v>
      </c>
      <c r="L299">
        <f t="shared" si="58"/>
        <v>9.6101116261084538</v>
      </c>
      <c r="M299" s="43">
        <f t="shared" si="59"/>
        <v>16.691609520955531</v>
      </c>
      <c r="N299" s="6">
        <f t="shared" si="60"/>
        <v>3.2360356024177623E-8</v>
      </c>
      <c r="O299" s="4">
        <f>SUM($N$54:N299)*0.1+$O$30</f>
        <v>-8.7414233299149236E-10</v>
      </c>
      <c r="P299" s="4">
        <f>SUM($O$235:O299)</f>
        <v>-6.8970614682814216E-6</v>
      </c>
      <c r="Q299" s="6">
        <f t="shared" si="61"/>
        <v>-1.2686646917426213E-7</v>
      </c>
      <c r="R299" s="4">
        <f>SUM($Q$54:Q299)*0.1+$O$8</f>
        <v>2.8179875479523494E-6</v>
      </c>
      <c r="S299" s="4">
        <f>SUM($R$235:R299)</f>
        <v>2.0729632375498857E-4</v>
      </c>
      <c r="T299">
        <f t="shared" si="62"/>
        <v>2.8179876835322245E-6</v>
      </c>
      <c r="U299">
        <f t="shared" si="63"/>
        <v>2.0741102983985759E-4</v>
      </c>
      <c r="X299" s="1"/>
    </row>
    <row r="300" spans="1:24" x14ac:dyDescent="0.25">
      <c r="A300" s="8"/>
      <c r="B300">
        <f t="shared" si="65"/>
        <v>24.60000000000008</v>
      </c>
      <c r="C300">
        <f t="shared" si="49"/>
        <v>-1396.6998684018731</v>
      </c>
      <c r="D300">
        <f t="shared" si="50"/>
        <v>-725.74654049904279</v>
      </c>
      <c r="E300">
        <f t="shared" si="51"/>
        <v>29.169165961926041</v>
      </c>
      <c r="F300">
        <f t="shared" si="52"/>
        <v>36287.327024952137</v>
      </c>
      <c r="G300">
        <f t="shared" si="53"/>
        <v>-3769.7355801011231</v>
      </c>
      <c r="H300">
        <f t="shared" si="54"/>
        <v>14850.764080230423</v>
      </c>
      <c r="I300">
        <f t="shared" si="55"/>
        <v>15321.75251433538</v>
      </c>
      <c r="J300" s="43">
        <f t="shared" si="56"/>
        <v>726.33248673678577</v>
      </c>
      <c r="K300">
        <f t="shared" si="57"/>
        <v>1.2485287165374217</v>
      </c>
      <c r="L300">
        <f t="shared" si="58"/>
        <v>9.6101116261084538</v>
      </c>
      <c r="M300" s="43">
        <f t="shared" si="59"/>
        <v>16.691960949954719</v>
      </c>
      <c r="N300" s="6">
        <f t="shared" si="60"/>
        <v>3.2335335840201424E-8</v>
      </c>
      <c r="O300" s="4">
        <f>SUM($N$54:N300)*0.1+$O$30</f>
        <v>2.3593912510286335E-9</v>
      </c>
      <c r="P300" s="4">
        <f>SUM($O$235:O300)</f>
        <v>-6.8947020770303933E-6</v>
      </c>
      <c r="Q300" s="6">
        <f t="shared" si="61"/>
        <v>-1.2738411854472011E-7</v>
      </c>
      <c r="R300" s="4">
        <f>SUM($Q$54:Q300)*0.1+$O$8</f>
        <v>2.8052491360978778E-6</v>
      </c>
      <c r="S300" s="4">
        <f>SUM($R$235:R300)</f>
        <v>2.1010157289108646E-4</v>
      </c>
      <c r="T300">
        <f t="shared" si="62"/>
        <v>2.8052501282960427E-6</v>
      </c>
      <c r="U300">
        <f t="shared" si="63"/>
        <v>2.1021467086775728E-4</v>
      </c>
      <c r="X300" s="1"/>
    </row>
    <row r="301" spans="1:24" x14ac:dyDescent="0.25">
      <c r="A301" s="8"/>
      <c r="B301">
        <f t="shared" si="65"/>
        <v>24.700000000000081</v>
      </c>
      <c r="C301">
        <f t="shared" si="49"/>
        <v>-1396.6998684018731</v>
      </c>
      <c r="D301">
        <f t="shared" si="50"/>
        <v>-725.74654049904279</v>
      </c>
      <c r="E301">
        <f t="shared" si="51"/>
        <v>29.169165961926041</v>
      </c>
      <c r="F301">
        <f t="shared" si="52"/>
        <v>36287.327024952137</v>
      </c>
      <c r="G301">
        <f t="shared" si="53"/>
        <v>-3766.8186635049306</v>
      </c>
      <c r="H301">
        <f t="shared" si="54"/>
        <v>14911.112958605345</v>
      </c>
      <c r="I301">
        <f t="shared" si="55"/>
        <v>15379.538761224841</v>
      </c>
      <c r="J301" s="43">
        <f t="shared" si="56"/>
        <v>726.33248673678577</v>
      </c>
      <c r="K301">
        <f t="shared" si="57"/>
        <v>1.2532375635570372</v>
      </c>
      <c r="L301">
        <f t="shared" si="58"/>
        <v>9.6101116261084538</v>
      </c>
      <c r="M301" s="43">
        <f t="shared" si="59"/>
        <v>16.692313823718539</v>
      </c>
      <c r="N301" s="6">
        <f t="shared" si="60"/>
        <v>3.2310315656225231E-8</v>
      </c>
      <c r="O301" s="4">
        <f>SUM($N$54:N301)*0.1+$O$30</f>
        <v>5.5904228166512333E-9</v>
      </c>
      <c r="P301" s="4">
        <f>SUM($O$235:O301)</f>
        <v>-6.8891116542137419E-6</v>
      </c>
      <c r="Q301" s="6">
        <f t="shared" si="61"/>
        <v>-1.2790176791517816E-7</v>
      </c>
      <c r="R301" s="4">
        <f>SUM($Q$54:Q301)*0.1+$O$8</f>
        <v>2.7924589593063598E-6</v>
      </c>
      <c r="S301" s="4">
        <f>SUM($R$235:R301)</f>
        <v>2.128940318503928E-4</v>
      </c>
      <c r="T301">
        <f t="shared" si="62"/>
        <v>2.792464555233894E-6</v>
      </c>
      <c r="U301">
        <f t="shared" si="63"/>
        <v>2.1300546626061098E-4</v>
      </c>
      <c r="X301" s="1"/>
    </row>
    <row r="302" spans="1:24" x14ac:dyDescent="0.25">
      <c r="A302" s="8"/>
      <c r="B302">
        <f t="shared" si="65"/>
        <v>24.800000000000082</v>
      </c>
      <c r="C302">
        <f t="shared" si="49"/>
        <v>-1396.6998684018731</v>
      </c>
      <c r="D302">
        <f t="shared" si="50"/>
        <v>-725.74654049904279</v>
      </c>
      <c r="E302">
        <f t="shared" si="51"/>
        <v>29.169165961926041</v>
      </c>
      <c r="F302">
        <f t="shared" si="52"/>
        <v>36287.327024952137</v>
      </c>
      <c r="G302">
        <f t="shared" si="53"/>
        <v>-3763.9017469087376</v>
      </c>
      <c r="H302">
        <f t="shared" si="54"/>
        <v>14971.461836980265</v>
      </c>
      <c r="I302">
        <f t="shared" si="55"/>
        <v>15437.345169961676</v>
      </c>
      <c r="J302" s="43">
        <f t="shared" si="56"/>
        <v>726.33248673678577</v>
      </c>
      <c r="K302">
        <f t="shared" si="57"/>
        <v>1.2579480535117804</v>
      </c>
      <c r="L302">
        <f t="shared" si="58"/>
        <v>9.6101116261084538</v>
      </c>
      <c r="M302" s="43">
        <f t="shared" si="59"/>
        <v>16.692668142155366</v>
      </c>
      <c r="N302" s="6">
        <f t="shared" si="60"/>
        <v>3.2285295472249031E-8</v>
      </c>
      <c r="O302" s="4">
        <f>SUM($N$54:N302)*0.1+$O$30</f>
        <v>8.8189523638760954E-9</v>
      </c>
      <c r="P302" s="4">
        <f>SUM($O$235:O302)</f>
        <v>-6.880292701849866E-6</v>
      </c>
      <c r="Q302" s="6">
        <f t="shared" si="61"/>
        <v>-1.2841941728563617E-7</v>
      </c>
      <c r="R302" s="4">
        <f>SUM($Q$54:Q302)*0.1+$O$8</f>
        <v>2.7796170175777961E-6</v>
      </c>
      <c r="S302" s="4">
        <f>SUM($R$235:R302)</f>
        <v>2.156736488679706E-4</v>
      </c>
      <c r="T302">
        <f t="shared" si="62"/>
        <v>2.7796310075851574E-6</v>
      </c>
      <c r="U302">
        <f t="shared" si="63"/>
        <v>2.1578336646666676E-4</v>
      </c>
      <c r="X302" s="1"/>
    </row>
    <row r="303" spans="1:24" x14ac:dyDescent="0.25">
      <c r="A303" s="8"/>
      <c r="B303">
        <f t="shared" si="65"/>
        <v>24.900000000000084</v>
      </c>
      <c r="C303">
        <f t="shared" si="49"/>
        <v>-1396.6998684018731</v>
      </c>
      <c r="D303">
        <f t="shared" si="50"/>
        <v>-725.74654049904279</v>
      </c>
      <c r="E303">
        <f t="shared" si="51"/>
        <v>29.169165961926041</v>
      </c>
      <c r="F303">
        <f t="shared" si="52"/>
        <v>36287.327024952137</v>
      </c>
      <c r="G303">
        <f t="shared" si="53"/>
        <v>-3760.984830312545</v>
      </c>
      <c r="H303">
        <f t="shared" si="54"/>
        <v>15031.810715355186</v>
      </c>
      <c r="I303">
        <f t="shared" si="55"/>
        <v>15495.171514898055</v>
      </c>
      <c r="J303" s="43">
        <f t="shared" si="56"/>
        <v>726.33248673678577</v>
      </c>
      <c r="K303">
        <f t="shared" si="57"/>
        <v>1.262660168014212</v>
      </c>
      <c r="L303">
        <f t="shared" si="58"/>
        <v>9.6101116261084538</v>
      </c>
      <c r="M303" s="43">
        <f t="shared" si="59"/>
        <v>16.693023905173213</v>
      </c>
      <c r="N303" s="6">
        <f t="shared" si="60"/>
        <v>3.2260275288272831E-8</v>
      </c>
      <c r="O303" s="4">
        <f>SUM($N$54:N303)*0.1+$O$30</f>
        <v>1.2044979892703431E-8</v>
      </c>
      <c r="P303" s="4">
        <f>SUM($O$235:O303)</f>
        <v>-6.8682477219571628E-6</v>
      </c>
      <c r="Q303" s="6">
        <f t="shared" si="61"/>
        <v>-1.2893706665609418E-7</v>
      </c>
      <c r="R303" s="4">
        <f>SUM($Q$54:Q303)*0.1+$O$8</f>
        <v>2.7667233109121869E-6</v>
      </c>
      <c r="S303" s="4">
        <f>SUM($R$235:R303)</f>
        <v>2.1844037217888279E-4</v>
      </c>
      <c r="T303">
        <f t="shared" si="62"/>
        <v>2.7667495298066846E-6</v>
      </c>
      <c r="U303">
        <f t="shared" si="63"/>
        <v>2.1854832194372713E-4</v>
      </c>
      <c r="X303" s="1"/>
    </row>
    <row r="304" spans="1:24" x14ac:dyDescent="0.25">
      <c r="A304" s="8"/>
      <c r="B304">
        <f t="shared" si="65"/>
        <v>25.000000000000085</v>
      </c>
      <c r="C304">
        <f t="shared" si="49"/>
        <v>-1396.6998684018731</v>
      </c>
      <c r="D304">
        <f t="shared" si="50"/>
        <v>-725.74654049904279</v>
      </c>
      <c r="E304">
        <f t="shared" si="51"/>
        <v>29.169165961926041</v>
      </c>
      <c r="F304">
        <f t="shared" si="52"/>
        <v>36287.327024952137</v>
      </c>
      <c r="G304">
        <f t="shared" si="53"/>
        <v>-3758.0679137163525</v>
      </c>
      <c r="H304">
        <f t="shared" si="54"/>
        <v>15092.159593730106</v>
      </c>
      <c r="I304">
        <f t="shared" si="55"/>
        <v>15553.017573664734</v>
      </c>
      <c r="J304" s="43">
        <f t="shared" si="56"/>
        <v>726.33248673678577</v>
      </c>
      <c r="K304">
        <f t="shared" si="57"/>
        <v>1.2673738889440558</v>
      </c>
      <c r="L304">
        <f t="shared" si="58"/>
        <v>9.6101116261084538</v>
      </c>
      <c r="M304" s="43">
        <f t="shared" si="59"/>
        <v>16.693381112679713</v>
      </c>
      <c r="N304" s="6">
        <f t="shared" si="60"/>
        <v>3.2235255104296638E-8</v>
      </c>
      <c r="O304" s="4">
        <f>SUM($N$54:N304)*0.1+$O$30</f>
        <v>1.526850540313303E-8</v>
      </c>
      <c r="P304" s="4">
        <f>SUM($O$235:O304)</f>
        <v>-6.8529792165540301E-6</v>
      </c>
      <c r="Q304" s="6">
        <f t="shared" si="61"/>
        <v>-1.294547160265522E-7</v>
      </c>
      <c r="R304" s="4">
        <f>SUM($Q$54:Q304)*0.1+$O$8</f>
        <v>2.7537778393095316E-6</v>
      </c>
      <c r="S304" s="4">
        <f>SUM($R$235:R304)</f>
        <v>2.2119415001819234E-4</v>
      </c>
      <c r="T304">
        <f t="shared" si="62"/>
        <v>2.7538201676089013E-6</v>
      </c>
      <c r="U304">
        <f t="shared" si="63"/>
        <v>2.2130028315936042E-4</v>
      </c>
      <c r="X304" s="1"/>
    </row>
    <row r="305" spans="1:24" x14ac:dyDescent="0.25">
      <c r="A305" s="8"/>
      <c r="B305">
        <f t="shared" si="65"/>
        <v>25.100000000000087</v>
      </c>
      <c r="C305">
        <f t="shared" si="49"/>
        <v>-1396.6998684018731</v>
      </c>
      <c r="D305">
        <f t="shared" si="50"/>
        <v>-725.74654049904279</v>
      </c>
      <c r="E305">
        <f t="shared" si="51"/>
        <v>29.169165961926041</v>
      </c>
      <c r="F305">
        <f t="shared" si="52"/>
        <v>36287.327024952137</v>
      </c>
      <c r="G305">
        <f t="shared" si="53"/>
        <v>-3755.1509971201594</v>
      </c>
      <c r="H305">
        <f t="shared" si="54"/>
        <v>15152.508472105028</v>
      </c>
      <c r="I305">
        <f t="shared" si="55"/>
        <v>15610.883127113186</v>
      </c>
      <c r="J305" s="43">
        <f t="shared" si="56"/>
        <v>726.33248673678577</v>
      </c>
      <c r="K305">
        <f t="shared" si="57"/>
        <v>1.2720891984434832</v>
      </c>
      <c r="L305">
        <f t="shared" si="58"/>
        <v>9.6101116261084538</v>
      </c>
      <c r="M305" s="43">
        <f t="shared" si="59"/>
        <v>16.693739764582148</v>
      </c>
      <c r="N305" s="6">
        <f t="shared" si="60"/>
        <v>3.2210234920320439E-8</v>
      </c>
      <c r="O305" s="4">
        <f>SUM($N$54:N305)*0.1+$O$30</f>
        <v>1.8489528895165102E-8</v>
      </c>
      <c r="P305" s="4">
        <f>SUM($O$235:O305)</f>
        <v>-6.8344896876588653E-6</v>
      </c>
      <c r="Q305" s="6">
        <f t="shared" si="61"/>
        <v>-1.2997236539701021E-7</v>
      </c>
      <c r="R305" s="4">
        <f>SUM($Q$54:Q305)*0.1+$O$8</f>
        <v>2.7407806027698304E-6</v>
      </c>
      <c r="S305" s="4">
        <f>SUM($R$235:R305)</f>
        <v>2.2393493062096217E-4</v>
      </c>
      <c r="T305">
        <f t="shared" si="62"/>
        <v>2.7408429679932632E-6</v>
      </c>
      <c r="U305">
        <f t="shared" si="63"/>
        <v>2.2403920059111497E-4</v>
      </c>
      <c r="X305" s="1"/>
    </row>
    <row r="306" spans="1:24" x14ac:dyDescent="0.25">
      <c r="A306" s="8"/>
      <c r="B306">
        <f t="shared" si="65"/>
        <v>25.200000000000088</v>
      </c>
      <c r="C306">
        <f t="shared" si="49"/>
        <v>-1396.6998684018731</v>
      </c>
      <c r="D306">
        <f t="shared" si="50"/>
        <v>-725.74654049904279</v>
      </c>
      <c r="E306">
        <f t="shared" si="51"/>
        <v>29.169165961926041</v>
      </c>
      <c r="F306">
        <f t="shared" si="52"/>
        <v>36287.327024952137</v>
      </c>
      <c r="G306">
        <f t="shared" si="53"/>
        <v>-3752.2340805239669</v>
      </c>
      <c r="H306">
        <f t="shared" si="54"/>
        <v>15212.85735047995</v>
      </c>
      <c r="I306">
        <f t="shared" si="55"/>
        <v>15668.76795925887</v>
      </c>
      <c r="J306" s="43">
        <f t="shared" si="56"/>
        <v>726.33248673678577</v>
      </c>
      <c r="K306">
        <f t="shared" si="57"/>
        <v>1.2768060789124909</v>
      </c>
      <c r="L306">
        <f t="shared" si="58"/>
        <v>9.6101116261084538</v>
      </c>
      <c r="M306" s="43">
        <f t="shared" si="59"/>
        <v>16.694099860787418</v>
      </c>
      <c r="N306" s="6">
        <f t="shared" si="60"/>
        <v>3.2185214736344239E-8</v>
      </c>
      <c r="O306" s="4">
        <f>SUM($N$54:N306)*0.1+$O$30</f>
        <v>2.1708050368799648E-8</v>
      </c>
      <c r="P306" s="4">
        <f>SUM($O$235:O306)</f>
        <v>-6.812781637290066E-6</v>
      </c>
      <c r="Q306" s="6">
        <f t="shared" si="61"/>
        <v>-1.3049001476746825E-7</v>
      </c>
      <c r="R306" s="4">
        <f>SUM($Q$54:Q306)*0.1+$O$8</f>
        <v>2.7277316012930835E-6</v>
      </c>
      <c r="S306" s="4">
        <f>SUM($R$235:R306)</f>
        <v>2.2666266222225526E-4</v>
      </c>
      <c r="T306">
        <f t="shared" si="62"/>
        <v>2.7278179792910931E-6</v>
      </c>
      <c r="U306">
        <f t="shared" si="63"/>
        <v>2.2676502472673685E-4</v>
      </c>
      <c r="X306" s="1"/>
    </row>
    <row r="307" spans="1:24" x14ac:dyDescent="0.25">
      <c r="A307" s="8"/>
      <c r="B307">
        <f t="shared" si="65"/>
        <v>25.30000000000009</v>
      </c>
      <c r="C307">
        <f t="shared" si="49"/>
        <v>-1396.6998684018731</v>
      </c>
      <c r="D307">
        <f t="shared" si="50"/>
        <v>-725.74654049904279</v>
      </c>
      <c r="E307">
        <f t="shared" si="51"/>
        <v>29.169165961926041</v>
      </c>
      <c r="F307">
        <f t="shared" si="52"/>
        <v>36287.327024952137</v>
      </c>
      <c r="G307">
        <f t="shared" si="53"/>
        <v>-3749.3171639277743</v>
      </c>
      <c r="H307">
        <f t="shared" si="54"/>
        <v>15273.20622885487</v>
      </c>
      <c r="I307">
        <f t="shared" si="55"/>
        <v>15726.671857225692</v>
      </c>
      <c r="J307" s="43">
        <f t="shared" si="56"/>
        <v>726.33248673678577</v>
      </c>
      <c r="K307">
        <f t="shared" si="57"/>
        <v>1.2815245130043735</v>
      </c>
      <c r="L307">
        <f t="shared" si="58"/>
        <v>9.6101116261084538</v>
      </c>
      <c r="M307" s="43">
        <f t="shared" si="59"/>
        <v>16.694461401202069</v>
      </c>
      <c r="N307" s="6">
        <f t="shared" si="60"/>
        <v>3.2160194552368046E-8</v>
      </c>
      <c r="O307" s="4">
        <f>SUM($N$54:N307)*0.1+$O$30</f>
        <v>2.4924069824036351E-8</v>
      </c>
      <c r="P307" s="4">
        <f>SUM($O$235:O307)</f>
        <v>-6.7878575674660297E-6</v>
      </c>
      <c r="Q307" s="6">
        <f t="shared" si="61"/>
        <v>-1.3100766413792624E-7</v>
      </c>
      <c r="R307" s="4">
        <f>SUM($Q$54:Q307)*0.1+$O$8</f>
        <v>2.714630834879291E-6</v>
      </c>
      <c r="S307" s="4">
        <f>SUM($R$235:R307)</f>
        <v>2.2937729305713456E-4</v>
      </c>
      <c r="T307">
        <f t="shared" si="62"/>
        <v>2.7147452512038825E-6</v>
      </c>
      <c r="U307">
        <f t="shared" si="63"/>
        <v>2.2947770606439048E-4</v>
      </c>
      <c r="X307" s="1"/>
    </row>
    <row r="308" spans="1:24" x14ac:dyDescent="0.25">
      <c r="A308" s="8"/>
      <c r="B308">
        <f t="shared" si="65"/>
        <v>25.400000000000091</v>
      </c>
      <c r="C308">
        <f t="shared" si="49"/>
        <v>-1396.6998684018731</v>
      </c>
      <c r="D308">
        <f t="shared" si="50"/>
        <v>-725.74654049904279</v>
      </c>
      <c r="E308">
        <f t="shared" si="51"/>
        <v>29.169165961926041</v>
      </c>
      <c r="F308">
        <f t="shared" si="52"/>
        <v>36287.327024952137</v>
      </c>
      <c r="G308">
        <f t="shared" si="53"/>
        <v>-3746.4002473315813</v>
      </c>
      <c r="H308">
        <f t="shared" si="54"/>
        <v>15333.555107229793</v>
      </c>
      <c r="I308">
        <f t="shared" si="55"/>
        <v>15784.594611191604</v>
      </c>
      <c r="J308" s="43">
        <f t="shared" si="56"/>
        <v>726.33248673678577</v>
      </c>
      <c r="K308">
        <f t="shared" si="57"/>
        <v>1.286244483621293</v>
      </c>
      <c r="L308">
        <f t="shared" si="58"/>
        <v>9.6101116261084538</v>
      </c>
      <c r="M308" s="43">
        <f t="shared" si="59"/>
        <v>16.694824385732268</v>
      </c>
      <c r="N308" s="6">
        <f t="shared" si="60"/>
        <v>3.2135174368391846E-8</v>
      </c>
      <c r="O308" s="4">
        <f>SUM($N$54:N308)*0.1+$O$30</f>
        <v>2.8137587260875528E-8</v>
      </c>
      <c r="P308" s="4">
        <f>SUM($O$235:O308)</f>
        <v>-6.7597199802051538E-6</v>
      </c>
      <c r="Q308" s="6">
        <f t="shared" si="61"/>
        <v>-1.3152531350838428E-7</v>
      </c>
      <c r="R308" s="4">
        <f>SUM($Q$54:Q308)*0.1+$O$8</f>
        <v>2.7014783035284529E-6</v>
      </c>
      <c r="S308" s="4">
        <f>SUM($R$235:R308)</f>
        <v>2.3207877136066302E-4</v>
      </c>
      <c r="T308">
        <f t="shared" si="62"/>
        <v>2.7016248348451036E-6</v>
      </c>
      <c r="U308">
        <f t="shared" si="63"/>
        <v>2.3217719511288288E-4</v>
      </c>
      <c r="X308" s="1"/>
    </row>
    <row r="309" spans="1:24" x14ac:dyDescent="0.25">
      <c r="A309" s="8"/>
      <c r="B309">
        <f t="shared" si="65"/>
        <v>25.500000000000092</v>
      </c>
      <c r="C309">
        <f t="shared" si="49"/>
        <v>-1396.6998684018731</v>
      </c>
      <c r="D309">
        <f t="shared" si="50"/>
        <v>-725.74654049904279</v>
      </c>
      <c r="E309">
        <f t="shared" si="51"/>
        <v>29.169165961926041</v>
      </c>
      <c r="F309">
        <f t="shared" si="52"/>
        <v>36287.327024952137</v>
      </c>
      <c r="G309">
        <f t="shared" si="53"/>
        <v>-3743.4833307353892</v>
      </c>
      <c r="H309">
        <f t="shared" si="54"/>
        <v>15393.903985604713</v>
      </c>
      <c r="I309">
        <f t="shared" si="55"/>
        <v>15842.536014335281</v>
      </c>
      <c r="J309" s="43">
        <f t="shared" si="56"/>
        <v>726.33248673678577</v>
      </c>
      <c r="K309">
        <f t="shared" si="57"/>
        <v>1.2909659739099311</v>
      </c>
      <c r="L309">
        <f t="shared" si="58"/>
        <v>9.6101116261084538</v>
      </c>
      <c r="M309" s="43">
        <f t="shared" si="59"/>
        <v>16.695188814283828</v>
      </c>
      <c r="N309" s="6">
        <f t="shared" si="60"/>
        <v>3.2110154184415653E-8</v>
      </c>
      <c r="O309" s="4">
        <f>SUM($N$54:N309)*0.1+$O$30</f>
        <v>3.1348602679317072E-8</v>
      </c>
      <c r="P309" s="4">
        <f>SUM($O$235:O309)</f>
        <v>-6.7283713775258369E-6</v>
      </c>
      <c r="Q309" s="6">
        <f t="shared" si="61"/>
        <v>-1.320429628788423E-7</v>
      </c>
      <c r="R309" s="4">
        <f>SUM($Q$54:Q309)*0.1+$O$8</f>
        <v>2.6882740072405688E-6</v>
      </c>
      <c r="S309" s="4">
        <f>SUM($R$235:R309)</f>
        <v>2.3476704536790359E-4</v>
      </c>
      <c r="T309">
        <f t="shared" si="62"/>
        <v>2.6884567827836121E-6</v>
      </c>
      <c r="U309">
        <f t="shared" si="63"/>
        <v>2.3486344239189124E-4</v>
      </c>
      <c r="X309" s="1"/>
    </row>
    <row r="310" spans="1:24" x14ac:dyDescent="0.25">
      <c r="A310" s="8"/>
      <c r="B310">
        <f t="shared" si="65"/>
        <v>25.600000000000094</v>
      </c>
      <c r="C310">
        <f t="shared" si="49"/>
        <v>-1396.6998684018731</v>
      </c>
      <c r="D310">
        <f t="shared" si="50"/>
        <v>-725.74654049904279</v>
      </c>
      <c r="E310">
        <f t="shared" si="51"/>
        <v>29.169165961926041</v>
      </c>
      <c r="F310">
        <f t="shared" si="52"/>
        <v>36287.327024952137</v>
      </c>
      <c r="G310">
        <f t="shared" si="53"/>
        <v>-3740.5664141391962</v>
      </c>
      <c r="H310">
        <f t="shared" si="54"/>
        <v>15454.252863979635</v>
      </c>
      <c r="I310">
        <f t="shared" si="55"/>
        <v>15900.495862783931</v>
      </c>
      <c r="J310" s="43">
        <f t="shared" si="56"/>
        <v>726.33248673678577</v>
      </c>
      <c r="K310">
        <f t="shared" si="57"/>
        <v>1.2956889672572385</v>
      </c>
      <c r="L310">
        <f t="shared" si="58"/>
        <v>9.6101116261084538</v>
      </c>
      <c r="M310" s="43">
        <f t="shared" si="59"/>
        <v>16.695554686762186</v>
      </c>
      <c r="N310" s="6">
        <f t="shared" si="60"/>
        <v>3.2085134000439453E-8</v>
      </c>
      <c r="O310" s="4">
        <f>SUM($N$54:N310)*0.1+$O$30</f>
        <v>3.4557116079360985E-8</v>
      </c>
      <c r="P310" s="4">
        <f>SUM($O$235:O310)</f>
        <v>-6.6938142614464754E-6</v>
      </c>
      <c r="Q310" s="6">
        <f t="shared" si="61"/>
        <v>-1.3256061224930031E-7</v>
      </c>
      <c r="R310" s="4">
        <f>SUM($Q$54:Q310)*0.1+$O$8</f>
        <v>2.6750179460156387E-6</v>
      </c>
      <c r="S310" s="4">
        <f>SUM($R$235:R310)</f>
        <v>2.3744206331391922E-4</v>
      </c>
      <c r="T310">
        <f t="shared" si="62"/>
        <v>2.6752411490887037E-6</v>
      </c>
      <c r="U310">
        <f t="shared" si="63"/>
        <v>2.3753639843219389E-4</v>
      </c>
      <c r="X310" s="1"/>
    </row>
    <row r="311" spans="1:24" x14ac:dyDescent="0.25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-1396.6998684018731</v>
      </c>
      <c r="D311">
        <f t="shared" ref="D311:D374" si="67">IF(B311&lt;$B$41,$B$13,IF(AND($B$41&lt;=B311,B311&lt;$B$41+$G$8),$B$13+$B$16,$B$13+$B$16+$B$10))</f>
        <v>-725.74654049904279</v>
      </c>
      <c r="E311">
        <f t="shared" ref="E311:E374" si="68">IF(B311&lt;$B$41,$B$14,IF(AND($B$41&lt;=B311,B311&lt;$B$41+$G$8),$B$14+$B$17,$B$14+$B$17+$B$11))</f>
        <v>29.169165961926041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-3737.6494975430037</v>
      </c>
      <c r="H311">
        <f t="shared" ref="H311:H374" si="71">IF(B311&lt;$B$41,-$B$13*B311,IF(AND($B$41&lt;=B311,B311&lt;=$B$41+$G$8),-$B$13*B311+(-B311+B298)*B273,-$B$13*B311+(-B311+$B$41)*$B$16+(-B311+$B$41+$G$8)*$B$10))</f>
        <v>15514.601742354555</v>
      </c>
      <c r="I311">
        <f t="shared" ref="I311:I374" si="72">SQRT(SUMSQ(H311,G311))</f>
        <v>15958.473955562118</v>
      </c>
      <c r="J311" s="43">
        <f t="shared" ref="J311:J374" si="73">SQRT(SUMSQ(D311:E311))</f>
        <v>726.33248673678577</v>
      </c>
      <c r="K311">
        <f t="shared" ref="K311:K374" si="74">32*I311/(PI()*$G$13^3)</f>
        <v>1.3004134472862632</v>
      </c>
      <c r="L311">
        <f t="shared" ref="L311:L374" si="75">16*F311/(PI()*$G$13^3)*$G$23</f>
        <v>9.6101116261084538</v>
      </c>
      <c r="M311" s="43">
        <f t="shared" ref="M311:M374" si="76">SQRT(K311^2+3*L311^2)</f>
        <v>16.695922003072415</v>
      </c>
      <c r="N311" s="6">
        <f t="shared" ref="N311:N374" si="77">-G311/($G$15*$B$42)</f>
        <v>3.2060113816463254E-8</v>
      </c>
      <c r="O311" s="4">
        <f>SUM($N$54:N311)*0.1+$O$30</f>
        <v>3.7763127461007372E-8</v>
      </c>
      <c r="P311" s="4">
        <f>SUM($O$235:O311)</f>
        <v>-6.656051133985468E-6</v>
      </c>
      <c r="Q311" s="6">
        <f t="shared" ref="Q311:Q374" si="78">-H311/($B$42*$G$15)</f>
        <v>-1.3307826161975833E-7</v>
      </c>
      <c r="R311" s="4">
        <f>SUM($Q$54:Q311)*0.1+$O$8</f>
        <v>2.6617101198536629E-6</v>
      </c>
      <c r="S311" s="4">
        <f>SUM($R$235:R311)</f>
        <v>2.4010377343377289E-4</v>
      </c>
      <c r="T311">
        <f t="shared" ref="T311:T374" si="79">SQRT(SUMSQ(O311,R311))</f>
        <v>2.6619779893768913E-6</v>
      </c>
      <c r="U311">
        <f t="shared" ref="U311:U374" si="80">SQRT(S311^2+P311^2)</f>
        <v>2.4019601377590506E-4</v>
      </c>
      <c r="X311" s="1"/>
    </row>
    <row r="312" spans="1:24" x14ac:dyDescent="0.25">
      <c r="A312" s="8"/>
      <c r="B312">
        <f t="shared" si="65"/>
        <v>25.800000000000097</v>
      </c>
      <c r="C312">
        <f t="shared" si="66"/>
        <v>-1396.6998684018731</v>
      </c>
      <c r="D312">
        <f t="shared" si="67"/>
        <v>-725.74654049904279</v>
      </c>
      <c r="E312">
        <f t="shared" si="68"/>
        <v>29.169165961926041</v>
      </c>
      <c r="F312">
        <f t="shared" si="69"/>
        <v>36287.327024952137</v>
      </c>
      <c r="G312">
        <f t="shared" si="70"/>
        <v>-3734.7325809468111</v>
      </c>
      <c r="H312">
        <f t="shared" si="71"/>
        <v>15574.950620729476</v>
      </c>
      <c r="I312">
        <f t="shared" si="72"/>
        <v>16016.470094541653</v>
      </c>
      <c r="J312" s="43">
        <f t="shared" si="73"/>
        <v>726.33248673678577</v>
      </c>
      <c r="K312">
        <f t="shared" si="74"/>
        <v>1.3051393978520682</v>
      </c>
      <c r="L312">
        <f t="shared" si="75"/>
        <v>9.6101116261084538</v>
      </c>
      <c r="M312" s="43">
        <f t="shared" si="76"/>
        <v>16.696290763119222</v>
      </c>
      <c r="N312" s="6">
        <f t="shared" si="77"/>
        <v>3.2035093632487061E-8</v>
      </c>
      <c r="O312" s="4">
        <f>SUM($N$54:N312)*0.1+$O$30</f>
        <v>4.0966636824256021E-8</v>
      </c>
      <c r="P312" s="4">
        <f>SUM($O$235:O312)</f>
        <v>-6.6150844971612119E-6</v>
      </c>
      <c r="Q312" s="6">
        <f t="shared" si="78"/>
        <v>-1.3359591099021637E-7</v>
      </c>
      <c r="R312" s="4">
        <f>SUM($Q$54:Q312)*0.1+$O$8</f>
        <v>2.6483505287546412E-6</v>
      </c>
      <c r="S312" s="4">
        <f>SUM($R$235:R312)</f>
        <v>2.4275212396252752E-4</v>
      </c>
      <c r="T312">
        <f t="shared" si="79"/>
        <v>2.6486673608604909E-6</v>
      </c>
      <c r="U312">
        <f t="shared" si="80"/>
        <v>2.4284223897671285E-4</v>
      </c>
      <c r="X312" s="1"/>
    </row>
    <row r="313" spans="1:24" x14ac:dyDescent="0.25">
      <c r="A313" s="8"/>
      <c r="B313">
        <f t="shared" si="65"/>
        <v>25.900000000000098</v>
      </c>
      <c r="C313">
        <f t="shared" si="66"/>
        <v>-1396.6998684018731</v>
      </c>
      <c r="D313">
        <f t="shared" si="67"/>
        <v>-725.74654049904279</v>
      </c>
      <c r="E313">
        <f t="shared" si="68"/>
        <v>29.169165961926041</v>
      </c>
      <c r="F313">
        <f t="shared" si="69"/>
        <v>36287.327024952137</v>
      </c>
      <c r="G313">
        <f t="shared" si="70"/>
        <v>-3731.8156643506181</v>
      </c>
      <c r="H313">
        <f t="shared" si="71"/>
        <v>15635.299499104398</v>
      </c>
      <c r="I313">
        <f t="shared" si="72"/>
        <v>16074.484084392472</v>
      </c>
      <c r="J313" s="43">
        <f t="shared" si="73"/>
        <v>726.33248673678577</v>
      </c>
      <c r="K313">
        <f t="shared" si="74"/>
        <v>1.3098668030377274</v>
      </c>
      <c r="L313">
        <f t="shared" si="75"/>
        <v>9.6101116261084538</v>
      </c>
      <c r="M313" s="43">
        <f t="shared" si="76"/>
        <v>16.696660966806952</v>
      </c>
      <c r="N313" s="6">
        <f t="shared" si="77"/>
        <v>3.2010073448510854E-8</v>
      </c>
      <c r="O313" s="4">
        <f>SUM($N$54:N313)*0.1+$O$30</f>
        <v>4.4167644169107145E-8</v>
      </c>
      <c r="P313" s="4">
        <f>SUM($O$235:O313)</f>
        <v>-6.5709168529921049E-6</v>
      </c>
      <c r="Q313" s="6">
        <f t="shared" si="78"/>
        <v>-1.3411356036067438E-7</v>
      </c>
      <c r="R313" s="4">
        <f>SUM($Q$54:Q313)*0.1+$O$8</f>
        <v>2.6349391727185734E-6</v>
      </c>
      <c r="S313" s="4">
        <f>SUM($R$235:R313)</f>
        <v>2.4538706313524607E-4</v>
      </c>
      <c r="T313">
        <f t="shared" si="79"/>
        <v>2.6353093223980916E-6</v>
      </c>
      <c r="U313">
        <f t="shared" si="80"/>
        <v>2.454750246001213E-4</v>
      </c>
      <c r="X313" s="1"/>
    </row>
    <row r="314" spans="1:24" x14ac:dyDescent="0.25">
      <c r="A314" s="8"/>
      <c r="B314">
        <f t="shared" si="65"/>
        <v>26.000000000000099</v>
      </c>
      <c r="C314">
        <f t="shared" si="66"/>
        <v>-1396.6998684018731</v>
      </c>
      <c r="D314">
        <f t="shared" si="67"/>
        <v>-725.74654049904279</v>
      </c>
      <c r="E314">
        <f t="shared" si="68"/>
        <v>29.169165961926041</v>
      </c>
      <c r="F314">
        <f t="shared" si="69"/>
        <v>36287.327024952137</v>
      </c>
      <c r="G314">
        <f t="shared" si="70"/>
        <v>-3728.8987477544256</v>
      </c>
      <c r="H314">
        <f t="shared" si="71"/>
        <v>15695.648377479318</v>
      </c>
      <c r="I314">
        <f t="shared" si="72"/>
        <v>16132.515732534515</v>
      </c>
      <c r="J314" s="43">
        <f t="shared" si="73"/>
        <v>726.33248673678577</v>
      </c>
      <c r="K314">
        <f t="shared" si="74"/>
        <v>1.3145956471504063</v>
      </c>
      <c r="L314">
        <f t="shared" si="75"/>
        <v>9.6101116261084538</v>
      </c>
      <c r="M314" s="43">
        <f t="shared" si="76"/>
        <v>16.697032614039582</v>
      </c>
      <c r="N314" s="6">
        <f t="shared" si="77"/>
        <v>3.1985053264534661E-8</v>
      </c>
      <c r="O314" s="4">
        <f>SUM($N$54:N314)*0.1+$O$30</f>
        <v>4.7366149495560636E-8</v>
      </c>
      <c r="P314" s="4">
        <f>SUM($O$235:O314)</f>
        <v>-6.5235507034965444E-6</v>
      </c>
      <c r="Q314" s="6">
        <f t="shared" si="78"/>
        <v>-1.346312097311324E-7</v>
      </c>
      <c r="R314" s="4">
        <f>SUM($Q$54:Q314)*0.1+$O$8</f>
        <v>2.62147605174546E-6</v>
      </c>
      <c r="S314" s="4">
        <f>SUM($R$235:R314)</f>
        <v>2.4800853918699152E-4</v>
      </c>
      <c r="T314">
        <f t="shared" si="79"/>
        <v>2.6219039345469926E-6</v>
      </c>
      <c r="U314">
        <f t="shared" si="80"/>
        <v>2.4809432122369627E-4</v>
      </c>
      <c r="X314" s="1"/>
    </row>
    <row r="315" spans="1:24" x14ac:dyDescent="0.25">
      <c r="A315" s="8"/>
      <c r="B315">
        <f t="shared" si="65"/>
        <v>26.100000000000101</v>
      </c>
      <c r="C315">
        <f t="shared" si="66"/>
        <v>-1396.6998684018731</v>
      </c>
      <c r="D315">
        <f t="shared" si="67"/>
        <v>-725.74654049904279</v>
      </c>
      <c r="E315">
        <f t="shared" si="68"/>
        <v>29.169165961926041</v>
      </c>
      <c r="F315">
        <f t="shared" si="69"/>
        <v>36287.327024952137</v>
      </c>
      <c r="G315">
        <f t="shared" si="70"/>
        <v>-3725.981831158233</v>
      </c>
      <c r="H315">
        <f t="shared" si="71"/>
        <v>15755.997255854239</v>
      </c>
      <c r="I315">
        <f t="shared" si="72"/>
        <v>16190.564849090584</v>
      </c>
      <c r="J315" s="43">
        <f t="shared" si="73"/>
        <v>726.33248673678577</v>
      </c>
      <c r="K315">
        <f t="shared" si="74"/>
        <v>1.3193259147175185</v>
      </c>
      <c r="L315">
        <f t="shared" si="75"/>
        <v>9.6101116261084538</v>
      </c>
      <c r="M315" s="43">
        <f t="shared" si="76"/>
        <v>16.697405704720715</v>
      </c>
      <c r="N315" s="6">
        <f t="shared" si="77"/>
        <v>3.1960033080558468E-8</v>
      </c>
      <c r="O315" s="4">
        <f>SUM($N$54:N315)*0.1+$O$30</f>
        <v>5.0562152803616495E-8</v>
      </c>
      <c r="P315" s="4">
        <f>SUM($O$235:O315)</f>
        <v>-6.4729885506929279E-6</v>
      </c>
      <c r="Q315" s="6">
        <f t="shared" si="78"/>
        <v>-1.3514885910159041E-7</v>
      </c>
      <c r="R315" s="4">
        <f>SUM($Q$54:Q315)*0.1+$O$8</f>
        <v>2.607961165835301E-6</v>
      </c>
      <c r="S315" s="4">
        <f>SUM($R$235:R315)</f>
        <v>2.5061650035282683E-4</v>
      </c>
      <c r="T315">
        <f t="shared" si="79"/>
        <v>2.6084512596176988E-6</v>
      </c>
      <c r="U315">
        <f t="shared" si="80"/>
        <v>2.507000794373146E-4</v>
      </c>
      <c r="X315" s="1"/>
    </row>
    <row r="316" spans="1:24" x14ac:dyDescent="0.25">
      <c r="A316" s="8"/>
      <c r="B316">
        <f t="shared" si="65"/>
        <v>26.200000000000102</v>
      </c>
      <c r="C316">
        <f t="shared" si="66"/>
        <v>-1396.6998684018731</v>
      </c>
      <c r="D316">
        <f t="shared" si="67"/>
        <v>-725.74654049904279</v>
      </c>
      <c r="E316">
        <f t="shared" si="68"/>
        <v>29.169165961926041</v>
      </c>
      <c r="F316">
        <f t="shared" si="69"/>
        <v>36287.327024952137</v>
      </c>
      <c r="G316">
        <f t="shared" si="70"/>
        <v>-3723.0649145620409</v>
      </c>
      <c r="H316">
        <f t="shared" si="71"/>
        <v>15816.346134229159</v>
      </c>
      <c r="I316">
        <f t="shared" si="72"/>
        <v>16248.631246840103</v>
      </c>
      <c r="J316" s="43">
        <f t="shared" si="73"/>
        <v>726.33248673678577</v>
      </c>
      <c r="K316">
        <f t="shared" si="74"/>
        <v>1.324057590482959</v>
      </c>
      <c r="L316">
        <f t="shared" si="75"/>
        <v>9.6101116261084538</v>
      </c>
      <c r="M316" s="43">
        <f t="shared" si="76"/>
        <v>16.697780238753598</v>
      </c>
      <c r="N316" s="6">
        <f t="shared" si="77"/>
        <v>3.1935012896582275E-8</v>
      </c>
      <c r="O316" s="4">
        <f>SUM($N$54:N316)*0.1+$O$30</f>
        <v>5.3755654093274723E-8</v>
      </c>
      <c r="P316" s="4">
        <f>SUM($O$235:O316)</f>
        <v>-6.4192328965996529E-6</v>
      </c>
      <c r="Q316" s="6">
        <f t="shared" si="78"/>
        <v>-1.3566650847204843E-7</v>
      </c>
      <c r="R316" s="4">
        <f>SUM($Q$54:Q316)*0.1+$O$8</f>
        <v>2.5943945149880964E-6</v>
      </c>
      <c r="S316" s="4">
        <f>SUM($R$235:R316)</f>
        <v>2.5321089486781491E-4</v>
      </c>
      <c r="T316">
        <f t="shared" si="79"/>
        <v>2.5949513617305657E-6</v>
      </c>
      <c r="U316">
        <f t="shared" si="80"/>
        <v>2.5329224984341783E-4</v>
      </c>
      <c r="X316" s="1"/>
    </row>
    <row r="317" spans="1:24" x14ac:dyDescent="0.25">
      <c r="A317" s="8"/>
      <c r="B317">
        <f t="shared" si="65"/>
        <v>26.300000000000104</v>
      </c>
      <c r="C317">
        <f t="shared" si="66"/>
        <v>-1396.6998684018731</v>
      </c>
      <c r="D317">
        <f t="shared" si="67"/>
        <v>-725.74654049904279</v>
      </c>
      <c r="E317">
        <f t="shared" si="68"/>
        <v>29.169165961926041</v>
      </c>
      <c r="F317">
        <f t="shared" si="69"/>
        <v>36287.327024952137</v>
      </c>
      <c r="G317">
        <f t="shared" si="70"/>
        <v>-3720.1479979658484</v>
      </c>
      <c r="H317">
        <f t="shared" si="71"/>
        <v>15876.695012604083</v>
      </c>
      <c r="I317">
        <f t="shared" si="72"/>
        <v>16306.714741173853</v>
      </c>
      <c r="J317" s="43">
        <f t="shared" si="73"/>
        <v>726.33248673678577</v>
      </c>
      <c r="K317">
        <f t="shared" si="74"/>
        <v>1.3287906594034153</v>
      </c>
      <c r="L317">
        <f t="shared" si="75"/>
        <v>9.6101116261084538</v>
      </c>
      <c r="M317" s="43">
        <f t="shared" si="76"/>
        <v>16.698156216041113</v>
      </c>
      <c r="N317" s="6">
        <f t="shared" si="77"/>
        <v>3.1909992712606076E-8</v>
      </c>
      <c r="O317" s="4">
        <f>SUM($N$54:N317)*0.1+$O$30</f>
        <v>5.6946653364535318E-8</v>
      </c>
      <c r="P317" s="4">
        <f>SUM($O$235:O317)</f>
        <v>-6.3622862432351179E-6</v>
      </c>
      <c r="Q317" s="6">
        <f t="shared" si="78"/>
        <v>-1.3618415784250647E-7</v>
      </c>
      <c r="R317" s="4">
        <f>SUM($Q$54:Q317)*0.1+$O$8</f>
        <v>2.5807760992038458E-6</v>
      </c>
      <c r="S317" s="4">
        <f>SUM($R$235:R317)</f>
        <v>2.5579167096701877E-4</v>
      </c>
      <c r="T317">
        <f t="shared" si="79"/>
        <v>2.5814043068746976E-6</v>
      </c>
      <c r="U317">
        <f t="shared" si="80"/>
        <v>2.5587078305726985E-4</v>
      </c>
      <c r="X317" s="1"/>
    </row>
    <row r="318" spans="1:24" x14ac:dyDescent="0.25">
      <c r="A318" s="8"/>
      <c r="B318">
        <f t="shared" si="65"/>
        <v>26.400000000000105</v>
      </c>
      <c r="C318">
        <f t="shared" si="66"/>
        <v>-1396.6998684018731</v>
      </c>
      <c r="D318">
        <f t="shared" si="67"/>
        <v>-725.74654049904279</v>
      </c>
      <c r="E318">
        <f t="shared" si="68"/>
        <v>29.169165961926041</v>
      </c>
      <c r="F318">
        <f t="shared" si="69"/>
        <v>36287.327024952137</v>
      </c>
      <c r="G318">
        <f t="shared" si="70"/>
        <v>-3717.2310813696558</v>
      </c>
      <c r="H318">
        <f t="shared" si="71"/>
        <v>15937.043890979003</v>
      </c>
      <c r="I318">
        <f t="shared" si="72"/>
        <v>16364.815150049566</v>
      </c>
      <c r="J318" s="43">
        <f t="shared" si="73"/>
        <v>726.33248673678577</v>
      </c>
      <c r="K318">
        <f t="shared" si="74"/>
        <v>1.3335251066447491</v>
      </c>
      <c r="L318">
        <f t="shared" si="75"/>
        <v>9.6101116261084538</v>
      </c>
      <c r="M318" s="43">
        <f t="shared" si="76"/>
        <v>16.698533636485767</v>
      </c>
      <c r="N318" s="6">
        <f t="shared" si="77"/>
        <v>3.1884972528629883E-8</v>
      </c>
      <c r="O318" s="4">
        <f>SUM($N$54:N318)*0.1+$O$30</f>
        <v>6.0135150617398282E-8</v>
      </c>
      <c r="P318" s="4">
        <f>SUM($O$235:O318)</f>
        <v>-6.3021510926177196E-6</v>
      </c>
      <c r="Q318" s="6">
        <f t="shared" si="78"/>
        <v>-1.3670180721296448E-7</v>
      </c>
      <c r="R318" s="4">
        <f>SUM($Q$54:Q318)*0.1+$O$8</f>
        <v>2.5671059184825492E-6</v>
      </c>
      <c r="S318" s="4">
        <f>SUM($R$235:R318)</f>
        <v>2.5835877688550133E-4</v>
      </c>
      <c r="T318">
        <f t="shared" si="79"/>
        <v>2.5678101629692001E-6</v>
      </c>
      <c r="U318">
        <f t="shared" si="80"/>
        <v>2.5843562970721828E-4</v>
      </c>
      <c r="X318" s="1"/>
    </row>
    <row r="319" spans="1:24" x14ac:dyDescent="0.25">
      <c r="A319" s="8"/>
      <c r="B319">
        <f t="shared" si="65"/>
        <v>26.500000000000107</v>
      </c>
      <c r="C319">
        <f t="shared" si="66"/>
        <v>-1396.6998684018731</v>
      </c>
      <c r="D319">
        <f t="shared" si="67"/>
        <v>-725.74654049904279</v>
      </c>
      <c r="E319">
        <f t="shared" si="68"/>
        <v>29.169165961926041</v>
      </c>
      <c r="F319">
        <f t="shared" si="69"/>
        <v>36287.327024952137</v>
      </c>
      <c r="G319">
        <f t="shared" si="70"/>
        <v>-3714.3141647734633</v>
      </c>
      <c r="H319">
        <f t="shared" si="71"/>
        <v>15997.392769353924</v>
      </c>
      <c r="I319">
        <f t="shared" si="72"/>
        <v>16422.932293948423</v>
      </c>
      <c r="J319" s="43">
        <f t="shared" si="73"/>
        <v>726.33248673678577</v>
      </c>
      <c r="K319">
        <f t="shared" si="74"/>
        <v>1.3382609175784508</v>
      </c>
      <c r="L319">
        <f t="shared" si="75"/>
        <v>9.6101116261084538</v>
      </c>
      <c r="M319" s="43">
        <f t="shared" si="76"/>
        <v>16.69891249998971</v>
      </c>
      <c r="N319" s="6">
        <f t="shared" si="77"/>
        <v>3.1859952344653683E-8</v>
      </c>
      <c r="O319" s="4">
        <f>SUM($N$54:N319)*0.1+$O$30</f>
        <v>6.3321145851863614E-8</v>
      </c>
      <c r="P319" s="4">
        <f>SUM($O$235:O319)</f>
        <v>-6.2388299467658562E-6</v>
      </c>
      <c r="Q319" s="6">
        <f t="shared" si="78"/>
        <v>-1.372194565834225E-7</v>
      </c>
      <c r="R319" s="4">
        <f>SUM($Q$54:Q319)*0.1+$O$8</f>
        <v>2.553383972824207E-6</v>
      </c>
      <c r="S319" s="4">
        <f>SUM($R$235:R319)</f>
        <v>2.6091216085832555E-4</v>
      </c>
      <c r="T319">
        <f t="shared" si="79"/>
        <v>2.554168999926889E-6</v>
      </c>
      <c r="U319">
        <f t="shared" si="80"/>
        <v>2.6098674043496041E-4</v>
      </c>
      <c r="X319" s="1"/>
    </row>
    <row r="320" spans="1:24" x14ac:dyDescent="0.25">
      <c r="A320" s="8"/>
      <c r="B320">
        <f t="shared" si="65"/>
        <v>26.600000000000108</v>
      </c>
      <c r="C320">
        <f t="shared" si="66"/>
        <v>-1396.6998684018731</v>
      </c>
      <c r="D320">
        <f t="shared" si="67"/>
        <v>-725.74654049904279</v>
      </c>
      <c r="E320">
        <f t="shared" si="68"/>
        <v>29.169165961926041</v>
      </c>
      <c r="F320">
        <f t="shared" si="69"/>
        <v>36287.327024952137</v>
      </c>
      <c r="G320">
        <f t="shared" si="70"/>
        <v>-3711.3972481772703</v>
      </c>
      <c r="H320">
        <f t="shared" si="71"/>
        <v>16057.741647728844</v>
      </c>
      <c r="I320">
        <f t="shared" si="72"/>
        <v>16481.065995832407</v>
      </c>
      <c r="J320" s="43">
        <f t="shared" si="73"/>
        <v>726.33248673678577</v>
      </c>
      <c r="K320">
        <f t="shared" si="74"/>
        <v>1.3429980777781649</v>
      </c>
      <c r="L320">
        <f t="shared" si="75"/>
        <v>9.6101116261084538</v>
      </c>
      <c r="M320" s="43">
        <f t="shared" si="76"/>
        <v>16.699292806454725</v>
      </c>
      <c r="N320" s="6">
        <f t="shared" si="77"/>
        <v>3.1834932160677483E-8</v>
      </c>
      <c r="O320" s="4">
        <f>SUM($N$54:N320)*0.1+$O$30</f>
        <v>6.6504639067931314E-8</v>
      </c>
      <c r="P320" s="4">
        <f>SUM($O$235:O320)</f>
        <v>-6.1723253076979253E-6</v>
      </c>
      <c r="Q320" s="6">
        <f t="shared" si="78"/>
        <v>-1.3773710595388051E-7</v>
      </c>
      <c r="R320" s="4">
        <f>SUM($Q$54:Q320)*0.1+$O$8</f>
        <v>2.5396102622288191E-6</v>
      </c>
      <c r="S320" s="4">
        <f>SUM($R$235:R320)</f>
        <v>2.6345177112055434E-4</v>
      </c>
      <c r="T320">
        <f t="shared" si="79"/>
        <v>2.5404808897205833E-6</v>
      </c>
      <c r="U320">
        <f t="shared" si="80"/>
        <v>2.6352406589581339E-4</v>
      </c>
      <c r="X320" s="1"/>
    </row>
    <row r="321" spans="1:24" x14ac:dyDescent="0.25">
      <c r="A321" s="8"/>
      <c r="B321">
        <f t="shared" si="65"/>
        <v>26.700000000000109</v>
      </c>
      <c r="C321">
        <f t="shared" si="66"/>
        <v>-1396.6998684018731</v>
      </c>
      <c r="D321">
        <f t="shared" si="67"/>
        <v>-725.74654049904279</v>
      </c>
      <c r="E321">
        <f t="shared" si="68"/>
        <v>29.169165961926041</v>
      </c>
      <c r="F321">
        <f t="shared" si="69"/>
        <v>36287.327024952137</v>
      </c>
      <c r="G321">
        <f t="shared" si="70"/>
        <v>-3708.4803315810777</v>
      </c>
      <c r="H321">
        <f t="shared" si="71"/>
        <v>16118.090526103766</v>
      </c>
      <c r="I321">
        <f t="shared" si="72"/>
        <v>16539.216081102502</v>
      </c>
      <c r="J321" s="43">
        <f t="shared" si="73"/>
        <v>726.33248673678577</v>
      </c>
      <c r="K321">
        <f t="shared" si="74"/>
        <v>1.3477365730162838</v>
      </c>
      <c r="L321">
        <f t="shared" si="75"/>
        <v>9.6101116261084538</v>
      </c>
      <c r="M321" s="43">
        <f t="shared" si="76"/>
        <v>16.699674555782227</v>
      </c>
      <c r="N321" s="6">
        <f t="shared" si="77"/>
        <v>3.180991197670129E-8</v>
      </c>
      <c r="O321" s="4">
        <f>SUM($N$54:N321)*0.1+$O$30</f>
        <v>6.9685630265601488E-8</v>
      </c>
      <c r="P321" s="4">
        <f>SUM($O$235:O321)</f>
        <v>-6.1026396774323236E-6</v>
      </c>
      <c r="Q321" s="6">
        <f t="shared" si="78"/>
        <v>-1.3825475532433852E-7</v>
      </c>
      <c r="R321" s="4">
        <f>SUM($Q$54:Q321)*0.1+$O$8</f>
        <v>2.5257847866963857E-6</v>
      </c>
      <c r="S321" s="4">
        <f>SUM($R$235:R321)</f>
        <v>2.6597755590725071E-4</v>
      </c>
      <c r="T321">
        <f t="shared" si="79"/>
        <v>2.5267459064520955E-6</v>
      </c>
      <c r="U321">
        <f t="shared" si="80"/>
        <v>2.6604755675898857E-4</v>
      </c>
      <c r="X321" s="1"/>
    </row>
    <row r="322" spans="1:24" x14ac:dyDescent="0.25">
      <c r="A322" s="8"/>
      <c r="B322">
        <f t="shared" si="65"/>
        <v>26.800000000000111</v>
      </c>
      <c r="C322">
        <f t="shared" si="66"/>
        <v>-1396.6998684018731</v>
      </c>
      <c r="D322">
        <f t="shared" si="67"/>
        <v>-725.74654049904279</v>
      </c>
      <c r="E322">
        <f t="shared" si="68"/>
        <v>29.169165961926041</v>
      </c>
      <c r="F322">
        <f t="shared" si="69"/>
        <v>36287.327024952137</v>
      </c>
      <c r="G322">
        <f t="shared" si="70"/>
        <v>-3705.5634149848852</v>
      </c>
      <c r="H322">
        <f t="shared" si="71"/>
        <v>16178.439404478688</v>
      </c>
      <c r="I322">
        <f t="shared" si="72"/>
        <v>16597.382377557708</v>
      </c>
      <c r="J322" s="43">
        <f t="shared" si="73"/>
        <v>726.33248673678577</v>
      </c>
      <c r="K322">
        <f t="shared" si="74"/>
        <v>1.3524763892606073</v>
      </c>
      <c r="L322">
        <f t="shared" si="75"/>
        <v>9.6101116261084538</v>
      </c>
      <c r="M322" s="43">
        <f t="shared" si="76"/>
        <v>16.70005774787327</v>
      </c>
      <c r="N322" s="6">
        <f t="shared" si="77"/>
        <v>3.178489179272509E-8</v>
      </c>
      <c r="O322" s="4">
        <f>SUM($N$54:N322)*0.1+$O$30</f>
        <v>7.286411944487403E-8</v>
      </c>
      <c r="P322" s="4">
        <f>SUM($O$235:O322)</f>
        <v>-6.0297755579874494E-6</v>
      </c>
      <c r="Q322" s="6">
        <f t="shared" si="78"/>
        <v>-1.3877240469479657E-7</v>
      </c>
      <c r="R322" s="4">
        <f>SUM($Q$54:Q322)*0.1+$O$8</f>
        <v>2.5119075462269054E-6</v>
      </c>
      <c r="S322" s="4">
        <f>SUM($R$235:R322)</f>
        <v>2.6848946345347759E-4</v>
      </c>
      <c r="T322">
        <f t="shared" si="79"/>
        <v>2.5129641264240421E-6</v>
      </c>
      <c r="U322">
        <f t="shared" si="80"/>
        <v>2.6855716370787055E-4</v>
      </c>
      <c r="X322" s="1"/>
    </row>
    <row r="323" spans="1:24" x14ac:dyDescent="0.25">
      <c r="A323" s="8"/>
      <c r="B323">
        <f t="shared" si="65"/>
        <v>26.900000000000112</v>
      </c>
      <c r="C323">
        <f t="shared" si="66"/>
        <v>-1396.6998684018731</v>
      </c>
      <c r="D323">
        <f t="shared" si="67"/>
        <v>-725.74654049904279</v>
      </c>
      <c r="E323">
        <f t="shared" si="68"/>
        <v>29.169165961926041</v>
      </c>
      <c r="F323">
        <f t="shared" si="69"/>
        <v>36287.327024952137</v>
      </c>
      <c r="G323">
        <f t="shared" si="70"/>
        <v>-3702.6464983886922</v>
      </c>
      <c r="H323">
        <f t="shared" si="71"/>
        <v>16238.788282853608</v>
      </c>
      <c r="I323">
        <f t="shared" si="72"/>
        <v>16655.564715354856</v>
      </c>
      <c r="J323" s="43">
        <f t="shared" si="73"/>
        <v>726.33248673678577</v>
      </c>
      <c r="K323">
        <f t="shared" si="74"/>
        <v>1.3572175126710693</v>
      </c>
      <c r="L323">
        <f t="shared" si="75"/>
        <v>9.6101116261084538</v>
      </c>
      <c r="M323" s="43">
        <f t="shared" si="76"/>
        <v>16.700442382628541</v>
      </c>
      <c r="N323" s="6">
        <f t="shared" si="77"/>
        <v>3.1759871608748891E-8</v>
      </c>
      <c r="O323" s="4">
        <f>SUM($N$54:N323)*0.1+$O$30</f>
        <v>7.6040106605748941E-8</v>
      </c>
      <c r="P323" s="4">
        <f>SUM($O$235:O323)</f>
        <v>-5.9537354513817004E-6</v>
      </c>
      <c r="Q323" s="6">
        <f t="shared" si="78"/>
        <v>-1.3929005406525455E-7</v>
      </c>
      <c r="R323" s="4">
        <f>SUM($Q$54:Q323)*0.1+$O$8</f>
        <v>2.4979785408203803E-6</v>
      </c>
      <c r="S323" s="4">
        <f>SUM($R$235:R323)</f>
        <v>2.7098744199429797E-4</v>
      </c>
      <c r="T323">
        <f t="shared" si="79"/>
        <v>2.4991356282146292E-6</v>
      </c>
      <c r="U323">
        <f t="shared" si="80"/>
        <v>2.7105283744030062E-4</v>
      </c>
      <c r="X323" s="1"/>
    </row>
    <row r="324" spans="1:24" x14ac:dyDescent="0.25">
      <c r="A324" s="8"/>
      <c r="B324">
        <f t="shared" si="65"/>
        <v>27.000000000000114</v>
      </c>
      <c r="C324">
        <f t="shared" si="66"/>
        <v>-1396.6998684018731</v>
      </c>
      <c r="D324">
        <f t="shared" si="67"/>
        <v>-725.74654049904279</v>
      </c>
      <c r="E324">
        <f t="shared" si="68"/>
        <v>29.169165961926041</v>
      </c>
      <c r="F324">
        <f t="shared" si="69"/>
        <v>36287.327024952137</v>
      </c>
      <c r="G324">
        <f t="shared" si="70"/>
        <v>-3699.7295817924996</v>
      </c>
      <c r="H324">
        <f t="shared" si="71"/>
        <v>16299.137161228529</v>
      </c>
      <c r="I324">
        <f t="shared" si="72"/>
        <v>16713.762926969237</v>
      </c>
      <c r="J324" s="43">
        <f t="shared" si="73"/>
        <v>726.33248673678577</v>
      </c>
      <c r="K324">
        <f t="shared" si="74"/>
        <v>1.3619599295965281</v>
      </c>
      <c r="L324">
        <f t="shared" si="75"/>
        <v>9.6101116261084538</v>
      </c>
      <c r="M324" s="43">
        <f t="shared" si="76"/>
        <v>16.700828459948362</v>
      </c>
      <c r="N324" s="6">
        <f t="shared" si="77"/>
        <v>3.1734851424772691E-8</v>
      </c>
      <c r="O324" s="4">
        <f>SUM($N$54:N324)*0.1+$O$30</f>
        <v>7.9213591748226219E-8</v>
      </c>
      <c r="P324" s="4">
        <f>SUM($O$235:O324)</f>
        <v>-5.8745218596334739E-6</v>
      </c>
      <c r="Q324" s="6">
        <f t="shared" si="78"/>
        <v>-1.3980770343571259E-7</v>
      </c>
      <c r="R324" s="4">
        <f>SUM($Q$54:Q324)*0.1+$O$8</f>
        <v>2.4839977704768088E-6</v>
      </c>
      <c r="S324" s="4">
        <f>SUM($R$235:R324)</f>
        <v>2.7347143976477479E-4</v>
      </c>
      <c r="T324">
        <f t="shared" si="79"/>
        <v>2.4852604927555203E-6</v>
      </c>
      <c r="U324">
        <f t="shared" si="80"/>
        <v>2.7353452866886506E-4</v>
      </c>
      <c r="X324" s="1"/>
    </row>
    <row r="325" spans="1:24" x14ac:dyDescent="0.25">
      <c r="A325" s="8"/>
      <c r="B325">
        <f t="shared" si="65"/>
        <v>27.100000000000115</v>
      </c>
      <c r="C325">
        <f t="shared" si="66"/>
        <v>-1396.6998684018731</v>
      </c>
      <c r="D325">
        <f t="shared" si="67"/>
        <v>-725.74654049904279</v>
      </c>
      <c r="E325">
        <f t="shared" si="68"/>
        <v>29.169165961926041</v>
      </c>
      <c r="F325">
        <f t="shared" si="69"/>
        <v>36287.327024952137</v>
      </c>
      <c r="G325">
        <f t="shared" si="70"/>
        <v>-3696.8126651963071</v>
      </c>
      <c r="H325">
        <f t="shared" si="71"/>
        <v>16359.486039603449</v>
      </c>
      <c r="I325">
        <f t="shared" si="72"/>
        <v>16771.976847155973</v>
      </c>
      <c r="J325" s="43">
        <f t="shared" si="73"/>
        <v>726.33248673678577</v>
      </c>
      <c r="K325">
        <f t="shared" si="74"/>
        <v>1.3667036265716199</v>
      </c>
      <c r="L325">
        <f t="shared" si="75"/>
        <v>9.6101116261084538</v>
      </c>
      <c r="M325" s="43">
        <f t="shared" si="76"/>
        <v>16.701215979732694</v>
      </c>
      <c r="N325" s="6">
        <f t="shared" si="77"/>
        <v>3.1709831240796498E-8</v>
      </c>
      <c r="O325" s="4">
        <f>SUM($N$54:N325)*0.1+$O$30</f>
        <v>8.2384574872305865E-8</v>
      </c>
      <c r="P325" s="4">
        <f>SUM($O$235:O325)</f>
        <v>-5.7921372847611685E-6</v>
      </c>
      <c r="Q325" s="6">
        <f t="shared" si="78"/>
        <v>-1.4032535280617061E-7</v>
      </c>
      <c r="R325" s="4">
        <f>SUM($Q$54:Q325)*0.1+$O$8</f>
        <v>2.4699652351961917E-6</v>
      </c>
      <c r="S325" s="4">
        <f>SUM($R$235:R325)</f>
        <v>2.7594140499997098E-4</v>
      </c>
      <c r="T325">
        <f t="shared" si="79"/>
        <v>2.4713388034129737E-6</v>
      </c>
      <c r="U325">
        <f t="shared" si="80"/>
        <v>2.7600218812118775E-4</v>
      </c>
      <c r="X325" s="1"/>
    </row>
    <row r="326" spans="1:24" x14ac:dyDescent="0.25">
      <c r="A326" s="8"/>
      <c r="B326">
        <f t="shared" si="65"/>
        <v>27.200000000000117</v>
      </c>
      <c r="C326">
        <f t="shared" si="66"/>
        <v>-1396.6998684018731</v>
      </c>
      <c r="D326">
        <f t="shared" si="67"/>
        <v>-725.74654049904279</v>
      </c>
      <c r="E326">
        <f t="shared" si="68"/>
        <v>29.169165961926041</v>
      </c>
      <c r="F326">
        <f t="shared" si="69"/>
        <v>36287.327024952137</v>
      </c>
      <c r="G326">
        <f t="shared" si="70"/>
        <v>-3693.8957486001145</v>
      </c>
      <c r="H326">
        <f t="shared" si="71"/>
        <v>16419.834917978369</v>
      </c>
      <c r="I326">
        <f t="shared" si="72"/>
        <v>16830.206312912142</v>
      </c>
      <c r="J326" s="43">
        <f t="shared" si="73"/>
        <v>726.33248673678577</v>
      </c>
      <c r="K326">
        <f t="shared" si="74"/>
        <v>1.3714485903136715</v>
      </c>
      <c r="L326">
        <f t="shared" si="75"/>
        <v>9.6101116261084538</v>
      </c>
      <c r="M326" s="43">
        <f t="shared" si="76"/>
        <v>16.701604941881126</v>
      </c>
      <c r="N326" s="6">
        <f t="shared" si="77"/>
        <v>3.1684811056820298E-8</v>
      </c>
      <c r="O326" s="4">
        <f>SUM($N$54:N326)*0.1+$O$30</f>
        <v>8.555305597798788E-8</v>
      </c>
      <c r="P326" s="4">
        <f>SUM($O$235:O326)</f>
        <v>-5.7065842287831807E-6</v>
      </c>
      <c r="Q326" s="6">
        <f t="shared" si="78"/>
        <v>-1.408430021766286E-7</v>
      </c>
      <c r="R326" s="4">
        <f>SUM($Q$54:Q326)*0.1+$O$8</f>
        <v>2.4558809349785286E-6</v>
      </c>
      <c r="S326" s="4">
        <f>SUM($R$235:R326)</f>
        <v>2.7839728593494949E-4</v>
      </c>
      <c r="T326">
        <f t="shared" si="79"/>
        <v>2.4573706460723794E-6</v>
      </c>
      <c r="U326">
        <f t="shared" si="80"/>
        <v>2.7845576654022847E-4</v>
      </c>
      <c r="X326" s="1"/>
    </row>
    <row r="327" spans="1:24" x14ac:dyDescent="0.25">
      <c r="A327" s="8"/>
      <c r="B327">
        <f t="shared" si="65"/>
        <v>27.300000000000118</v>
      </c>
      <c r="C327">
        <f t="shared" si="66"/>
        <v>-1396.6998684018731</v>
      </c>
      <c r="D327">
        <f t="shared" si="67"/>
        <v>-725.74654049904279</v>
      </c>
      <c r="E327">
        <f t="shared" si="68"/>
        <v>29.169165961926041</v>
      </c>
      <c r="F327">
        <f t="shared" si="69"/>
        <v>36287.327024952137</v>
      </c>
      <c r="G327">
        <f t="shared" si="70"/>
        <v>-3690.9788320039215</v>
      </c>
      <c r="H327">
        <f t="shared" si="71"/>
        <v>16480.183796353293</v>
      </c>
      <c r="I327">
        <f t="shared" si="72"/>
        <v>16888.451163439669</v>
      </c>
      <c r="J327" s="43">
        <f t="shared" si="73"/>
        <v>726.33248673678577</v>
      </c>
      <c r="K327">
        <f t="shared" si="74"/>
        <v>1.3761948077196771</v>
      </c>
      <c r="L327">
        <f t="shared" si="75"/>
        <v>9.6101116261084538</v>
      </c>
      <c r="M327" s="43">
        <f t="shared" si="76"/>
        <v>16.701995346292886</v>
      </c>
      <c r="N327" s="6">
        <f t="shared" si="77"/>
        <v>3.1659790872844099E-8</v>
      </c>
      <c r="O327" s="4">
        <f>SUM($N$54:N327)*0.1+$O$30</f>
        <v>8.8719035065272263E-8</v>
      </c>
      <c r="P327" s="4">
        <f>SUM($O$235:O327)</f>
        <v>-5.6178651937179082E-6</v>
      </c>
      <c r="Q327" s="6">
        <f t="shared" si="78"/>
        <v>-1.4136065154708664E-7</v>
      </c>
      <c r="R327" s="4">
        <f>SUM($Q$54:Q327)*0.1+$O$8</f>
        <v>2.4417448698238203E-6</v>
      </c>
      <c r="S327" s="4">
        <f>SUM($R$235:R327)</f>
        <v>2.808390308047733E-4</v>
      </c>
      <c r="T327">
        <f t="shared" si="79"/>
        <v>2.4433561092263769E-6</v>
      </c>
      <c r="U327">
        <f t="shared" si="80"/>
        <v>2.8089521468458519E-4</v>
      </c>
      <c r="X327" s="1"/>
    </row>
    <row r="328" spans="1:24" x14ac:dyDescent="0.25">
      <c r="A328" s="8"/>
      <c r="B328">
        <f t="shared" si="65"/>
        <v>27.400000000000119</v>
      </c>
      <c r="C328">
        <f t="shared" si="66"/>
        <v>-1396.6998684018731</v>
      </c>
      <c r="D328">
        <f t="shared" si="67"/>
        <v>-725.74654049904279</v>
      </c>
      <c r="E328">
        <f t="shared" si="68"/>
        <v>29.169165961926041</v>
      </c>
      <c r="F328">
        <f t="shared" si="69"/>
        <v>36287.327024952137</v>
      </c>
      <c r="G328">
        <f t="shared" si="70"/>
        <v>-3688.061915407729</v>
      </c>
      <c r="H328">
        <f t="shared" si="71"/>
        <v>16540.532674728212</v>
      </c>
      <c r="I328">
        <f t="shared" si="72"/>
        <v>16946.711240108878</v>
      </c>
      <c r="J328" s="43">
        <f t="shared" si="73"/>
        <v>726.33248673678577</v>
      </c>
      <c r="K328">
        <f t="shared" si="74"/>
        <v>1.3809422658633277</v>
      </c>
      <c r="L328">
        <f t="shared" si="75"/>
        <v>9.6101116261084538</v>
      </c>
      <c r="M328" s="43">
        <f t="shared" si="76"/>
        <v>16.702387192866844</v>
      </c>
      <c r="N328" s="6">
        <f t="shared" si="77"/>
        <v>3.1634770688867906E-8</v>
      </c>
      <c r="O328" s="4">
        <f>SUM($N$54:N328)*0.1+$O$30</f>
        <v>9.1882512134159014E-8</v>
      </c>
      <c r="P328" s="4">
        <f>SUM($O$235:O328)</f>
        <v>-5.5259826815837491E-6</v>
      </c>
      <c r="Q328" s="6">
        <f t="shared" si="78"/>
        <v>-1.4187830091754465E-7</v>
      </c>
      <c r="R328" s="4">
        <f>SUM($Q$54:Q328)*0.1+$O$8</f>
        <v>2.4275570397320656E-6</v>
      </c>
      <c r="S328" s="4">
        <f>SUM($R$235:R328)</f>
        <v>2.8326658784450534E-4</v>
      </c>
      <c r="T328">
        <f t="shared" si="79"/>
        <v>2.4292952840667174E-6</v>
      </c>
      <c r="U328">
        <f t="shared" si="80"/>
        <v>2.833204833288021E-4</v>
      </c>
      <c r="X328" s="1"/>
    </row>
    <row r="329" spans="1:24" x14ac:dyDescent="0.25">
      <c r="A329" s="8"/>
      <c r="B329">
        <f t="shared" si="65"/>
        <v>27.500000000000121</v>
      </c>
      <c r="C329">
        <f t="shared" si="66"/>
        <v>-1396.6998684018731</v>
      </c>
      <c r="D329">
        <f t="shared" si="67"/>
        <v>-725.74654049904279</v>
      </c>
      <c r="E329">
        <f t="shared" si="68"/>
        <v>29.169165961926041</v>
      </c>
      <c r="F329">
        <f t="shared" si="69"/>
        <v>36287.327024952137</v>
      </c>
      <c r="G329">
        <f t="shared" si="70"/>
        <v>-3685.1449988115364</v>
      </c>
      <c r="H329">
        <f t="shared" si="71"/>
        <v>16600.881553103132</v>
      </c>
      <c r="I329">
        <f t="shared" si="72"/>
        <v>17004.986386422825</v>
      </c>
      <c r="J329" s="43">
        <f t="shared" si="73"/>
        <v>726.33248673678577</v>
      </c>
      <c r="K329">
        <f t="shared" si="74"/>
        <v>1.3856909519921048</v>
      </c>
      <c r="L329">
        <f t="shared" si="75"/>
        <v>9.6101116261084538</v>
      </c>
      <c r="M329" s="43">
        <f t="shared" si="76"/>
        <v>16.702780481501499</v>
      </c>
      <c r="N329" s="6">
        <f t="shared" si="77"/>
        <v>3.1609750504891706E-8</v>
      </c>
      <c r="O329" s="4">
        <f>SUM($N$54:N329)*0.1+$O$30</f>
        <v>9.5043487184648238E-8</v>
      </c>
      <c r="P329" s="4">
        <f>SUM($O$235:O329)</f>
        <v>-5.4309391943991012E-6</v>
      </c>
      <c r="Q329" s="6">
        <f t="shared" si="78"/>
        <v>-1.4239595028800267E-7</v>
      </c>
      <c r="R329" s="4">
        <f>SUM($Q$54:Q329)*0.1+$O$8</f>
        <v>2.4133174447032656E-6</v>
      </c>
      <c r="S329" s="4">
        <f>SUM($R$235:R329)</f>
        <v>2.8567990528920861E-4</v>
      </c>
      <c r="T329">
        <f t="shared" si="79"/>
        <v>2.4151882645800757E-6</v>
      </c>
      <c r="U329">
        <f t="shared" si="80"/>
        <v>2.8573152326368271E-4</v>
      </c>
      <c r="X329" s="1"/>
    </row>
    <row r="330" spans="1:24" x14ac:dyDescent="0.25">
      <c r="A330" s="8"/>
      <c r="B330">
        <f t="shared" si="65"/>
        <v>27.600000000000122</v>
      </c>
      <c r="C330">
        <f t="shared" si="66"/>
        <v>-1396.6998684018731</v>
      </c>
      <c r="D330">
        <f t="shared" si="67"/>
        <v>-725.74654049904279</v>
      </c>
      <c r="E330">
        <f t="shared" si="68"/>
        <v>29.169165961926041</v>
      </c>
      <c r="F330">
        <f t="shared" si="69"/>
        <v>36287.327024952137</v>
      </c>
      <c r="G330">
        <f t="shared" si="70"/>
        <v>-3682.2280822153434</v>
      </c>
      <c r="H330">
        <f t="shared" si="71"/>
        <v>16661.230431478052</v>
      </c>
      <c r="I330">
        <f t="shared" si="72"/>
        <v>17063.276447982247</v>
      </c>
      <c r="J330" s="43">
        <f t="shared" si="73"/>
        <v>726.33248673678577</v>
      </c>
      <c r="K330">
        <f t="shared" si="74"/>
        <v>1.390440853524425</v>
      </c>
      <c r="L330">
        <f t="shared" si="75"/>
        <v>9.6101116261084538</v>
      </c>
      <c r="M330" s="43">
        <f t="shared" si="76"/>
        <v>16.703175212094987</v>
      </c>
      <c r="N330" s="6">
        <f t="shared" si="77"/>
        <v>3.1584730320915506E-8</v>
      </c>
      <c r="O330" s="4">
        <f>SUM($N$54:N330)*0.1+$O$30</f>
        <v>9.8201960216739726E-8</v>
      </c>
      <c r="P330" s="4">
        <f>SUM($O$235:O330)</f>
        <v>-5.3327372341823619E-6</v>
      </c>
      <c r="Q330" s="6">
        <f t="shared" si="78"/>
        <v>-1.4291359965846068E-7</v>
      </c>
      <c r="R330" s="4">
        <f>SUM($Q$54:Q330)*0.1+$O$8</f>
        <v>2.3990260847374197E-6</v>
      </c>
      <c r="S330" s="4">
        <f>SUM($R$235:R330)</f>
        <v>2.8807893137394605E-4</v>
      </c>
      <c r="T330">
        <f t="shared" si="79"/>
        <v>2.4010351476479811E-6</v>
      </c>
      <c r="U330">
        <f t="shared" si="80"/>
        <v>2.8812828529660802E-4</v>
      </c>
      <c r="X330" s="1"/>
    </row>
    <row r="331" spans="1:24" x14ac:dyDescent="0.25">
      <c r="A331" s="8"/>
      <c r="B331">
        <f t="shared" si="65"/>
        <v>27.700000000000124</v>
      </c>
      <c r="C331">
        <f t="shared" si="66"/>
        <v>-1396.6998684018731</v>
      </c>
      <c r="D331">
        <f t="shared" si="67"/>
        <v>-725.74654049904279</v>
      </c>
      <c r="E331">
        <f t="shared" si="68"/>
        <v>29.169165961926041</v>
      </c>
      <c r="F331">
        <f t="shared" si="69"/>
        <v>36287.327024952137</v>
      </c>
      <c r="G331">
        <f t="shared" si="70"/>
        <v>-3679.3111656191509</v>
      </c>
      <c r="H331">
        <f t="shared" si="71"/>
        <v>16721.579309852976</v>
      </c>
      <c r="I331">
        <f t="shared" si="72"/>
        <v>17121.581272451236</v>
      </c>
      <c r="J331" s="43">
        <f t="shared" si="73"/>
        <v>726.33248673678577</v>
      </c>
      <c r="K331">
        <f t="shared" si="74"/>
        <v>1.3951919580468417</v>
      </c>
      <c r="L331">
        <f t="shared" si="75"/>
        <v>9.6101116261084538</v>
      </c>
      <c r="M331" s="43">
        <f t="shared" si="76"/>
        <v>16.703571384545079</v>
      </c>
      <c r="N331" s="6">
        <f t="shared" si="77"/>
        <v>3.1559710136939313E-8</v>
      </c>
      <c r="O331" s="4">
        <f>SUM($N$54:N331)*0.1+$O$30</f>
        <v>1.0135793123043369E-7</v>
      </c>
      <c r="P331" s="4">
        <f>SUM($O$235:O331)</f>
        <v>-5.2313793029519279E-6</v>
      </c>
      <c r="Q331" s="6">
        <f t="shared" si="78"/>
        <v>-1.4343124902891872E-7</v>
      </c>
      <c r="R331" s="4">
        <f>SUM($Q$54:Q331)*0.1+$O$8</f>
        <v>2.3846829598345277E-6</v>
      </c>
      <c r="S331" s="4">
        <f>SUM($R$235:R331)</f>
        <v>2.904636143337806E-4</v>
      </c>
      <c r="T331">
        <f t="shared" si="79"/>
        <v>2.3868360331510996E-6</v>
      </c>
      <c r="U331">
        <f t="shared" si="80"/>
        <v>2.9051072025186022E-4</v>
      </c>
      <c r="X331" s="1"/>
    </row>
    <row r="332" spans="1:24" x14ac:dyDescent="0.25">
      <c r="A332" s="8"/>
      <c r="B332">
        <f t="shared" si="65"/>
        <v>27.800000000000125</v>
      </c>
      <c r="C332">
        <f t="shared" si="66"/>
        <v>-1396.6998684018731</v>
      </c>
      <c r="D332">
        <f t="shared" si="67"/>
        <v>-725.74654049904279</v>
      </c>
      <c r="E332">
        <f t="shared" si="68"/>
        <v>29.169165961926041</v>
      </c>
      <c r="F332">
        <f t="shared" si="69"/>
        <v>36287.327024952137</v>
      </c>
      <c r="G332">
        <f t="shared" si="70"/>
        <v>-3676.3942490229583</v>
      </c>
      <c r="H332">
        <f t="shared" si="71"/>
        <v>16781.928188227899</v>
      </c>
      <c r="I332">
        <f t="shared" si="72"/>
        <v>17179.900709523532</v>
      </c>
      <c r="J332" s="43">
        <f t="shared" si="73"/>
        <v>726.33248673678577</v>
      </c>
      <c r="K332">
        <f t="shared" si="74"/>
        <v>1.3999442533112987</v>
      </c>
      <c r="L332">
        <f t="shared" si="75"/>
        <v>9.6101116261084538</v>
      </c>
      <c r="M332" s="43">
        <f t="shared" si="76"/>
        <v>16.70396899874919</v>
      </c>
      <c r="N332" s="6">
        <f t="shared" si="77"/>
        <v>3.1534689952963114E-8</v>
      </c>
      <c r="O332" s="4">
        <f>SUM($N$54:N332)*0.1+$O$30</f>
        <v>1.0451140022573002E-7</v>
      </c>
      <c r="P332" s="4">
        <f>SUM($O$235:O332)</f>
        <v>-5.1268679027261976E-6</v>
      </c>
      <c r="Q332" s="6">
        <f t="shared" si="78"/>
        <v>-1.4394889839937676E-7</v>
      </c>
      <c r="R332" s="4">
        <f>SUM($Q$54:Q332)*0.1+$O$8</f>
        <v>2.3702880699945901E-6</v>
      </c>
      <c r="S332" s="4">
        <f>SUM($R$235:R332)</f>
        <v>2.9283390240377518E-4</v>
      </c>
      <c r="T332">
        <f t="shared" si="79"/>
        <v>2.3725910240780693E-6</v>
      </c>
      <c r="U332">
        <f t="shared" si="80"/>
        <v>2.9287877897095198E-4</v>
      </c>
      <c r="X332" s="1"/>
    </row>
    <row r="333" spans="1:24" x14ac:dyDescent="0.25">
      <c r="A333" s="8"/>
      <c r="B333">
        <f t="shared" si="65"/>
        <v>27.900000000000126</v>
      </c>
      <c r="C333">
        <f t="shared" si="66"/>
        <v>-1396.6998684018731</v>
      </c>
      <c r="D333">
        <f t="shared" si="67"/>
        <v>-725.74654049904279</v>
      </c>
      <c r="E333">
        <f t="shared" si="68"/>
        <v>29.169165961926041</v>
      </c>
      <c r="F333">
        <f t="shared" si="69"/>
        <v>36287.327024952137</v>
      </c>
      <c r="G333">
        <f t="shared" si="70"/>
        <v>-3673.4773324267658</v>
      </c>
      <c r="H333">
        <f t="shared" si="71"/>
        <v>16842.277066602819</v>
      </c>
      <c r="I333">
        <f t="shared" si="72"/>
        <v>17238.234610889496</v>
      </c>
      <c r="J333" s="43">
        <f t="shared" si="73"/>
        <v>726.33248673678577</v>
      </c>
      <c r="K333">
        <f t="shared" si="74"/>
        <v>1.4046977272324395</v>
      </c>
      <c r="L333">
        <f t="shared" si="75"/>
        <v>9.6101116261084538</v>
      </c>
      <c r="M333" s="43">
        <f t="shared" si="76"/>
        <v>16.704368054604359</v>
      </c>
      <c r="N333" s="6">
        <f t="shared" si="77"/>
        <v>3.1509669768986921E-8</v>
      </c>
      <c r="O333" s="4">
        <f>SUM($N$54:N333)*0.1+$O$30</f>
        <v>1.0766236720262871E-7</v>
      </c>
      <c r="P333" s="4">
        <f>SUM($O$235:O333)</f>
        <v>-5.0192055355235684E-6</v>
      </c>
      <c r="Q333" s="6">
        <f t="shared" si="78"/>
        <v>-1.4446654776983475E-7</v>
      </c>
      <c r="R333" s="4">
        <f>SUM($Q$54:Q333)*0.1+$O$8</f>
        <v>2.3558414152176065E-6</v>
      </c>
      <c r="S333" s="4">
        <f>SUM($R$235:R333)</f>
        <v>2.9518974381899279E-4</v>
      </c>
      <c r="T333">
        <f t="shared" si="79"/>
        <v>2.3583002266391293E-6</v>
      </c>
      <c r="U333">
        <f t="shared" si="80"/>
        <v>2.9523241231296137E-4</v>
      </c>
      <c r="X333" s="1"/>
    </row>
    <row r="334" spans="1:24" x14ac:dyDescent="0.25">
      <c r="A334" s="8"/>
      <c r="B334">
        <f t="shared" si="65"/>
        <v>28.000000000000128</v>
      </c>
      <c r="C334">
        <f t="shared" si="66"/>
        <v>-1396.6998684018731</v>
      </c>
      <c r="D334">
        <f t="shared" si="67"/>
        <v>-725.74654049904279</v>
      </c>
      <c r="E334">
        <f t="shared" si="68"/>
        <v>29.169165961926041</v>
      </c>
      <c r="F334">
        <f t="shared" si="69"/>
        <v>36287.327024952137</v>
      </c>
      <c r="G334">
        <f t="shared" si="70"/>
        <v>-3670.5604158305728</v>
      </c>
      <c r="H334">
        <f t="shared" si="71"/>
        <v>16902.625944977743</v>
      </c>
      <c r="I334">
        <f t="shared" si="72"/>
        <v>17296.58283020369</v>
      </c>
      <c r="J334" s="43">
        <f t="shared" si="73"/>
        <v>726.33248673678577</v>
      </c>
      <c r="K334">
        <f t="shared" si="74"/>
        <v>1.4094523678849651</v>
      </c>
      <c r="L334">
        <f t="shared" si="75"/>
        <v>9.6101116261084538</v>
      </c>
      <c r="M334" s="43">
        <f t="shared" si="76"/>
        <v>16.704768552007273</v>
      </c>
      <c r="N334" s="6">
        <f t="shared" si="77"/>
        <v>3.1484649585010721E-8</v>
      </c>
      <c r="O334" s="4">
        <f>SUM($N$54:N334)*0.1+$O$30</f>
        <v>1.1081083216112988E-7</v>
      </c>
      <c r="P334" s="4">
        <f>SUM($O$235:O334)</f>
        <v>-4.9083947033624389E-6</v>
      </c>
      <c r="Q334" s="6">
        <f t="shared" si="78"/>
        <v>-1.4498419714029279E-7</v>
      </c>
      <c r="R334" s="4">
        <f>SUM($Q$54:Q334)*0.1+$O$8</f>
        <v>2.3413429955035769E-6</v>
      </c>
      <c r="S334" s="4">
        <f>SUM($R$235:R334)</f>
        <v>2.9753108681449637E-4</v>
      </c>
      <c r="T334">
        <f t="shared" si="79"/>
        <v>2.3439637503847845E-6</v>
      </c>
      <c r="U334">
        <f t="shared" si="80"/>
        <v>2.9757157115487253E-4</v>
      </c>
      <c r="X334" s="1"/>
    </row>
    <row r="335" spans="1:24" x14ac:dyDescent="0.25">
      <c r="A335" s="8"/>
      <c r="B335">
        <f t="shared" si="65"/>
        <v>28.100000000000129</v>
      </c>
      <c r="C335">
        <f t="shared" si="66"/>
        <v>-1396.6998684018731</v>
      </c>
      <c r="D335">
        <f t="shared" si="67"/>
        <v>-725.74654049904279</v>
      </c>
      <c r="E335">
        <f t="shared" si="68"/>
        <v>29.169165961926041</v>
      </c>
      <c r="F335">
        <f t="shared" si="69"/>
        <v>36287.327024952137</v>
      </c>
      <c r="G335">
        <f t="shared" si="70"/>
        <v>-3667.6434992343802</v>
      </c>
      <c r="H335">
        <f t="shared" si="71"/>
        <v>16962.974823352662</v>
      </c>
      <c r="I335">
        <f t="shared" si="72"/>
        <v>17354.945223053066</v>
      </c>
      <c r="J335" s="43">
        <f t="shared" si="73"/>
        <v>726.33248673678577</v>
      </c>
      <c r="K335">
        <f t="shared" si="74"/>
        <v>1.4142081635010415</v>
      </c>
      <c r="L335">
        <f t="shared" si="75"/>
        <v>9.6101116261084538</v>
      </c>
      <c r="M335" s="43">
        <f t="shared" si="76"/>
        <v>16.70517049085425</v>
      </c>
      <c r="N335" s="6">
        <f t="shared" si="77"/>
        <v>3.1459629401034521E-8</v>
      </c>
      <c r="O335" s="4">
        <f>SUM($N$54:N335)*0.1+$O$30</f>
        <v>1.1395679510123332E-7</v>
      </c>
      <c r="P335" s="4">
        <f>SUM($O$235:O335)</f>
        <v>-4.7944379082612056E-6</v>
      </c>
      <c r="Q335" s="6">
        <f t="shared" si="78"/>
        <v>-1.4550184651075081E-7</v>
      </c>
      <c r="R335" s="4">
        <f>SUM($Q$54:Q335)*0.1+$O$8</f>
        <v>2.3267928108525021E-6</v>
      </c>
      <c r="S335" s="4">
        <f>SUM($R$235:R335)</f>
        <v>2.9985787962534885E-4</v>
      </c>
      <c r="T335">
        <f t="shared" si="79"/>
        <v>2.3295817083297663E-6</v>
      </c>
      <c r="U335">
        <f t="shared" si="80"/>
        <v>2.9989620639192218E-4</v>
      </c>
      <c r="X335" s="1"/>
    </row>
    <row r="336" spans="1:24" x14ac:dyDescent="0.25">
      <c r="A336" s="8"/>
      <c r="B336">
        <f t="shared" si="65"/>
        <v>28.200000000000131</v>
      </c>
      <c r="C336">
        <f t="shared" si="66"/>
        <v>-1396.6998684018731</v>
      </c>
      <c r="D336">
        <f t="shared" si="67"/>
        <v>-725.74654049904279</v>
      </c>
      <c r="E336">
        <f t="shared" si="68"/>
        <v>29.169165961926041</v>
      </c>
      <c r="F336">
        <f t="shared" si="69"/>
        <v>36287.327024952137</v>
      </c>
      <c r="G336">
        <f t="shared" si="70"/>
        <v>-3664.7265826381877</v>
      </c>
      <c r="H336">
        <f t="shared" si="71"/>
        <v>17023.323701727582</v>
      </c>
      <c r="I336">
        <f t="shared" si="72"/>
        <v>17413.321646925811</v>
      </c>
      <c r="J336" s="43">
        <f t="shared" si="73"/>
        <v>726.33248673678577</v>
      </c>
      <c r="K336">
        <f t="shared" si="74"/>
        <v>1.4189651024677616</v>
      </c>
      <c r="L336">
        <f t="shared" si="75"/>
        <v>9.6101116261084538</v>
      </c>
      <c r="M336" s="43">
        <f t="shared" si="76"/>
        <v>16.705573871041246</v>
      </c>
      <c r="N336" s="6">
        <f t="shared" si="77"/>
        <v>3.1434609217058328E-8</v>
      </c>
      <c r="O336" s="4">
        <f>SUM($N$54:N336)*0.1+$O$30</f>
        <v>1.1710025602293912E-7</v>
      </c>
      <c r="P336" s="4">
        <f>SUM($O$235:O336)</f>
        <v>-4.677337652238266E-6</v>
      </c>
      <c r="Q336" s="6">
        <f t="shared" si="78"/>
        <v>-1.4601949588120882E-7</v>
      </c>
      <c r="R336" s="4">
        <f>SUM($Q$54:Q336)*0.1+$O$8</f>
        <v>2.3121908612643809E-6</v>
      </c>
      <c r="S336" s="4">
        <f>SUM($R$235:R336)</f>
        <v>3.0217007048661323E-4</v>
      </c>
      <c r="T336">
        <f t="shared" si="79"/>
        <v>2.3151542170825592E-6</v>
      </c>
      <c r="U336">
        <f t="shared" si="80"/>
        <v>3.0220626893795216E-4</v>
      </c>
      <c r="X336" s="1"/>
    </row>
    <row r="337" spans="1:24" x14ac:dyDescent="0.25">
      <c r="A337" s="8"/>
      <c r="B337">
        <f t="shared" si="65"/>
        <v>28.300000000000132</v>
      </c>
      <c r="C337">
        <f t="shared" si="66"/>
        <v>-1396.6998684018731</v>
      </c>
      <c r="D337">
        <f t="shared" si="67"/>
        <v>-725.74654049904279</v>
      </c>
      <c r="E337">
        <f t="shared" si="68"/>
        <v>29.169165961926041</v>
      </c>
      <c r="F337">
        <f t="shared" si="69"/>
        <v>36287.327024952137</v>
      </c>
      <c r="G337">
        <f t="shared" si="70"/>
        <v>-3661.8096660419947</v>
      </c>
      <c r="H337">
        <f t="shared" si="71"/>
        <v>17083.672580102502</v>
      </c>
      <c r="I337">
        <f t="shared" si="72"/>
        <v>17471.711961180696</v>
      </c>
      <c r="J337" s="43">
        <f t="shared" si="73"/>
        <v>726.33248673678577</v>
      </c>
      <c r="K337">
        <f t="shared" si="74"/>
        <v>1.4237231733246469</v>
      </c>
      <c r="L337">
        <f t="shared" si="75"/>
        <v>9.6101116261084538</v>
      </c>
      <c r="M337" s="43">
        <f t="shared" si="76"/>
        <v>16.705978692463852</v>
      </c>
      <c r="N337" s="6">
        <f t="shared" si="77"/>
        <v>3.1409589033082128E-8</v>
      </c>
      <c r="O337" s="4">
        <f>SUM($N$54:N337)*0.1+$O$30</f>
        <v>1.2024121492624729E-7</v>
      </c>
      <c r="P337" s="4">
        <f>SUM($O$235:O337)</f>
        <v>-4.5570964373120186E-6</v>
      </c>
      <c r="Q337" s="6">
        <f t="shared" si="78"/>
        <v>-1.4653714525166684E-7</v>
      </c>
      <c r="R337" s="4">
        <f>SUM($Q$54:Q337)*0.1+$O$8</f>
        <v>2.2975371467392144E-6</v>
      </c>
      <c r="S337" s="4">
        <f>SUM($R$235:R337)</f>
        <v>3.0446760763335243E-4</v>
      </c>
      <c r="T337">
        <f t="shared" si="79"/>
        <v>2.3006813969807965E-6</v>
      </c>
      <c r="U337">
        <f t="shared" si="80"/>
        <v>3.0450170972576822E-4</v>
      </c>
      <c r="X337" s="1"/>
    </row>
    <row r="338" spans="1:24" x14ac:dyDescent="0.25">
      <c r="A338" s="8"/>
      <c r="B338">
        <f t="shared" si="65"/>
        <v>28.400000000000134</v>
      </c>
      <c r="C338">
        <f t="shared" si="66"/>
        <v>-1396.6998684018731</v>
      </c>
      <c r="D338">
        <f t="shared" si="67"/>
        <v>-725.74654049904279</v>
      </c>
      <c r="E338">
        <f t="shared" si="68"/>
        <v>29.169165961926041</v>
      </c>
      <c r="F338">
        <f t="shared" si="69"/>
        <v>36287.327024952137</v>
      </c>
      <c r="G338">
        <f t="shared" si="70"/>
        <v>-3658.8927494458021</v>
      </c>
      <c r="H338">
        <f t="shared" si="71"/>
        <v>17144.021458477426</v>
      </c>
      <c r="I338">
        <f t="shared" si="72"/>
        <v>17530.116027017091</v>
      </c>
      <c r="J338" s="43">
        <f t="shared" si="73"/>
        <v>726.33248673678577</v>
      </c>
      <c r="K338">
        <f t="shared" si="74"/>
        <v>1.4284823647612046</v>
      </c>
      <c r="L338">
        <f t="shared" si="75"/>
        <v>9.6101116261084538</v>
      </c>
      <c r="M338" s="43">
        <f t="shared" si="76"/>
        <v>16.706384955017302</v>
      </c>
      <c r="N338" s="6">
        <f t="shared" si="77"/>
        <v>3.1384568849105929E-8</v>
      </c>
      <c r="O338" s="4">
        <f>SUM($N$54:N338)*0.1+$O$30</f>
        <v>1.2337967181115783E-7</v>
      </c>
      <c r="P338" s="4">
        <f>SUM($O$235:O338)</f>
        <v>-4.4337167655008609E-6</v>
      </c>
      <c r="Q338" s="6">
        <f t="shared" si="78"/>
        <v>-1.4705479462212488E-7</v>
      </c>
      <c r="R338" s="4">
        <f>SUM($Q$54:Q338)*0.1+$O$8</f>
        <v>2.282831667277002E-6</v>
      </c>
      <c r="S338" s="4">
        <f>SUM($R$235:R338)</f>
        <v>3.0675043930062946E-4</v>
      </c>
      <c r="T338">
        <f t="shared" si="79"/>
        <v>2.2861633722328171E-6</v>
      </c>
      <c r="U338">
        <f t="shared" si="80"/>
        <v>3.0678247970750524E-4</v>
      </c>
      <c r="X338" s="1"/>
    </row>
    <row r="339" spans="1:24" x14ac:dyDescent="0.25">
      <c r="A339" s="8"/>
      <c r="B339">
        <f t="shared" si="65"/>
        <v>28.500000000000135</v>
      </c>
      <c r="C339">
        <f t="shared" si="66"/>
        <v>-1396.6998684018731</v>
      </c>
      <c r="D339">
        <f t="shared" si="67"/>
        <v>-725.74654049904279</v>
      </c>
      <c r="E339">
        <f t="shared" si="68"/>
        <v>29.169165961926041</v>
      </c>
      <c r="F339">
        <f t="shared" si="69"/>
        <v>36287.327024952137</v>
      </c>
      <c r="G339">
        <f t="shared" si="70"/>
        <v>-3655.9758328496096</v>
      </c>
      <c r="H339">
        <f t="shared" si="71"/>
        <v>17204.370336852346</v>
      </c>
      <c r="I339">
        <f t="shared" si="72"/>
        <v>17588.533707445466</v>
      </c>
      <c r="J339" s="43">
        <f t="shared" si="73"/>
        <v>726.33248673678577</v>
      </c>
      <c r="K339">
        <f t="shared" si="74"/>
        <v>1.4332426656145234</v>
      </c>
      <c r="L339">
        <f t="shared" si="75"/>
        <v>9.6101116261084538</v>
      </c>
      <c r="M339" s="43">
        <f t="shared" si="76"/>
        <v>16.706792658596456</v>
      </c>
      <c r="N339" s="6">
        <f t="shared" si="77"/>
        <v>3.1359548665129736E-8</v>
      </c>
      <c r="O339" s="4">
        <f>SUM($N$54:N339)*0.1+$O$30</f>
        <v>1.2651562667767084E-7</v>
      </c>
      <c r="P339" s="4">
        <f>SUM($O$235:O339)</f>
        <v>-4.3072011388231904E-6</v>
      </c>
      <c r="Q339" s="6">
        <f t="shared" si="78"/>
        <v>-1.4757244399258289E-7</v>
      </c>
      <c r="R339" s="4">
        <f>SUM($Q$54:Q339)*0.1+$O$8</f>
        <v>2.2680744228777435E-6</v>
      </c>
      <c r="S339" s="4">
        <f>SUM($R$235:R339)</f>
        <v>3.0901851372350719E-4</v>
      </c>
      <c r="T339">
        <f t="shared" si="79"/>
        <v>2.2716002710657202E-6</v>
      </c>
      <c r="U339">
        <f t="shared" si="80"/>
        <v>3.0904852985499817E-4</v>
      </c>
      <c r="X339" s="1"/>
    </row>
    <row r="340" spans="1:24" x14ac:dyDescent="0.25">
      <c r="A340" s="8"/>
      <c r="B340">
        <f t="shared" si="65"/>
        <v>28.600000000000136</v>
      </c>
      <c r="C340">
        <f t="shared" si="66"/>
        <v>-1396.6998684018731</v>
      </c>
      <c r="D340">
        <f t="shared" si="67"/>
        <v>-725.74654049904279</v>
      </c>
      <c r="E340">
        <f t="shared" si="68"/>
        <v>29.169165961926041</v>
      </c>
      <c r="F340">
        <f t="shared" si="69"/>
        <v>36287.327024952137</v>
      </c>
      <c r="G340">
        <f t="shared" si="70"/>
        <v>-3653.058916253417</v>
      </c>
      <c r="H340">
        <f t="shared" si="71"/>
        <v>17264.719215227266</v>
      </c>
      <c r="I340">
        <f t="shared" si="72"/>
        <v>17646.96486725851</v>
      </c>
      <c r="J340" s="43">
        <f t="shared" si="73"/>
        <v>726.33248673678577</v>
      </c>
      <c r="K340">
        <f t="shared" si="74"/>
        <v>1.4380040648669208</v>
      </c>
      <c r="L340">
        <f t="shared" si="75"/>
        <v>9.6101116261084538</v>
      </c>
      <c r="M340" s="43">
        <f t="shared" si="76"/>
        <v>16.707201803095824</v>
      </c>
      <c r="N340" s="6">
        <f t="shared" si="77"/>
        <v>3.1334528481153536E-8</v>
      </c>
      <c r="O340" s="4">
        <f>SUM($N$54:N340)*0.1+$O$30</f>
        <v>1.2964907952578622E-7</v>
      </c>
      <c r="P340" s="4">
        <f>SUM($O$235:O340)</f>
        <v>-4.1775520592974046E-6</v>
      </c>
      <c r="Q340" s="6">
        <f t="shared" si="78"/>
        <v>-1.4809009336304088E-7</v>
      </c>
      <c r="R340" s="4">
        <f>SUM($Q$54:Q340)*0.1+$O$8</f>
        <v>2.2532654135414399E-6</v>
      </c>
      <c r="S340" s="4">
        <f>SUM($R$235:R340)</f>
        <v>3.1127177913704862E-4</v>
      </c>
      <c r="T340">
        <f t="shared" si="79"/>
        <v>2.2569922258802665E-6</v>
      </c>
      <c r="U340">
        <f t="shared" si="80"/>
        <v>3.112998111601607E-4</v>
      </c>
      <c r="X340" s="1"/>
    </row>
    <row r="341" spans="1:24" x14ac:dyDescent="0.25">
      <c r="A341" s="8"/>
      <c r="B341">
        <f t="shared" si="65"/>
        <v>28.700000000000138</v>
      </c>
      <c r="C341">
        <f t="shared" si="66"/>
        <v>-1396.6998684018731</v>
      </c>
      <c r="D341">
        <f t="shared" si="67"/>
        <v>-725.74654049904279</v>
      </c>
      <c r="E341">
        <f t="shared" si="68"/>
        <v>29.169165961926041</v>
      </c>
      <c r="F341">
        <f t="shared" si="69"/>
        <v>36287.327024952137</v>
      </c>
      <c r="G341">
        <f t="shared" si="70"/>
        <v>-3650.141999657224</v>
      </c>
      <c r="H341">
        <f t="shared" si="71"/>
        <v>17325.068093602189</v>
      </c>
      <c r="I341">
        <f t="shared" si="72"/>
        <v>17705.409373002767</v>
      </c>
      <c r="J341" s="43">
        <f t="shared" si="73"/>
        <v>726.33248673678577</v>
      </c>
      <c r="K341">
        <f t="shared" si="74"/>
        <v>1.4427665516436305</v>
      </c>
      <c r="L341">
        <f t="shared" si="75"/>
        <v>9.6101116261084538</v>
      </c>
      <c r="M341" s="43">
        <f t="shared" si="76"/>
        <v>16.707612388409551</v>
      </c>
      <c r="N341" s="6">
        <f t="shared" si="77"/>
        <v>3.1309508297177336E-8</v>
      </c>
      <c r="O341" s="4">
        <f>SUM($N$54:N341)*0.1+$O$30</f>
        <v>1.3278003035550397E-7</v>
      </c>
      <c r="P341" s="4">
        <f>SUM($O$235:O341)</f>
        <v>-4.0447720289419002E-6</v>
      </c>
      <c r="Q341" s="6">
        <f t="shared" si="78"/>
        <v>-1.4860774273349892E-7</v>
      </c>
      <c r="R341" s="4">
        <f>SUM($Q$54:Q341)*0.1+$O$8</f>
        <v>2.2384046392680898E-6</v>
      </c>
      <c r="S341" s="4">
        <f>SUM($R$235:R341)</f>
        <v>3.1351018377631673E-4</v>
      </c>
      <c r="T341">
        <f t="shared" si="79"/>
        <v>2.2423393734129799E-6</v>
      </c>
      <c r="U341">
        <f t="shared" si="80"/>
        <v>3.1353627463536973E-4</v>
      </c>
      <c r="X341" s="1"/>
    </row>
    <row r="342" spans="1:24" x14ac:dyDescent="0.25">
      <c r="A342" s="8"/>
      <c r="B342">
        <f t="shared" si="65"/>
        <v>28.800000000000139</v>
      </c>
      <c r="C342">
        <f t="shared" si="66"/>
        <v>-1396.6998684018731</v>
      </c>
      <c r="D342">
        <f t="shared" si="67"/>
        <v>-725.74654049904279</v>
      </c>
      <c r="E342">
        <f t="shared" si="68"/>
        <v>29.169165961926041</v>
      </c>
      <c r="F342">
        <f t="shared" si="69"/>
        <v>36287.327024952137</v>
      </c>
      <c r="G342">
        <f t="shared" si="70"/>
        <v>-3647.2250830610324</v>
      </c>
      <c r="H342">
        <f t="shared" si="71"/>
        <v>17385.416971977109</v>
      </c>
      <c r="I342">
        <f t="shared" si="72"/>
        <v>17763.867092950772</v>
      </c>
      <c r="J342" s="43">
        <f t="shared" si="73"/>
        <v>726.33248673678577</v>
      </c>
      <c r="K342">
        <f t="shared" si="74"/>
        <v>1.4475301152105331</v>
      </c>
      <c r="L342">
        <f t="shared" si="75"/>
        <v>9.6101116261084538</v>
      </c>
      <c r="M342" s="43">
        <f t="shared" si="76"/>
        <v>16.70802441443141</v>
      </c>
      <c r="N342" s="6">
        <f t="shared" si="77"/>
        <v>3.128448811320115E-8</v>
      </c>
      <c r="O342" s="4">
        <f>SUM($N$54:N342)*0.1+$O$30</f>
        <v>1.3590847916682408E-7</v>
      </c>
      <c r="P342" s="4">
        <f>SUM($O$235:O342)</f>
        <v>-3.9088635497750764E-6</v>
      </c>
      <c r="Q342" s="6">
        <f t="shared" si="78"/>
        <v>-1.4912539210395694E-7</v>
      </c>
      <c r="R342" s="4">
        <f>SUM($Q$54:Q342)*0.1+$O$8</f>
        <v>2.2234921000576945E-6</v>
      </c>
      <c r="S342" s="4">
        <f>SUM($R$235:R342)</f>
        <v>3.1573367587637441E-4</v>
      </c>
      <c r="T342">
        <f t="shared" si="79"/>
        <v>2.227641854905859E-6</v>
      </c>
      <c r="U342">
        <f t="shared" si="80"/>
        <v>3.157578713138569E-4</v>
      </c>
      <c r="X342" s="1"/>
    </row>
    <row r="343" spans="1:24" x14ac:dyDescent="0.25">
      <c r="A343" s="8"/>
      <c r="B343">
        <f t="shared" si="65"/>
        <v>28.900000000000141</v>
      </c>
      <c r="C343">
        <f t="shared" si="66"/>
        <v>-1396.6998684018731</v>
      </c>
      <c r="D343">
        <f t="shared" si="67"/>
        <v>-725.74654049904279</v>
      </c>
      <c r="E343">
        <f t="shared" si="68"/>
        <v>29.169165961926041</v>
      </c>
      <c r="F343">
        <f t="shared" si="69"/>
        <v>36287.327024952137</v>
      </c>
      <c r="G343">
        <f t="shared" si="70"/>
        <v>-3644.3081664648398</v>
      </c>
      <c r="H343">
        <f t="shared" si="71"/>
        <v>17445.765850352029</v>
      </c>
      <c r="I343">
        <f t="shared" si="72"/>
        <v>17822.337897073758</v>
      </c>
      <c r="J343" s="43">
        <f t="shared" si="73"/>
        <v>726.33248673678577</v>
      </c>
      <c r="K343">
        <f t="shared" si="74"/>
        <v>1.4522947449719315</v>
      </c>
      <c r="L343">
        <f t="shared" si="75"/>
        <v>9.6101116261084538</v>
      </c>
      <c r="M343" s="43">
        <f t="shared" si="76"/>
        <v>16.70843788105482</v>
      </c>
      <c r="N343" s="6">
        <f t="shared" si="77"/>
        <v>3.125946792922495E-8</v>
      </c>
      <c r="O343" s="4">
        <f>SUM($N$54:N343)*0.1+$O$30</f>
        <v>1.3903442595974657E-7</v>
      </c>
      <c r="P343" s="4">
        <f>SUM($O$235:O343)</f>
        <v>-3.76982912381533E-6</v>
      </c>
      <c r="Q343" s="6">
        <f t="shared" si="78"/>
        <v>-1.4964304147441495E-7</v>
      </c>
      <c r="R343" s="4">
        <f>SUM($Q$54:Q343)*0.1+$O$8</f>
        <v>2.2085277959102528E-6</v>
      </c>
      <c r="S343" s="4">
        <f>SUM($R$235:R343)</f>
        <v>3.1794220367228464E-4</v>
      </c>
      <c r="T343">
        <f t="shared" si="79"/>
        <v>2.2128998162840891E-6</v>
      </c>
      <c r="U343">
        <f t="shared" si="80"/>
        <v>3.1796455225010741E-4</v>
      </c>
      <c r="X343" s="1"/>
    </row>
    <row r="344" spans="1:24" x14ac:dyDescent="0.25">
      <c r="A344" s="8"/>
      <c r="B344">
        <f t="shared" si="65"/>
        <v>29.000000000000142</v>
      </c>
      <c r="C344">
        <f t="shared" si="66"/>
        <v>-1396.6998684018731</v>
      </c>
      <c r="D344">
        <f t="shared" si="67"/>
        <v>-725.74654049904279</v>
      </c>
      <c r="E344">
        <f t="shared" si="68"/>
        <v>29.169165961926041</v>
      </c>
      <c r="F344">
        <f t="shared" si="69"/>
        <v>36287.327024952137</v>
      </c>
      <c r="G344">
        <f t="shared" si="70"/>
        <v>-3641.3912498686468</v>
      </c>
      <c r="H344">
        <f t="shared" si="71"/>
        <v>17506.114728726949</v>
      </c>
      <c r="I344">
        <f t="shared" si="72"/>
        <v>17880.821657014829</v>
      </c>
      <c r="J344" s="43">
        <f t="shared" si="73"/>
        <v>726.33248673678577</v>
      </c>
      <c r="K344">
        <f t="shared" si="74"/>
        <v>1.4570604304683648</v>
      </c>
      <c r="L344">
        <f t="shared" si="75"/>
        <v>9.6101116261084538</v>
      </c>
      <c r="M344" s="43">
        <f t="shared" si="76"/>
        <v>16.708852788172841</v>
      </c>
      <c r="N344" s="6">
        <f t="shared" si="77"/>
        <v>3.1234447745248751E-8</v>
      </c>
      <c r="O344" s="4">
        <f>SUM($N$54:N344)*0.1+$O$30</f>
        <v>1.4215787073427153E-7</v>
      </c>
      <c r="P344" s="4">
        <f>SUM($O$235:O344)</f>
        <v>-3.6276712530810583E-6</v>
      </c>
      <c r="Q344" s="6">
        <f t="shared" si="78"/>
        <v>-1.5016069084487296E-7</v>
      </c>
      <c r="R344" s="4">
        <f>SUM($Q$54:Q344)*0.1+$O$8</f>
        <v>2.1935117268257655E-6</v>
      </c>
      <c r="S344" s="4">
        <f>SUM($R$235:R344)</f>
        <v>3.2013571539911043E-4</v>
      </c>
      <c r="T344">
        <f t="shared" si="79"/>
        <v>2.1981134083422205E-6</v>
      </c>
      <c r="U344">
        <f t="shared" si="80"/>
        <v>3.2015626852026602E-4</v>
      </c>
      <c r="X344" s="1"/>
    </row>
    <row r="345" spans="1:24" x14ac:dyDescent="0.25">
      <c r="A345" s="8"/>
      <c r="B345">
        <f t="shared" si="65"/>
        <v>29.100000000000144</v>
      </c>
      <c r="C345">
        <f t="shared" si="66"/>
        <v>-1396.6998684018731</v>
      </c>
      <c r="D345">
        <f t="shared" si="67"/>
        <v>-725.74654049904279</v>
      </c>
      <c r="E345">
        <f t="shared" si="68"/>
        <v>29.169165961926041</v>
      </c>
      <c r="F345">
        <f t="shared" si="69"/>
        <v>36287.327024952137</v>
      </c>
      <c r="G345">
        <f t="shared" si="70"/>
        <v>-3638.4743332724543</v>
      </c>
      <c r="H345">
        <f t="shared" si="71"/>
        <v>17566.463607101872</v>
      </c>
      <c r="I345">
        <f t="shared" si="72"/>
        <v>17939.318246062667</v>
      </c>
      <c r="J345" s="43">
        <f t="shared" si="73"/>
        <v>726.33248673678577</v>
      </c>
      <c r="K345">
        <f t="shared" si="74"/>
        <v>1.4618271613744658</v>
      </c>
      <c r="L345">
        <f t="shared" si="75"/>
        <v>9.6101116261084538</v>
      </c>
      <c r="M345" s="43">
        <f t="shared" si="76"/>
        <v>16.709269135678159</v>
      </c>
      <c r="N345" s="6">
        <f t="shared" si="77"/>
        <v>3.1209427561272558E-8</v>
      </c>
      <c r="O345" s="4">
        <f>SUM($N$54:N345)*0.1+$O$30</f>
        <v>1.4527881349039875E-7</v>
      </c>
      <c r="P345" s="4">
        <f>SUM($O$235:O345)</f>
        <v>-3.4823924395906595E-6</v>
      </c>
      <c r="Q345" s="6">
        <f t="shared" si="78"/>
        <v>-1.5067834021533101E-7</v>
      </c>
      <c r="R345" s="4">
        <f>SUM($Q$54:Q345)*0.1+$O$8</f>
        <v>2.1784438928042321E-6</v>
      </c>
      <c r="S345" s="4">
        <f>SUM($R$235:R345)</f>
        <v>3.2231415929191465E-4</v>
      </c>
      <c r="T345">
        <f t="shared" si="79"/>
        <v>2.1832827869392536E-6</v>
      </c>
      <c r="U345">
        <f t="shared" si="80"/>
        <v>3.2233297122254969E-4</v>
      </c>
      <c r="X345" s="1"/>
    </row>
    <row r="346" spans="1:24" x14ac:dyDescent="0.25">
      <c r="A346" s="8"/>
      <c r="B346">
        <f t="shared" si="65"/>
        <v>29.200000000000145</v>
      </c>
      <c r="C346">
        <f t="shared" si="66"/>
        <v>-1396.6998684018731</v>
      </c>
      <c r="D346">
        <f t="shared" si="67"/>
        <v>-725.74654049904279</v>
      </c>
      <c r="E346">
        <f t="shared" si="68"/>
        <v>29.169165961926041</v>
      </c>
      <c r="F346">
        <f t="shared" si="69"/>
        <v>36287.327024952137</v>
      </c>
      <c r="G346">
        <f t="shared" si="70"/>
        <v>-3635.5574166762617</v>
      </c>
      <c r="H346">
        <f t="shared" si="71"/>
        <v>17626.812485476792</v>
      </c>
      <c r="I346">
        <f t="shared" si="72"/>
        <v>17997.827539125668</v>
      </c>
      <c r="J346" s="43">
        <f t="shared" si="73"/>
        <v>726.33248673678577</v>
      </c>
      <c r="K346">
        <f t="shared" si="74"/>
        <v>1.4665949274968537</v>
      </c>
      <c r="L346">
        <f t="shared" si="75"/>
        <v>9.6101116261084538</v>
      </c>
      <c r="M346" s="43">
        <f t="shared" si="76"/>
        <v>16.709686923463114</v>
      </c>
      <c r="N346" s="6">
        <f t="shared" si="77"/>
        <v>3.1184407377296358E-8</v>
      </c>
      <c r="O346" s="4">
        <f>SUM($N$54:N346)*0.1+$O$30</f>
        <v>1.4839725422812834E-7</v>
      </c>
      <c r="P346" s="4">
        <f>SUM($O$235:O346)</f>
        <v>-3.3339951853625313E-6</v>
      </c>
      <c r="Q346" s="6">
        <f t="shared" si="78"/>
        <v>-1.5119598958578899E-7</v>
      </c>
      <c r="R346" s="4">
        <f>SUM($Q$54:Q346)*0.1+$O$8</f>
        <v>2.1633242938456532E-6</v>
      </c>
      <c r="S346" s="4">
        <f>SUM($R$235:R346)</f>
        <v>3.2447748358576029E-4</v>
      </c>
      <c r="T346">
        <f t="shared" si="79"/>
        <v>2.1684081132031494E-6</v>
      </c>
      <c r="U346">
        <f t="shared" si="80"/>
        <v>3.24494611477669E-4</v>
      </c>
      <c r="X346" s="1"/>
    </row>
    <row r="347" spans="1:24" x14ac:dyDescent="0.25">
      <c r="A347" s="8"/>
      <c r="B347">
        <f t="shared" si="65"/>
        <v>29.300000000000146</v>
      </c>
      <c r="C347">
        <f t="shared" si="66"/>
        <v>-1396.6998684018731</v>
      </c>
      <c r="D347">
        <f t="shared" si="67"/>
        <v>-725.74654049904279</v>
      </c>
      <c r="E347">
        <f t="shared" si="68"/>
        <v>29.169165961926041</v>
      </c>
      <c r="F347">
        <f t="shared" si="69"/>
        <v>36287.327024952137</v>
      </c>
      <c r="G347">
        <f t="shared" si="70"/>
        <v>-3632.6405000800692</v>
      </c>
      <c r="H347">
        <f t="shared" si="71"/>
        <v>17687.161363851712</v>
      </c>
      <c r="I347">
        <f t="shared" si="72"/>
        <v>18056.349412706622</v>
      </c>
      <c r="J347" s="43">
        <f t="shared" si="73"/>
        <v>726.33248673678577</v>
      </c>
      <c r="K347">
        <f t="shared" si="74"/>
        <v>1.4713637187720707</v>
      </c>
      <c r="L347">
        <f t="shared" si="75"/>
        <v>9.6101116261084538</v>
      </c>
      <c r="M347" s="43">
        <f t="shared" si="76"/>
        <v>16.710106151419669</v>
      </c>
      <c r="N347" s="6">
        <f t="shared" si="77"/>
        <v>3.1159387193320165E-8</v>
      </c>
      <c r="O347" s="4">
        <f>SUM($N$54:N347)*0.1+$O$30</f>
        <v>1.5151319294746029E-7</v>
      </c>
      <c r="P347" s="4">
        <f>SUM($O$235:O347)</f>
        <v>-3.1824819924150711E-6</v>
      </c>
      <c r="Q347" s="6">
        <f t="shared" si="78"/>
        <v>-1.5171363895624701E-7</v>
      </c>
      <c r="R347" s="4">
        <f>SUM($Q$54:Q347)*0.1+$O$8</f>
        <v>2.1481529299500286E-6</v>
      </c>
      <c r="S347" s="4">
        <f>SUM($R$235:R347)</f>
        <v>3.2662563651571035E-4</v>
      </c>
      <c r="T347">
        <f t="shared" si="79"/>
        <v>2.1534895537452758E-6</v>
      </c>
      <c r="U347">
        <f t="shared" si="80"/>
        <v>3.2664114042925608E-4</v>
      </c>
      <c r="X347" s="1"/>
    </row>
    <row r="348" spans="1:24" x14ac:dyDescent="0.25">
      <c r="A348" s="8"/>
      <c r="B348">
        <f t="shared" si="65"/>
        <v>29.400000000000148</v>
      </c>
      <c r="C348">
        <f t="shared" si="66"/>
        <v>-1396.6998684018731</v>
      </c>
      <c r="D348">
        <f t="shared" si="67"/>
        <v>-725.74654049904279</v>
      </c>
      <c r="E348">
        <f t="shared" si="68"/>
        <v>29.169165961926041</v>
      </c>
      <c r="F348">
        <f t="shared" si="69"/>
        <v>36287.327024952137</v>
      </c>
      <c r="G348">
        <f t="shared" si="70"/>
        <v>-3629.7235834838762</v>
      </c>
      <c r="H348">
        <f t="shared" si="71"/>
        <v>17747.510242226635</v>
      </c>
      <c r="I348">
        <f t="shared" si="72"/>
        <v>18114.88374487781</v>
      </c>
      <c r="J348" s="43">
        <f t="shared" si="73"/>
        <v>726.33248673678577</v>
      </c>
      <c r="K348">
        <f t="shared" si="74"/>
        <v>1.476133525264552</v>
      </c>
      <c r="L348">
        <f t="shared" si="75"/>
        <v>9.6101116261084538</v>
      </c>
      <c r="M348" s="43">
        <f t="shared" si="76"/>
        <v>16.710526819439433</v>
      </c>
      <c r="N348" s="6">
        <f t="shared" si="77"/>
        <v>3.1134367009343965E-8</v>
      </c>
      <c r="O348" s="4">
        <f>SUM($N$54:N348)*0.1+$O$30</f>
        <v>1.5462662964839472E-7</v>
      </c>
      <c r="P348" s="4">
        <f>SUM($O$235:O348)</f>
        <v>-3.0278553627666765E-6</v>
      </c>
      <c r="Q348" s="6">
        <f t="shared" si="78"/>
        <v>-1.5223128832670505E-7</v>
      </c>
      <c r="R348" s="4">
        <f>SUM($Q$54:Q348)*0.1+$O$8</f>
        <v>2.1329298011173581E-6</v>
      </c>
      <c r="S348" s="4">
        <f>SUM($R$235:R348)</f>
        <v>3.287585663168277E-4</v>
      </c>
      <c r="T348">
        <f t="shared" si="79"/>
        <v>2.1385272808853652E-6</v>
      </c>
      <c r="U348">
        <f t="shared" si="80"/>
        <v>3.2877250924430077E-4</v>
      </c>
      <c r="X348" s="1"/>
    </row>
    <row r="349" spans="1:24" x14ac:dyDescent="0.25">
      <c r="A349" s="8"/>
      <c r="B349">
        <f t="shared" si="65"/>
        <v>29.500000000000149</v>
      </c>
      <c r="C349">
        <f t="shared" si="66"/>
        <v>-1396.6998684018731</v>
      </c>
      <c r="D349">
        <f t="shared" si="67"/>
        <v>-725.74654049904279</v>
      </c>
      <c r="E349">
        <f t="shared" si="68"/>
        <v>29.169165961926041</v>
      </c>
      <c r="F349">
        <f t="shared" si="69"/>
        <v>36287.327024952137</v>
      </c>
      <c r="G349">
        <f t="shared" si="70"/>
        <v>-3626.8066668876836</v>
      </c>
      <c r="H349">
        <f t="shared" si="71"/>
        <v>17807.859120601555</v>
      </c>
      <c r="I349">
        <f t="shared" si="72"/>
        <v>18173.430415256578</v>
      </c>
      <c r="J349" s="43">
        <f t="shared" si="73"/>
        <v>726.33248673678577</v>
      </c>
      <c r="K349">
        <f t="shared" si="74"/>
        <v>1.4809043371646364</v>
      </c>
      <c r="L349">
        <f t="shared" si="75"/>
        <v>9.6101116261084538</v>
      </c>
      <c r="M349" s="43">
        <f t="shared" si="76"/>
        <v>16.710948927413657</v>
      </c>
      <c r="N349" s="6">
        <f t="shared" si="77"/>
        <v>3.1109346825367765E-8</v>
      </c>
      <c r="O349" s="4">
        <f>SUM($N$54:N349)*0.1+$O$30</f>
        <v>1.5773756433093152E-7</v>
      </c>
      <c r="P349" s="4">
        <f>SUM($O$235:O349)</f>
        <v>-2.8701177984357449E-6</v>
      </c>
      <c r="Q349" s="6">
        <f t="shared" si="78"/>
        <v>-1.5274893769716306E-7</v>
      </c>
      <c r="R349" s="4">
        <f>SUM($Q$54:Q349)*0.1+$O$8</f>
        <v>2.1176549073476419E-6</v>
      </c>
      <c r="S349" s="4">
        <f>SUM($R$235:R349)</f>
        <v>3.3087622122417534E-4</v>
      </c>
      <c r="T349">
        <f t="shared" si="79"/>
        <v>2.1235214728875724E-6</v>
      </c>
      <c r="U349">
        <f t="shared" si="80"/>
        <v>3.3088866911359525E-4</v>
      </c>
      <c r="X349" s="1"/>
    </row>
    <row r="350" spans="1:24" x14ac:dyDescent="0.25">
      <c r="A350" s="8"/>
      <c r="B350">
        <f t="shared" si="65"/>
        <v>29.600000000000151</v>
      </c>
      <c r="C350">
        <f t="shared" si="66"/>
        <v>-1396.6998684018731</v>
      </c>
      <c r="D350">
        <f t="shared" si="67"/>
        <v>-725.74654049904279</v>
      </c>
      <c r="E350">
        <f t="shared" si="68"/>
        <v>29.169165961926041</v>
      </c>
      <c r="F350">
        <f t="shared" si="69"/>
        <v>36287.327024952137</v>
      </c>
      <c r="G350">
        <f t="shared" si="70"/>
        <v>-3623.8897502914911</v>
      </c>
      <c r="H350">
        <f t="shared" si="71"/>
        <v>17868.207998976475</v>
      </c>
      <c r="I350">
        <f t="shared" si="72"/>
        <v>18231.989304981358</v>
      </c>
      <c r="J350" s="43">
        <f t="shared" si="73"/>
        <v>726.33248673678577</v>
      </c>
      <c r="K350">
        <f t="shared" si="74"/>
        <v>1.4856761447866125</v>
      </c>
      <c r="L350">
        <f t="shared" si="75"/>
        <v>9.6101116261084538</v>
      </c>
      <c r="M350" s="43">
        <f t="shared" si="76"/>
        <v>16.711372475233226</v>
      </c>
      <c r="N350" s="6">
        <f t="shared" si="77"/>
        <v>3.1084326641391572E-8</v>
      </c>
      <c r="O350" s="4">
        <f>SUM($N$54:N350)*0.1+$O$30</f>
        <v>1.6084599699507069E-7</v>
      </c>
      <c r="P350" s="4">
        <f>SUM($O$235:O350)</f>
        <v>-2.7092718014406741E-6</v>
      </c>
      <c r="Q350" s="6">
        <f t="shared" si="78"/>
        <v>-1.5326658706762108E-7</v>
      </c>
      <c r="R350" s="4">
        <f>SUM($Q$54:Q350)*0.1+$O$8</f>
        <v>2.1023282486408797E-6</v>
      </c>
      <c r="S350" s="4">
        <f>SUM($R$235:R350)</f>
        <v>3.329785494728162E-4</v>
      </c>
      <c r="T350">
        <f t="shared" si="79"/>
        <v>2.1084723142082676E-6</v>
      </c>
      <c r="U350">
        <f t="shared" si="80"/>
        <v>3.3298957125218619E-4</v>
      </c>
      <c r="X350" s="1"/>
    </row>
    <row r="351" spans="1:24" x14ac:dyDescent="0.25">
      <c r="A351" s="8"/>
      <c r="B351">
        <f t="shared" si="65"/>
        <v>29.700000000000152</v>
      </c>
      <c r="C351">
        <f t="shared" si="66"/>
        <v>-1396.6998684018731</v>
      </c>
      <c r="D351">
        <f t="shared" si="67"/>
        <v>-725.74654049904279</v>
      </c>
      <c r="E351">
        <f t="shared" si="68"/>
        <v>29.169165961926041</v>
      </c>
      <c r="F351">
        <f t="shared" si="69"/>
        <v>36287.327024952137</v>
      </c>
      <c r="G351">
        <f t="shared" si="70"/>
        <v>-3620.972833695298</v>
      </c>
      <c r="H351">
        <f t="shared" si="71"/>
        <v>17928.556877351399</v>
      </c>
      <c r="I351">
        <f t="shared" si="72"/>
        <v>18290.560296688112</v>
      </c>
      <c r="J351" s="43">
        <f t="shared" si="73"/>
        <v>726.33248673678577</v>
      </c>
      <c r="K351">
        <f t="shared" si="74"/>
        <v>1.4904489385667978</v>
      </c>
      <c r="L351">
        <f t="shared" si="75"/>
        <v>9.6101116261084538</v>
      </c>
      <c r="M351" s="43">
        <f t="shared" si="76"/>
        <v>16.711797462788663</v>
      </c>
      <c r="N351" s="6">
        <f t="shared" si="77"/>
        <v>3.1059306457415373E-8</v>
      </c>
      <c r="O351" s="4">
        <f>SUM($N$54:N351)*0.1+$O$30</f>
        <v>1.6395192764081223E-7</v>
      </c>
      <c r="P351" s="4">
        <f>SUM($O$235:O351)</f>
        <v>-2.5453198737998621E-6</v>
      </c>
      <c r="Q351" s="6">
        <f t="shared" si="78"/>
        <v>-1.5378423643807912E-7</v>
      </c>
      <c r="R351" s="4">
        <f>SUM($Q$54:Q351)*0.1+$O$8</f>
        <v>2.0869498249970719E-6</v>
      </c>
      <c r="S351" s="4">
        <f>SUM($R$235:R351)</f>
        <v>3.3506549929781328E-4</v>
      </c>
      <c r="T351">
        <f t="shared" si="79"/>
        <v>2.0933799957562523E-6</v>
      </c>
      <c r="U351">
        <f t="shared" si="80"/>
        <v>3.3507516689983591E-4</v>
      </c>
      <c r="X351" s="1"/>
    </row>
    <row r="352" spans="1:24" x14ac:dyDescent="0.25">
      <c r="A352" s="8"/>
      <c r="B352">
        <f t="shared" si="65"/>
        <v>29.800000000000153</v>
      </c>
      <c r="C352">
        <f t="shared" si="66"/>
        <v>-1396.6998684018731</v>
      </c>
      <c r="D352">
        <f t="shared" si="67"/>
        <v>-725.74654049904279</v>
      </c>
      <c r="E352">
        <f t="shared" si="68"/>
        <v>29.169165961926041</v>
      </c>
      <c r="F352">
        <f t="shared" si="69"/>
        <v>36287.327024952137</v>
      </c>
      <c r="G352">
        <f t="shared" si="70"/>
        <v>-3618.0559170991055</v>
      </c>
      <c r="H352">
        <f t="shared" si="71"/>
        <v>17988.905755726322</v>
      </c>
      <c r="I352">
        <f t="shared" si="72"/>
        <v>18349.143274487218</v>
      </c>
      <c r="J352" s="43">
        <f t="shared" si="73"/>
        <v>726.33248673678577</v>
      </c>
      <c r="K352">
        <f t="shared" si="74"/>
        <v>1.4952227090616563</v>
      </c>
      <c r="L352">
        <f t="shared" si="75"/>
        <v>9.6101116261084538</v>
      </c>
      <c r="M352" s="43">
        <f t="shared" si="76"/>
        <v>16.712223889970129</v>
      </c>
      <c r="N352" s="6">
        <f t="shared" si="77"/>
        <v>3.1034286273439173E-8</v>
      </c>
      <c r="O352" s="4">
        <f>SUM($N$54:N352)*0.1+$O$30</f>
        <v>1.6705535626815613E-7</v>
      </c>
      <c r="P352" s="4">
        <f>SUM($O$235:O352)</f>
        <v>-2.378264517531706E-6</v>
      </c>
      <c r="Q352" s="6">
        <f t="shared" si="78"/>
        <v>-1.5430188580853716E-7</v>
      </c>
      <c r="R352" s="4">
        <f>SUM($Q$54:Q352)*0.1+$O$8</f>
        <v>2.0715196364162185E-6</v>
      </c>
      <c r="S352" s="4">
        <f>SUM($R$235:R352)</f>
        <v>3.371370189342295E-4</v>
      </c>
      <c r="T352">
        <f t="shared" si="79"/>
        <v>2.0782447151661095E-6</v>
      </c>
      <c r="U352">
        <f t="shared" si="80"/>
        <v>3.3714540732149143E-4</v>
      </c>
      <c r="X352" s="1"/>
    </row>
    <row r="353" spans="1:24" x14ac:dyDescent="0.25">
      <c r="A353" s="8"/>
      <c r="B353">
        <f t="shared" si="65"/>
        <v>29.900000000000155</v>
      </c>
      <c r="C353">
        <f t="shared" si="66"/>
        <v>-1396.6998684018731</v>
      </c>
      <c r="D353">
        <f t="shared" si="67"/>
        <v>-725.74654049904279</v>
      </c>
      <c r="E353">
        <f t="shared" si="68"/>
        <v>29.169165961926041</v>
      </c>
      <c r="F353">
        <f t="shared" si="69"/>
        <v>36287.327024952137</v>
      </c>
      <c r="G353">
        <f t="shared" si="70"/>
        <v>-3615.1390005029129</v>
      </c>
      <c r="H353">
        <f t="shared" si="71"/>
        <v>18049.254634101242</v>
      </c>
      <c r="I353">
        <f t="shared" si="72"/>
        <v>18407.738123940766</v>
      </c>
      <c r="J353" s="43">
        <f t="shared" si="73"/>
        <v>726.33248673678577</v>
      </c>
      <c r="K353">
        <f t="shared" si="74"/>
        <v>1.4999974469459483</v>
      </c>
      <c r="L353">
        <f t="shared" si="75"/>
        <v>9.6101116261084538</v>
      </c>
      <c r="M353" s="43">
        <f t="shared" si="76"/>
        <v>16.71265175666743</v>
      </c>
      <c r="N353" s="6">
        <f t="shared" si="77"/>
        <v>3.100926608946298E-8</v>
      </c>
      <c r="O353" s="4">
        <f>SUM($N$54:N353)*0.1+$O$30</f>
        <v>1.7015628287710251E-7</v>
      </c>
      <c r="P353" s="4">
        <f>SUM($O$235:O353)</f>
        <v>-2.2081082346546033E-6</v>
      </c>
      <c r="Q353" s="6">
        <f t="shared" si="78"/>
        <v>-1.5481953517899517E-7</v>
      </c>
      <c r="R353" s="4">
        <f>SUM($Q$54:Q353)*0.1+$O$8</f>
        <v>2.0560376828983187E-6</v>
      </c>
      <c r="S353" s="4">
        <f>SUM($R$235:R353)</f>
        <v>3.3919305661712782E-4</v>
      </c>
      <c r="T353">
        <f t="shared" si="79"/>
        <v>2.0630666770854596E-6</v>
      </c>
      <c r="U353">
        <f t="shared" si="80"/>
        <v>3.3920024380776326E-4</v>
      </c>
      <c r="X353" s="1"/>
    </row>
    <row r="354" spans="1:24" x14ac:dyDescent="0.25">
      <c r="A354" s="8"/>
      <c r="B354">
        <f t="shared" si="65"/>
        <v>30.000000000000156</v>
      </c>
      <c r="C354">
        <f t="shared" si="66"/>
        <v>-1396.6998684018731</v>
      </c>
      <c r="D354">
        <f t="shared" si="67"/>
        <v>-725.74654049904279</v>
      </c>
      <c r="E354">
        <f t="shared" si="68"/>
        <v>29.169165961926041</v>
      </c>
      <c r="F354">
        <f t="shared" si="69"/>
        <v>36287.327024952137</v>
      </c>
      <c r="G354">
        <f t="shared" si="70"/>
        <v>-3612.2220839067204</v>
      </c>
      <c r="H354">
        <f t="shared" si="71"/>
        <v>18109.603512476162</v>
      </c>
      <c r="I354">
        <f t="shared" si="72"/>
        <v>18466.344732040296</v>
      </c>
      <c r="J354" s="43">
        <f t="shared" si="73"/>
        <v>726.33248673678577</v>
      </c>
      <c r="K354">
        <f t="shared" si="74"/>
        <v>1.5047731430109157</v>
      </c>
      <c r="L354">
        <f t="shared" si="75"/>
        <v>9.6101116261084538</v>
      </c>
      <c r="M354" s="43">
        <f t="shared" si="76"/>
        <v>16.713081062770012</v>
      </c>
      <c r="N354" s="6">
        <f t="shared" si="77"/>
        <v>3.098424590548678E-8</v>
      </c>
      <c r="O354" s="4">
        <f>SUM($N$54:N354)*0.1+$O$30</f>
        <v>1.7325470746765115E-7</v>
      </c>
      <c r="P354" s="4">
        <f>SUM($O$235:O354)</f>
        <v>-2.0348535271869523E-6</v>
      </c>
      <c r="Q354" s="6">
        <f t="shared" si="78"/>
        <v>-1.5533718454945316E-7</v>
      </c>
      <c r="R354" s="4">
        <f>SUM($Q$54:Q354)*0.1+$O$8</f>
        <v>2.0405039644433732E-6</v>
      </c>
      <c r="S354" s="4">
        <f>SUM($R$235:R354)</f>
        <v>3.4123356058157121E-4</v>
      </c>
      <c r="T354">
        <f t="shared" si="79"/>
        <v>2.0478460934769549E-6</v>
      </c>
      <c r="U354">
        <f t="shared" si="80"/>
        <v>3.4123962767541221E-4</v>
      </c>
      <c r="X354" s="1"/>
    </row>
    <row r="355" spans="1:24" x14ac:dyDescent="0.25">
      <c r="A355" s="8"/>
      <c r="B355">
        <f t="shared" si="65"/>
        <v>30.100000000000158</v>
      </c>
      <c r="C355">
        <f t="shared" si="66"/>
        <v>-1396.6998684018731</v>
      </c>
      <c r="D355">
        <f t="shared" si="67"/>
        <v>-725.74654049904279</v>
      </c>
      <c r="E355">
        <f t="shared" si="68"/>
        <v>29.169165961926041</v>
      </c>
      <c r="F355">
        <f t="shared" si="69"/>
        <v>36287.327024952137</v>
      </c>
      <c r="G355">
        <f t="shared" si="70"/>
        <v>-3609.3051673105274</v>
      </c>
      <c r="H355">
        <f t="shared" si="71"/>
        <v>18169.952390851082</v>
      </c>
      <c r="I355">
        <f t="shared" si="72"/>
        <v>18524.96298718487</v>
      </c>
      <c r="J355" s="43">
        <f t="shared" si="73"/>
        <v>726.33248673678577</v>
      </c>
      <c r="K355">
        <f t="shared" si="74"/>
        <v>1.5095497881624964</v>
      </c>
      <c r="L355">
        <f t="shared" si="75"/>
        <v>9.6101116261084538</v>
      </c>
      <c r="M355" s="43">
        <f t="shared" si="76"/>
        <v>16.713511808166949</v>
      </c>
      <c r="N355" s="6">
        <f t="shared" si="77"/>
        <v>3.0959225721510581E-8</v>
      </c>
      <c r="O355" s="4">
        <f>SUM($N$54:N355)*0.1+$O$30</f>
        <v>1.7635063003980215E-7</v>
      </c>
      <c r="P355" s="4">
        <f>SUM($O$235:O355)</f>
        <v>-1.8585028971471503E-6</v>
      </c>
      <c r="Q355" s="6">
        <f t="shared" si="78"/>
        <v>-1.5585483391991118E-7</v>
      </c>
      <c r="R355" s="4">
        <f>SUM($Q$54:Q355)*0.1+$O$8</f>
        <v>2.0249184810513822E-6</v>
      </c>
      <c r="S355" s="4">
        <f>SUM($R$235:R355)</f>
        <v>3.4325847906262262E-4</v>
      </c>
      <c r="T355">
        <f t="shared" si="79"/>
        <v>2.0325831839358684E-6</v>
      </c>
      <c r="U355">
        <f t="shared" si="80"/>
        <v>3.4326351026784605E-4</v>
      </c>
      <c r="X355" s="1"/>
    </row>
    <row r="356" spans="1:24" x14ac:dyDescent="0.25">
      <c r="A356" s="8"/>
      <c r="B356">
        <f t="shared" si="65"/>
        <v>30.200000000000159</v>
      </c>
      <c r="C356">
        <f t="shared" si="66"/>
        <v>-1396.6998684018731</v>
      </c>
      <c r="D356">
        <f t="shared" si="67"/>
        <v>-725.74654049904279</v>
      </c>
      <c r="E356">
        <f t="shared" si="68"/>
        <v>29.169165961926041</v>
      </c>
      <c r="F356">
        <f t="shared" si="69"/>
        <v>36287.327024952137</v>
      </c>
      <c r="G356">
        <f t="shared" si="70"/>
        <v>-3606.3882507143348</v>
      </c>
      <c r="H356">
        <f t="shared" si="71"/>
        <v>18230.301269226005</v>
      </c>
      <c r="I356">
        <f t="shared" si="72"/>
        <v>18583.592779159626</v>
      </c>
      <c r="J356" s="43">
        <f t="shared" si="73"/>
        <v>726.33248673678577</v>
      </c>
      <c r="K356">
        <f t="shared" si="74"/>
        <v>1.514327373419575</v>
      </c>
      <c r="L356">
        <f t="shared" si="75"/>
        <v>9.6101116261084538</v>
      </c>
      <c r="M356" s="43">
        <f t="shared" si="76"/>
        <v>16.71394399274697</v>
      </c>
      <c r="N356" s="6">
        <f t="shared" si="77"/>
        <v>3.0934205537534381E-8</v>
      </c>
      <c r="O356" s="4">
        <f>SUM($N$54:N356)*0.1+$O$30</f>
        <v>1.7944405059355564E-7</v>
      </c>
      <c r="P356" s="4">
        <f>SUM($O$235:O356)</f>
        <v>-1.6790588465535946E-6</v>
      </c>
      <c r="Q356" s="6">
        <f t="shared" si="78"/>
        <v>-1.5637248329036922E-7</v>
      </c>
      <c r="R356" s="4">
        <f>SUM($Q$54:Q356)*0.1+$O$8</f>
        <v>2.0092812327223451E-6</v>
      </c>
      <c r="S356" s="4">
        <f>SUM($R$235:R356)</f>
        <v>3.4526776029534498E-4</v>
      </c>
      <c r="T356">
        <f t="shared" si="79"/>
        <v>2.0172781760242313E-6</v>
      </c>
      <c r="U356">
        <f t="shared" si="80"/>
        <v>3.4527184295562535E-4</v>
      </c>
      <c r="X356" s="1"/>
    </row>
    <row r="357" spans="1:24" x14ac:dyDescent="0.25">
      <c r="A357" s="8"/>
      <c r="B357">
        <f t="shared" si="65"/>
        <v>30.300000000000161</v>
      </c>
      <c r="C357">
        <f t="shared" si="66"/>
        <v>-1396.6998684018731</v>
      </c>
      <c r="D357">
        <f t="shared" si="67"/>
        <v>-725.74654049904279</v>
      </c>
      <c r="E357">
        <f t="shared" si="68"/>
        <v>29.169165961926041</v>
      </c>
      <c r="F357">
        <f t="shared" si="69"/>
        <v>36287.327024952137</v>
      </c>
      <c r="G357">
        <f t="shared" si="70"/>
        <v>-3603.4713341181423</v>
      </c>
      <c r="H357">
        <f t="shared" si="71"/>
        <v>18290.650147600925</v>
      </c>
      <c r="I357">
        <f t="shared" si="72"/>
        <v>18642.233999114615</v>
      </c>
      <c r="J357" s="43">
        <f t="shared" si="73"/>
        <v>726.33248673678577</v>
      </c>
      <c r="K357">
        <f t="shared" si="74"/>
        <v>1.5191058899122603</v>
      </c>
      <c r="L357">
        <f t="shared" si="75"/>
        <v>9.6101116261084538</v>
      </c>
      <c r="M357" s="43">
        <f t="shared" si="76"/>
        <v>16.714377616398426</v>
      </c>
      <c r="N357" s="6">
        <f t="shared" si="77"/>
        <v>3.0909185353558188E-8</v>
      </c>
      <c r="O357" s="4">
        <f>SUM($N$54:N357)*0.1+$O$30</f>
        <v>1.8253496912891138E-7</v>
      </c>
      <c r="P357" s="4">
        <f>SUM($O$235:O357)</f>
        <v>-1.4965238774246834E-6</v>
      </c>
      <c r="Q357" s="6">
        <f t="shared" si="78"/>
        <v>-1.5689013266082723E-7</v>
      </c>
      <c r="R357" s="4">
        <f>SUM($Q$54:Q357)*0.1+$O$8</f>
        <v>1.9935922194562625E-6</v>
      </c>
      <c r="S357" s="4">
        <f>SUM($R$235:R357)</f>
        <v>3.4726135251480123E-4</v>
      </c>
      <c r="T357">
        <f t="shared" si="79"/>
        <v>2.001931305622508E-6</v>
      </c>
      <c r="U357">
        <f t="shared" si="80"/>
        <v>3.4726457713697885E-4</v>
      </c>
      <c r="X357" s="1"/>
    </row>
    <row r="358" spans="1:24" x14ac:dyDescent="0.25">
      <c r="A358" s="8"/>
      <c r="B358">
        <f t="shared" si="65"/>
        <v>30.400000000000162</v>
      </c>
      <c r="C358">
        <f t="shared" si="66"/>
        <v>-1396.6998684018731</v>
      </c>
      <c r="D358">
        <f t="shared" si="67"/>
        <v>-725.74654049904279</v>
      </c>
      <c r="E358">
        <f t="shared" si="68"/>
        <v>29.169165961926041</v>
      </c>
      <c r="F358">
        <f t="shared" si="69"/>
        <v>36287.327024952137</v>
      </c>
      <c r="G358">
        <f t="shared" si="70"/>
        <v>-3600.5544175219493</v>
      </c>
      <c r="H358">
        <f t="shared" si="71"/>
        <v>18350.999025975845</v>
      </c>
      <c r="I358">
        <f t="shared" si="72"/>
        <v>18700.886539544143</v>
      </c>
      <c r="J358" s="43">
        <f t="shared" si="73"/>
        <v>726.33248673678577</v>
      </c>
      <c r="K358">
        <f t="shared" si="74"/>
        <v>1.5238853288801995</v>
      </c>
      <c r="L358">
        <f t="shared" si="75"/>
        <v>9.6101116261084538</v>
      </c>
      <c r="M358" s="43">
        <f t="shared" si="76"/>
        <v>16.714812679009327</v>
      </c>
      <c r="N358" s="6">
        <f t="shared" si="77"/>
        <v>3.0884165169581988E-8</v>
      </c>
      <c r="O358" s="4">
        <f>SUM($N$54:N358)*0.1+$O$30</f>
        <v>1.856233856458696E-7</v>
      </c>
      <c r="P358" s="4">
        <f>SUM($O$235:O358)</f>
        <v>-1.3109004917788138E-6</v>
      </c>
      <c r="Q358" s="6">
        <f t="shared" si="78"/>
        <v>-1.5740778203128525E-7</v>
      </c>
      <c r="R358" s="4">
        <f>SUM($Q$54:Q358)*0.1+$O$8</f>
        <v>1.9778514412531338E-6</v>
      </c>
      <c r="S358" s="4">
        <f>SUM($R$235:R358)</f>
        <v>3.4923920395605435E-4</v>
      </c>
      <c r="T358">
        <f t="shared" si="79"/>
        <v>1.9865428172998774E-6</v>
      </c>
      <c r="U358">
        <f t="shared" si="80"/>
        <v>3.4924166423832919E-4</v>
      </c>
      <c r="X358" s="1"/>
    </row>
    <row r="359" spans="1:24" x14ac:dyDescent="0.25">
      <c r="A359" s="8"/>
      <c r="B359">
        <f t="shared" si="65"/>
        <v>30.500000000000163</v>
      </c>
      <c r="C359">
        <f t="shared" si="66"/>
        <v>-1396.6998684018731</v>
      </c>
      <c r="D359">
        <f t="shared" si="67"/>
        <v>-725.74654049904279</v>
      </c>
      <c r="E359">
        <f t="shared" si="68"/>
        <v>29.169165961926041</v>
      </c>
      <c r="F359">
        <f t="shared" si="69"/>
        <v>36287.327024952137</v>
      </c>
      <c r="G359">
        <f t="shared" si="70"/>
        <v>-3597.6375009257567</v>
      </c>
      <c r="H359">
        <f t="shared" si="71"/>
        <v>18411.347904350769</v>
      </c>
      <c r="I359">
        <f t="shared" si="72"/>
        <v>18759.550294266352</v>
      </c>
      <c r="J359" s="43">
        <f t="shared" si="73"/>
        <v>726.33248673678577</v>
      </c>
      <c r="K359">
        <f t="shared" si="74"/>
        <v>1.528665681670917</v>
      </c>
      <c r="L359">
        <f t="shared" si="75"/>
        <v>9.6101116261084538</v>
      </c>
      <c r="M359" s="43">
        <f t="shared" si="76"/>
        <v>16.71524918046731</v>
      </c>
      <c r="N359" s="6">
        <f t="shared" si="77"/>
        <v>3.0859144985605789E-8</v>
      </c>
      <c r="O359" s="4">
        <f>SUM($N$54:N359)*0.1+$O$30</f>
        <v>1.8870930014443018E-7</v>
      </c>
      <c r="P359" s="4">
        <f>SUM($O$235:O359)</f>
        <v>-1.1221911916343836E-6</v>
      </c>
      <c r="Q359" s="6">
        <f t="shared" si="78"/>
        <v>-1.5792543140174329E-7</v>
      </c>
      <c r="R359" s="4">
        <f>SUM($Q$54:Q359)*0.1+$O$8</f>
        <v>1.9620588981129595E-6</v>
      </c>
      <c r="S359" s="4">
        <f>SUM($R$235:R359)</f>
        <v>3.5120126285416729E-4</v>
      </c>
      <c r="T359">
        <f t="shared" si="79"/>
        <v>1.9711129647042661E-6</v>
      </c>
      <c r="U359">
        <f t="shared" si="80"/>
        <v>3.512030557148279E-4</v>
      </c>
      <c r="X359" s="1"/>
    </row>
    <row r="360" spans="1:24" x14ac:dyDescent="0.25">
      <c r="A360" s="8"/>
      <c r="B360">
        <f t="shared" si="65"/>
        <v>30.600000000000165</v>
      </c>
      <c r="C360">
        <f t="shared" si="66"/>
        <v>-1396.6998684018731</v>
      </c>
      <c r="D360">
        <f t="shared" si="67"/>
        <v>-725.74654049904279</v>
      </c>
      <c r="E360">
        <f t="shared" si="68"/>
        <v>29.169165961926041</v>
      </c>
      <c r="F360">
        <f t="shared" si="69"/>
        <v>36287.327024952137</v>
      </c>
      <c r="G360">
        <f t="shared" si="70"/>
        <v>-3594.7205843295642</v>
      </c>
      <c r="H360">
        <f t="shared" si="71"/>
        <v>18471.696782725689</v>
      </c>
      <c r="I360">
        <f t="shared" si="72"/>
        <v>18818.225158403257</v>
      </c>
      <c r="J360" s="43">
        <f t="shared" si="73"/>
        <v>726.33248673678577</v>
      </c>
      <c r="K360">
        <f t="shared" si="74"/>
        <v>1.5334469397381856</v>
      </c>
      <c r="L360">
        <f t="shared" si="75"/>
        <v>9.6101116261084538</v>
      </c>
      <c r="M360" s="43">
        <f t="shared" si="76"/>
        <v>16.715687120659656</v>
      </c>
      <c r="N360" s="6">
        <f t="shared" si="77"/>
        <v>3.0834124801629596E-8</v>
      </c>
      <c r="O360" s="4">
        <f>SUM($N$54:N360)*0.1+$O$30</f>
        <v>1.9179271262459314E-7</v>
      </c>
      <c r="P360" s="4">
        <f>SUM($O$235:O360)</f>
        <v>-9.3039847900979044E-7</v>
      </c>
      <c r="Q360" s="6">
        <f t="shared" si="78"/>
        <v>-1.5844308077220128E-7</v>
      </c>
      <c r="R360" s="4">
        <f>SUM($Q$54:Q360)*0.1+$O$8</f>
        <v>1.9462145900357396E-6</v>
      </c>
      <c r="S360" s="4">
        <f>SUM($R$235:R360)</f>
        <v>3.5314747744420304E-4</v>
      </c>
      <c r="T360">
        <f t="shared" si="79"/>
        <v>1.9556420109733481E-6</v>
      </c>
      <c r="U360">
        <f t="shared" si="80"/>
        <v>3.5314870305090126E-4</v>
      </c>
      <c r="X360" s="1"/>
    </row>
    <row r="361" spans="1:24" x14ac:dyDescent="0.25">
      <c r="A361" s="8"/>
      <c r="B361">
        <f t="shared" si="65"/>
        <v>30.700000000000166</v>
      </c>
      <c r="C361">
        <f t="shared" si="66"/>
        <v>-1396.6998684018731</v>
      </c>
      <c r="D361">
        <f t="shared" si="67"/>
        <v>-725.74654049904279</v>
      </c>
      <c r="E361">
        <f t="shared" si="68"/>
        <v>29.169165961926041</v>
      </c>
      <c r="F361">
        <f t="shared" si="69"/>
        <v>36287.327024952137</v>
      </c>
      <c r="G361">
        <f t="shared" si="70"/>
        <v>-3591.8036677333716</v>
      </c>
      <c r="H361">
        <f t="shared" si="71"/>
        <v>18532.045661100608</v>
      </c>
      <c r="I361">
        <f t="shared" si="72"/>
        <v>18876.911028361097</v>
      </c>
      <c r="J361" s="43">
        <f t="shared" si="73"/>
        <v>726.33248673678577</v>
      </c>
      <c r="K361">
        <f t="shared" si="74"/>
        <v>1.538229094640426</v>
      </c>
      <c r="L361">
        <f t="shared" si="75"/>
        <v>9.6101116261084538</v>
      </c>
      <c r="M361" s="43">
        <f t="shared" si="76"/>
        <v>16.716126499473283</v>
      </c>
      <c r="N361" s="6">
        <f t="shared" si="77"/>
        <v>3.0809104617653396E-8</v>
      </c>
      <c r="O361" s="4">
        <f>SUM($N$54:N361)*0.1+$O$30</f>
        <v>1.9487362308635857E-7</v>
      </c>
      <c r="P361" s="4">
        <f>SUM($O$235:O361)</f>
        <v>-7.3552485592343187E-7</v>
      </c>
      <c r="Q361" s="6">
        <f t="shared" si="78"/>
        <v>-1.5896073014265929E-7</v>
      </c>
      <c r="R361" s="4">
        <f>SUM($Q$54:Q361)*0.1+$O$8</f>
        <v>1.9303185170214737E-6</v>
      </c>
      <c r="S361" s="4">
        <f>SUM($R$235:R361)</f>
        <v>3.5507779596122453E-4</v>
      </c>
      <c r="T361">
        <f t="shared" si="79"/>
        <v>1.9401302291678219E-6</v>
      </c>
      <c r="U361">
        <f t="shared" si="80"/>
        <v>3.5507855776080688E-4</v>
      </c>
      <c r="X361" s="1"/>
    </row>
    <row r="362" spans="1:24" x14ac:dyDescent="0.25">
      <c r="A362" s="8"/>
      <c r="B362">
        <f t="shared" si="65"/>
        <v>30.800000000000168</v>
      </c>
      <c r="C362">
        <f t="shared" si="66"/>
        <v>-1396.6998684018731</v>
      </c>
      <c r="D362">
        <f t="shared" si="67"/>
        <v>-725.74654049904279</v>
      </c>
      <c r="E362">
        <f t="shared" si="68"/>
        <v>29.169165961926041</v>
      </c>
      <c r="F362">
        <f t="shared" si="69"/>
        <v>36287.327024952137</v>
      </c>
      <c r="G362">
        <f t="shared" si="70"/>
        <v>-3588.8867511371786</v>
      </c>
      <c r="H362">
        <f t="shared" si="71"/>
        <v>18592.394539475528</v>
      </c>
      <c r="I362">
        <f t="shared" si="72"/>
        <v>18935.607801811046</v>
      </c>
      <c r="J362" s="43">
        <f t="shared" si="73"/>
        <v>726.33248673678577</v>
      </c>
      <c r="K362">
        <f t="shared" si="74"/>
        <v>1.5430121380391355</v>
      </c>
      <c r="L362">
        <f t="shared" si="75"/>
        <v>9.6101116261084538</v>
      </c>
      <c r="M362" s="43">
        <f t="shared" si="76"/>
        <v>16.716567316794759</v>
      </c>
      <c r="N362" s="6">
        <f t="shared" si="77"/>
        <v>3.0784084433677196E-8</v>
      </c>
      <c r="O362" s="4">
        <f>SUM($N$54:N362)*0.1+$O$30</f>
        <v>1.9795203152972626E-7</v>
      </c>
      <c r="P362" s="4">
        <f>SUM($O$235:O362)</f>
        <v>-5.3757282439370561E-7</v>
      </c>
      <c r="Q362" s="6">
        <f t="shared" si="78"/>
        <v>-1.5947837951311731E-7</v>
      </c>
      <c r="R362" s="4">
        <f>SUM($Q$54:Q362)*0.1+$O$8</f>
        <v>1.9143706790701622E-6</v>
      </c>
      <c r="S362" s="4">
        <f>SUM($R$235:R362)</f>
        <v>3.569921666402947E-4</v>
      </c>
      <c r="T362">
        <f t="shared" si="79"/>
        <v>1.9245779027283618E-6</v>
      </c>
      <c r="U362">
        <f t="shared" si="80"/>
        <v>3.5699257138920059E-4</v>
      </c>
      <c r="X362" s="1"/>
    </row>
    <row r="363" spans="1:24" x14ac:dyDescent="0.25">
      <c r="A363" s="8"/>
      <c r="B363">
        <f t="shared" ref="B363:B426" si="81">B362+0.1</f>
        <v>30.900000000000169</v>
      </c>
      <c r="C363">
        <f t="shared" si="66"/>
        <v>-1396.6998684018731</v>
      </c>
      <c r="D363">
        <f t="shared" si="67"/>
        <v>-725.74654049904279</v>
      </c>
      <c r="E363">
        <f t="shared" si="68"/>
        <v>29.169165961926041</v>
      </c>
      <c r="F363">
        <f t="shared" si="69"/>
        <v>36287.327024952137</v>
      </c>
      <c r="G363">
        <f t="shared" si="70"/>
        <v>-3585.9698345409861</v>
      </c>
      <c r="H363">
        <f t="shared" si="71"/>
        <v>18652.743417850452</v>
      </c>
      <c r="I363">
        <f t="shared" si="72"/>
        <v>18994.315377670271</v>
      </c>
      <c r="J363" s="43">
        <f t="shared" si="73"/>
        <v>726.33248673678577</v>
      </c>
      <c r="K363">
        <f t="shared" si="74"/>
        <v>1.5477960616973439</v>
      </c>
      <c r="L363">
        <f t="shared" si="75"/>
        <v>9.6101116261084538</v>
      </c>
      <c r="M363" s="43">
        <f t="shared" si="76"/>
        <v>16.717009572510282</v>
      </c>
      <c r="N363" s="6">
        <f t="shared" si="77"/>
        <v>3.0759064249701003E-8</v>
      </c>
      <c r="O363" s="4">
        <f>SUM($N$54:N363)*0.1+$O$30</f>
        <v>2.0102793795469632E-7</v>
      </c>
      <c r="P363" s="4">
        <f>SUM($O$235:O363)</f>
        <v>-3.365448864390093E-7</v>
      </c>
      <c r="Q363" s="6">
        <f t="shared" si="78"/>
        <v>-1.5999602888357535E-7</v>
      </c>
      <c r="R363" s="4">
        <f>SUM($Q$54:Q363)*0.1+$O$8</f>
        <v>1.8983710761818046E-6</v>
      </c>
      <c r="S363" s="4">
        <f>SUM($R$235:R363)</f>
        <v>3.5889053771647649E-4</v>
      </c>
      <c r="T363">
        <f t="shared" si="79"/>
        <v>1.9089853259577404E-6</v>
      </c>
      <c r="U363">
        <f t="shared" si="80"/>
        <v>3.5889069551171457E-4</v>
      </c>
      <c r="X363" s="1"/>
    </row>
    <row r="364" spans="1:24" x14ac:dyDescent="0.25">
      <c r="A364" s="8"/>
      <c r="B364">
        <f t="shared" si="81"/>
        <v>31.000000000000171</v>
      </c>
      <c r="C364">
        <f t="shared" si="66"/>
        <v>-1396.6998684018731</v>
      </c>
      <c r="D364">
        <f t="shared" si="67"/>
        <v>-725.74654049904279</v>
      </c>
      <c r="E364">
        <f t="shared" si="68"/>
        <v>29.169165961926041</v>
      </c>
      <c r="F364">
        <f t="shared" si="69"/>
        <v>36287.327024952137</v>
      </c>
      <c r="G364">
        <f t="shared" si="70"/>
        <v>-3583.0529179447935</v>
      </c>
      <c r="H364">
        <f t="shared" si="71"/>
        <v>18713.092296225372</v>
      </c>
      <c r="I364">
        <f t="shared" si="72"/>
        <v>19053.033656083277</v>
      </c>
      <c r="J364" s="43">
        <f t="shared" si="73"/>
        <v>726.33248673678577</v>
      </c>
      <c r="K364">
        <f t="shared" si="74"/>
        <v>1.552580857478093</v>
      </c>
      <c r="L364">
        <f t="shared" si="75"/>
        <v>9.6101116261084538</v>
      </c>
      <c r="M364" s="43">
        <f t="shared" si="76"/>
        <v>16.7174532665057</v>
      </c>
      <c r="N364" s="6">
        <f t="shared" si="77"/>
        <v>3.0734044065724803E-8</v>
      </c>
      <c r="O364" s="4">
        <f>SUM($N$54:N364)*0.1+$O$30</f>
        <v>2.0410134236126874E-7</v>
      </c>
      <c r="P364" s="4">
        <f>SUM($O$235:O364)</f>
        <v>-1.3244354407774056E-7</v>
      </c>
      <c r="Q364" s="6">
        <f t="shared" si="78"/>
        <v>-1.6051367825403336E-7</v>
      </c>
      <c r="R364" s="4">
        <f>SUM($Q$54:Q364)*0.1+$O$8</f>
        <v>1.8823197083564011E-6</v>
      </c>
      <c r="S364" s="4">
        <f>SUM($R$235:R364)</f>
        <v>3.6077285742483288E-4</v>
      </c>
      <c r="T364">
        <f t="shared" si="79"/>
        <v>1.8933528045297313E-6</v>
      </c>
      <c r="U364">
        <f t="shared" si="80"/>
        <v>3.6077288173554724E-4</v>
      </c>
      <c r="X364" s="1"/>
    </row>
    <row r="365" spans="1:24" x14ac:dyDescent="0.25">
      <c r="A365" s="8"/>
      <c r="B365">
        <f t="shared" si="81"/>
        <v>31.100000000000172</v>
      </c>
      <c r="C365">
        <f t="shared" si="66"/>
        <v>-1396.6998684018731</v>
      </c>
      <c r="D365">
        <f t="shared" si="67"/>
        <v>-725.74654049904279</v>
      </c>
      <c r="E365">
        <f t="shared" si="68"/>
        <v>29.169165961926041</v>
      </c>
      <c r="F365">
        <f t="shared" si="69"/>
        <v>36287.327024952137</v>
      </c>
      <c r="G365">
        <f t="shared" si="70"/>
        <v>-3580.1360013486005</v>
      </c>
      <c r="H365">
        <f t="shared" si="71"/>
        <v>18773.441174600292</v>
      </c>
      <c r="I365">
        <f t="shared" si="72"/>
        <v>19111.762538403669</v>
      </c>
      <c r="J365" s="43">
        <f t="shared" si="73"/>
        <v>726.33248673678577</v>
      </c>
      <c r="K365">
        <f t="shared" si="74"/>
        <v>1.5573665173429521</v>
      </c>
      <c r="L365">
        <f t="shared" si="75"/>
        <v>9.6101116261084538</v>
      </c>
      <c r="M365" s="43">
        <f t="shared" si="76"/>
        <v>16.717898398666488</v>
      </c>
      <c r="N365" s="6">
        <f t="shared" si="77"/>
        <v>3.0709023881748604E-8</v>
      </c>
      <c r="O365" s="4">
        <f>SUM($N$54:N365)*0.1+$O$30</f>
        <v>2.0717224474944364E-7</v>
      </c>
      <c r="P365" s="4">
        <f>SUM($O$235:O365)</f>
        <v>7.4728700671703087E-8</v>
      </c>
      <c r="Q365" s="6">
        <f t="shared" si="78"/>
        <v>-1.6103132762449138E-7</v>
      </c>
      <c r="R365" s="4">
        <f>SUM($Q$54:Q365)*0.1+$O$8</f>
        <v>1.8662165755939519E-6</v>
      </c>
      <c r="S365" s="4">
        <f>SUM($R$235:R365)</f>
        <v>3.6263907400042682E-4</v>
      </c>
      <c r="T365">
        <f t="shared" si="79"/>
        <v>1.8776806560265085E-6</v>
      </c>
      <c r="U365">
        <f t="shared" si="80"/>
        <v>3.6263908170006408E-4</v>
      </c>
      <c r="X365" s="1"/>
    </row>
    <row r="366" spans="1:24" x14ac:dyDescent="0.25">
      <c r="A366" s="8"/>
      <c r="B366">
        <f t="shared" si="81"/>
        <v>31.200000000000173</v>
      </c>
      <c r="C366">
        <f t="shared" si="66"/>
        <v>-1396.6998684018731</v>
      </c>
      <c r="D366">
        <f t="shared" si="67"/>
        <v>-725.74654049904279</v>
      </c>
      <c r="E366">
        <f t="shared" si="68"/>
        <v>29.169165961926041</v>
      </c>
      <c r="F366">
        <f t="shared" si="69"/>
        <v>36287.327024952137</v>
      </c>
      <c r="G366">
        <f t="shared" si="70"/>
        <v>-3577.219084752408</v>
      </c>
      <c r="H366">
        <f t="shared" si="71"/>
        <v>18833.790052975215</v>
      </c>
      <c r="I366">
        <f t="shared" si="72"/>
        <v>19170.501927176163</v>
      </c>
      <c r="J366" s="43">
        <f t="shared" si="73"/>
        <v>726.33248673678577</v>
      </c>
      <c r="K366">
        <f t="shared" si="74"/>
        <v>1.5621530333505496</v>
      </c>
      <c r="L366">
        <f t="shared" si="75"/>
        <v>9.6101116261084538</v>
      </c>
      <c r="M366" s="43">
        <f t="shared" si="76"/>
        <v>16.71834496887778</v>
      </c>
      <c r="N366" s="6">
        <f t="shared" si="77"/>
        <v>3.0684003697772411E-8</v>
      </c>
      <c r="O366" s="4">
        <f>SUM($N$54:N366)*0.1+$O$30</f>
        <v>2.1024064511922081E-7</v>
      </c>
      <c r="P366" s="4">
        <f>SUM($O$235:O366)</f>
        <v>2.8496934579092389E-7</v>
      </c>
      <c r="Q366" s="6">
        <f t="shared" si="78"/>
        <v>-1.6154897699494942E-7</v>
      </c>
      <c r="R366" s="4">
        <f>SUM($Q$54:Q366)*0.1+$O$8</f>
        <v>1.8500616778944567E-6</v>
      </c>
      <c r="S366" s="4">
        <f>SUM($R$235:R366)</f>
        <v>3.6448913567832129E-4</v>
      </c>
      <c r="T366">
        <f t="shared" si="79"/>
        <v>1.8619692105063925E-6</v>
      </c>
      <c r="U366">
        <f t="shared" si="80"/>
        <v>3.6448924707741074E-4</v>
      </c>
      <c r="X366" s="1"/>
    </row>
    <row r="367" spans="1:24" x14ac:dyDescent="0.25">
      <c r="A367" s="8"/>
      <c r="B367">
        <f t="shared" si="81"/>
        <v>31.300000000000175</v>
      </c>
      <c r="C367">
        <f t="shared" si="66"/>
        <v>-1396.6998684018731</v>
      </c>
      <c r="D367">
        <f t="shared" si="67"/>
        <v>-725.74654049904279</v>
      </c>
      <c r="E367">
        <f t="shared" si="68"/>
        <v>29.169165961926041</v>
      </c>
      <c r="F367">
        <f t="shared" si="69"/>
        <v>36287.327024952137</v>
      </c>
      <c r="G367">
        <f t="shared" si="70"/>
        <v>-3574.3021681562154</v>
      </c>
      <c r="H367">
        <f t="shared" si="71"/>
        <v>18894.138931350135</v>
      </c>
      <c r="I367">
        <f t="shared" si="72"/>
        <v>19229.25172611891</v>
      </c>
      <c r="J367" s="43">
        <f t="shared" si="73"/>
        <v>726.33248673678577</v>
      </c>
      <c r="K367">
        <f t="shared" si="74"/>
        <v>1.566940397655135</v>
      </c>
      <c r="L367">
        <f t="shared" si="75"/>
        <v>9.6101116261084538</v>
      </c>
      <c r="M367" s="43">
        <f t="shared" si="76"/>
        <v>16.718792977024336</v>
      </c>
      <c r="N367" s="6">
        <f t="shared" si="77"/>
        <v>3.0658983513796211E-8</v>
      </c>
      <c r="O367" s="4">
        <f>SUM($N$54:N367)*0.1+$O$30</f>
        <v>2.1330654347060044E-7</v>
      </c>
      <c r="P367" s="4">
        <f>SUM($O$235:O367)</f>
        <v>4.9827588926152434E-7</v>
      </c>
      <c r="Q367" s="6">
        <f t="shared" si="78"/>
        <v>-1.620666263654074E-7</v>
      </c>
      <c r="R367" s="4">
        <f>SUM($Q$54:Q367)*0.1+$O$8</f>
        <v>1.8338550152579159E-6</v>
      </c>
      <c r="S367" s="4">
        <f>SUM($R$235:R367)</f>
        <v>3.6632299069357924E-4</v>
      </c>
      <c r="T367">
        <f t="shared" si="79"/>
        <v>1.8462188111039239E-6</v>
      </c>
      <c r="U367">
        <f t="shared" si="80"/>
        <v>3.6632332957313814E-4</v>
      </c>
      <c r="X367" s="1"/>
    </row>
    <row r="368" spans="1:24" x14ac:dyDescent="0.25">
      <c r="A368" s="8"/>
      <c r="B368">
        <f t="shared" si="81"/>
        <v>31.400000000000176</v>
      </c>
      <c r="C368">
        <f t="shared" si="66"/>
        <v>-1396.6998684018731</v>
      </c>
      <c r="D368">
        <f t="shared" si="67"/>
        <v>-725.74654049904279</v>
      </c>
      <c r="E368">
        <f t="shared" si="68"/>
        <v>29.169165961926041</v>
      </c>
      <c r="F368">
        <f t="shared" si="69"/>
        <v>36287.327024952137</v>
      </c>
      <c r="G368">
        <f t="shared" si="70"/>
        <v>-3571.3852515600229</v>
      </c>
      <c r="H368">
        <f t="shared" si="71"/>
        <v>18954.487809725055</v>
      </c>
      <c r="I368">
        <f t="shared" si="72"/>
        <v>19288.011840106177</v>
      </c>
      <c r="J368" s="43">
        <f t="shared" si="73"/>
        <v>726.33248673678577</v>
      </c>
      <c r="K368">
        <f t="shared" si="74"/>
        <v>1.571728602505166</v>
      </c>
      <c r="L368">
        <f t="shared" si="75"/>
        <v>9.6101116261084538</v>
      </c>
      <c r="M368" s="43">
        <f t="shared" si="76"/>
        <v>16.719242422990568</v>
      </c>
      <c r="N368" s="6">
        <f t="shared" si="77"/>
        <v>3.0633963329820018E-8</v>
      </c>
      <c r="O368" s="4">
        <f>SUM($N$54:N368)*0.1+$O$30</f>
        <v>2.1636993980358245E-7</v>
      </c>
      <c r="P368" s="4">
        <f>SUM($O$235:O368)</f>
        <v>7.1464582906510678E-7</v>
      </c>
      <c r="Q368" s="6">
        <f t="shared" si="78"/>
        <v>-1.6258427573586542E-7</v>
      </c>
      <c r="R368" s="4">
        <f>SUM($Q$54:Q368)*0.1+$O$8</f>
        <v>1.8175965876843295E-6</v>
      </c>
      <c r="S368" s="4">
        <f>SUM($R$235:R368)</f>
        <v>3.6814058728126359E-4</v>
      </c>
      <c r="T368">
        <f t="shared" si="79"/>
        <v>1.8304298146643932E-6</v>
      </c>
      <c r="U368">
        <f t="shared" si="80"/>
        <v>3.6814128092684016E-4</v>
      </c>
      <c r="X368" s="1"/>
    </row>
    <row r="369" spans="1:24" x14ac:dyDescent="0.25">
      <c r="A369" s="8"/>
      <c r="B369">
        <f t="shared" si="81"/>
        <v>31.500000000000178</v>
      </c>
      <c r="C369">
        <f t="shared" si="66"/>
        <v>-1396.6998684018731</v>
      </c>
      <c r="D369">
        <f t="shared" si="67"/>
        <v>-725.74654049904279</v>
      </c>
      <c r="E369">
        <f t="shared" si="68"/>
        <v>29.169165961926041</v>
      </c>
      <c r="F369">
        <f t="shared" si="69"/>
        <v>36287.327024952137</v>
      </c>
      <c r="G369">
        <f t="shared" si="70"/>
        <v>-3568.4683349638308</v>
      </c>
      <c r="H369">
        <f t="shared" si="71"/>
        <v>19014.836688099975</v>
      </c>
      <c r="I369">
        <f t="shared" si="72"/>
        <v>19346.782175151307</v>
      </c>
      <c r="J369" s="43">
        <f t="shared" si="73"/>
        <v>726.33248673678577</v>
      </c>
      <c r="K369">
        <f t="shared" si="74"/>
        <v>1.5765176402419208</v>
      </c>
      <c r="L369">
        <f t="shared" si="75"/>
        <v>9.6101116261084538</v>
      </c>
      <c r="M369" s="43">
        <f t="shared" si="76"/>
        <v>16.71969330666052</v>
      </c>
      <c r="N369" s="6">
        <f t="shared" si="77"/>
        <v>3.0608943145843825E-8</v>
      </c>
      <c r="O369" s="4">
        <f>SUM($N$54:N369)*0.1+$O$30</f>
        <v>2.1943083411816682E-7</v>
      </c>
      <c r="P369" s="4">
        <f>SUM($O$235:O369)</f>
        <v>9.3407666318327361E-7</v>
      </c>
      <c r="Q369" s="6">
        <f t="shared" si="78"/>
        <v>-1.6310192510632343E-7</v>
      </c>
      <c r="R369" s="4">
        <f>SUM($Q$54:Q369)*0.1+$O$8</f>
        <v>1.8012863951736971E-6</v>
      </c>
      <c r="S369" s="4">
        <f>SUM($R$235:R369)</f>
        <v>3.6994187367643728E-4</v>
      </c>
      <c r="T369">
        <f t="shared" si="79"/>
        <v>1.8146025924151125E-6</v>
      </c>
      <c r="U369">
        <f t="shared" si="80"/>
        <v>3.6994305291280409E-4</v>
      </c>
      <c r="X369" s="1"/>
    </row>
    <row r="370" spans="1:24" x14ac:dyDescent="0.25">
      <c r="A370" s="8"/>
      <c r="B370">
        <f t="shared" si="81"/>
        <v>31.600000000000179</v>
      </c>
      <c r="C370">
        <f t="shared" si="66"/>
        <v>-1396.6998684018731</v>
      </c>
      <c r="D370">
        <f t="shared" si="67"/>
        <v>-725.74654049904279</v>
      </c>
      <c r="E370">
        <f t="shared" si="68"/>
        <v>29.169165961926041</v>
      </c>
      <c r="F370">
        <f t="shared" si="69"/>
        <v>36287.327024952137</v>
      </c>
      <c r="G370">
        <f t="shared" si="70"/>
        <v>-3565.5514183676382</v>
      </c>
      <c r="H370">
        <f t="shared" si="71"/>
        <v>19075.185566474902</v>
      </c>
      <c r="I370">
        <f t="shared" si="72"/>
        <v>19405.562638389951</v>
      </c>
      <c r="J370" s="43">
        <f t="shared" si="73"/>
        <v>726.33248673678577</v>
      </c>
      <c r="K370">
        <f t="shared" si="74"/>
        <v>1.5813075032981316</v>
      </c>
      <c r="L370">
        <f t="shared" si="75"/>
        <v>9.6101116261084538</v>
      </c>
      <c r="M370" s="43">
        <f t="shared" si="76"/>
        <v>16.720145627917887</v>
      </c>
      <c r="N370" s="6">
        <f t="shared" si="77"/>
        <v>3.0583922961867625E-8</v>
      </c>
      <c r="O370" s="4">
        <f>SUM($N$54:N370)*0.1+$O$30</f>
        <v>2.2248922641435367E-7</v>
      </c>
      <c r="P370" s="4">
        <f>SUM($O$235:O370)</f>
        <v>1.1565658895976274E-6</v>
      </c>
      <c r="Q370" s="6">
        <f t="shared" si="78"/>
        <v>-1.636195744767815E-7</v>
      </c>
      <c r="R370" s="4">
        <f>SUM($Q$54:Q370)*0.1+$O$8</f>
        <v>1.7849244377260191E-6</v>
      </c>
      <c r="S370" s="4">
        <f>SUM($R$235:R370)</f>
        <v>3.7172679811416331E-4</v>
      </c>
      <c r="T370">
        <f t="shared" si="79"/>
        <v>1.7987375306758912E-6</v>
      </c>
      <c r="U370">
        <f t="shared" si="80"/>
        <v>3.7172859734067393E-4</v>
      </c>
      <c r="X370" s="1"/>
    </row>
    <row r="371" spans="1:24" x14ac:dyDescent="0.25">
      <c r="A371" s="8"/>
      <c r="B371">
        <f t="shared" si="81"/>
        <v>31.70000000000018</v>
      </c>
      <c r="C371">
        <f t="shared" si="66"/>
        <v>-1396.6998684018731</v>
      </c>
      <c r="D371">
        <f t="shared" si="67"/>
        <v>-725.74654049904279</v>
      </c>
      <c r="E371">
        <f t="shared" si="68"/>
        <v>29.169165961926041</v>
      </c>
      <c r="F371">
        <f t="shared" si="69"/>
        <v>36287.327024952137</v>
      </c>
      <c r="G371">
        <f t="shared" si="70"/>
        <v>-3562.6345017714457</v>
      </c>
      <c r="H371">
        <f t="shared" si="71"/>
        <v>19135.534444849822</v>
      </c>
      <c r="I371">
        <f t="shared" si="72"/>
        <v>19464.353138063598</v>
      </c>
      <c r="J371" s="43">
        <f t="shared" si="73"/>
        <v>726.33248673678577</v>
      </c>
      <c r="K371">
        <f t="shared" si="74"/>
        <v>1.5860981841966419</v>
      </c>
      <c r="L371">
        <f t="shared" si="75"/>
        <v>9.6101116261084538</v>
      </c>
      <c r="M371" s="43">
        <f t="shared" si="76"/>
        <v>16.720599386645997</v>
      </c>
      <c r="N371" s="6">
        <f t="shared" si="77"/>
        <v>3.0558902777891432E-8</v>
      </c>
      <c r="O371" s="4">
        <f>SUM($N$54:N371)*0.1+$O$30</f>
        <v>2.2554511669214278E-7</v>
      </c>
      <c r="P371" s="4">
        <f>SUM($O$235:O371)</f>
        <v>1.3821110062897702E-6</v>
      </c>
      <c r="Q371" s="6">
        <f t="shared" si="78"/>
        <v>-1.6413722384723952E-7</v>
      </c>
      <c r="R371" s="4">
        <f>SUM($Q$54:Q371)*0.1+$O$8</f>
        <v>1.7685107153412951E-6</v>
      </c>
      <c r="S371" s="4">
        <f>SUM($R$235:R371)</f>
        <v>3.7349530882950461E-4</v>
      </c>
      <c r="T371">
        <f t="shared" si="79"/>
        <v>1.7828350316113524E-6</v>
      </c>
      <c r="U371">
        <f t="shared" si="80"/>
        <v>3.7349786605612718E-4</v>
      </c>
      <c r="X371" s="1"/>
    </row>
    <row r="372" spans="1:24" x14ac:dyDescent="0.25">
      <c r="A372" s="8"/>
      <c r="B372">
        <f t="shared" si="81"/>
        <v>31.800000000000182</v>
      </c>
      <c r="C372">
        <f t="shared" si="66"/>
        <v>-1396.6998684018731</v>
      </c>
      <c r="D372">
        <f t="shared" si="67"/>
        <v>-725.74654049904279</v>
      </c>
      <c r="E372">
        <f t="shared" si="68"/>
        <v>29.169165961926041</v>
      </c>
      <c r="F372">
        <f t="shared" si="69"/>
        <v>36287.327024952137</v>
      </c>
      <c r="G372">
        <f t="shared" si="70"/>
        <v>-3559.7175851752527</v>
      </c>
      <c r="H372">
        <f t="shared" si="71"/>
        <v>19195.883323224742</v>
      </c>
      <c r="I372">
        <f t="shared" si="72"/>
        <v>19523.153583503452</v>
      </c>
      <c r="J372" s="43">
        <f t="shared" si="73"/>
        <v>726.33248673678577</v>
      </c>
      <c r="K372">
        <f t="shared" si="74"/>
        <v>1.5908896755490942</v>
      </c>
      <c r="L372">
        <f t="shared" si="75"/>
        <v>9.6101116261084538</v>
      </c>
      <c r="M372" s="43">
        <f t="shared" si="76"/>
        <v>16.721054582727827</v>
      </c>
      <c r="N372" s="6">
        <f t="shared" si="77"/>
        <v>3.0533882593915233E-8</v>
      </c>
      <c r="O372" s="4">
        <f>SUM($N$54:N372)*0.1+$O$30</f>
        <v>2.2859850495153436E-7</v>
      </c>
      <c r="P372" s="4">
        <f>SUM($O$235:O372)</f>
        <v>1.6107095112413044E-6</v>
      </c>
      <c r="Q372" s="6">
        <f t="shared" si="78"/>
        <v>-1.6465487321769753E-7</v>
      </c>
      <c r="R372" s="4">
        <f>SUM($Q$54:Q372)*0.1+$O$8</f>
        <v>1.7520452280195255E-6</v>
      </c>
      <c r="S372" s="4">
        <f>SUM($R$235:R372)</f>
        <v>3.7524735405752412E-4</v>
      </c>
      <c r="T372">
        <f t="shared" si="79"/>
        <v>1.7668955140279426E-6</v>
      </c>
      <c r="U372">
        <f t="shared" si="80"/>
        <v>3.752508109415654E-4</v>
      </c>
      <c r="X372" s="1"/>
    </row>
    <row r="373" spans="1:24" x14ac:dyDescent="0.25">
      <c r="A373" s="8"/>
      <c r="B373">
        <f t="shared" si="81"/>
        <v>31.900000000000183</v>
      </c>
      <c r="C373">
        <f t="shared" si="66"/>
        <v>-1396.6998684018731</v>
      </c>
      <c r="D373">
        <f t="shared" si="67"/>
        <v>-725.74654049904279</v>
      </c>
      <c r="E373">
        <f t="shared" si="68"/>
        <v>29.169165961926041</v>
      </c>
      <c r="F373">
        <f t="shared" si="69"/>
        <v>36287.327024952137</v>
      </c>
      <c r="G373">
        <f t="shared" si="70"/>
        <v>-3556.8006685790601</v>
      </c>
      <c r="H373">
        <f t="shared" si="71"/>
        <v>19256.232201599661</v>
      </c>
      <c r="I373">
        <f t="shared" si="72"/>
        <v>19581.963885114492</v>
      </c>
      <c r="J373" s="43">
        <f t="shared" si="73"/>
        <v>726.33248673678577</v>
      </c>
      <c r="K373">
        <f t="shared" si="74"/>
        <v>1.5956819700546288</v>
      </c>
      <c r="L373">
        <f t="shared" si="75"/>
        <v>9.6101116261084538</v>
      </c>
      <c r="M373" s="43">
        <f t="shared" si="76"/>
        <v>16.721511216045997</v>
      </c>
      <c r="N373" s="6">
        <f t="shared" si="77"/>
        <v>3.0508862409939033E-8</v>
      </c>
      <c r="O373" s="4">
        <f>SUM($N$54:N373)*0.1+$O$30</f>
        <v>2.3164939119252821E-7</v>
      </c>
      <c r="P373" s="4">
        <f>SUM($O$235:O373)</f>
        <v>1.8423589024338326E-6</v>
      </c>
      <c r="Q373" s="6">
        <f t="shared" si="78"/>
        <v>-1.6517252258815552E-7</v>
      </c>
      <c r="R373" s="4">
        <f>SUM($Q$54:Q373)*0.1+$O$8</f>
        <v>1.7355279757607102E-6</v>
      </c>
      <c r="S373" s="4">
        <f>SUM($R$235:R373)</f>
        <v>3.7698288203328483E-4</v>
      </c>
      <c r="T373">
        <f t="shared" si="79"/>
        <v>1.7509194142186948E-6</v>
      </c>
      <c r="U373">
        <f t="shared" si="80"/>
        <v>3.7698738391681881E-4</v>
      </c>
      <c r="X373" s="1"/>
    </row>
    <row r="374" spans="1:24" x14ac:dyDescent="0.25">
      <c r="A374" s="8"/>
      <c r="B374">
        <f t="shared" si="81"/>
        <v>32.000000000000185</v>
      </c>
      <c r="C374">
        <f t="shared" si="66"/>
        <v>-1396.6998684018731</v>
      </c>
      <c r="D374">
        <f t="shared" si="67"/>
        <v>-725.74654049904279</v>
      </c>
      <c r="E374">
        <f t="shared" si="68"/>
        <v>29.169165961926041</v>
      </c>
      <c r="F374">
        <f t="shared" si="69"/>
        <v>36287.327024952137</v>
      </c>
      <c r="G374">
        <f t="shared" si="70"/>
        <v>-3553.8837519828676</v>
      </c>
      <c r="H374">
        <f t="shared" si="71"/>
        <v>19316.581079974585</v>
      </c>
      <c r="I374">
        <f t="shared" si="72"/>
        <v>19640.783954359867</v>
      </c>
      <c r="J374" s="43">
        <f t="shared" si="73"/>
        <v>726.33248673678577</v>
      </c>
      <c r="K374">
        <f t="shared" si="74"/>
        <v>1.6004750604986142</v>
      </c>
      <c r="L374">
        <f t="shared" si="75"/>
        <v>9.6101116261084538</v>
      </c>
      <c r="M374" s="43">
        <f t="shared" si="76"/>
        <v>16.721969286482757</v>
      </c>
      <c r="N374" s="6">
        <f t="shared" si="77"/>
        <v>3.048384222596284E-8</v>
      </c>
      <c r="O374" s="4">
        <f>SUM($N$54:N374)*0.1+$O$30</f>
        <v>2.3469777541512453E-7</v>
      </c>
      <c r="P374" s="4">
        <f>SUM($O$235:O374)</f>
        <v>2.0770566778489573E-6</v>
      </c>
      <c r="Q374" s="6">
        <f t="shared" si="78"/>
        <v>-1.6569017195861356E-7</v>
      </c>
      <c r="R374" s="4">
        <f>SUM($Q$54:Q374)*0.1+$O$8</f>
        <v>1.7189589585648485E-6</v>
      </c>
      <c r="S374" s="4">
        <f>SUM($R$235:R374)</f>
        <v>3.7870184099184968E-4</v>
      </c>
      <c r="T374">
        <f t="shared" si="79"/>
        <v>1.7349071868590427E-6</v>
      </c>
      <c r="U374">
        <f t="shared" si="80"/>
        <v>3.7870753693986501E-4</v>
      </c>
      <c r="X374" s="1"/>
    </row>
    <row r="375" spans="1:24" x14ac:dyDescent="0.25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-1396.6998684018731</v>
      </c>
      <c r="D375">
        <f t="shared" ref="D375:D438" si="83">IF(B375&lt;$B$41,$B$13,IF(AND($B$41&lt;=B375,B375&lt;$B$41+$G$8),$B$13+$B$16,$B$13+$B$16+$B$10))</f>
        <v>-725.74654049904279</v>
      </c>
      <c r="E375">
        <f t="shared" ref="E375:E438" si="84">IF(B375&lt;$B$41,$B$14,IF(AND($B$41&lt;=B375,B375&lt;$B$41+$G$8),$B$14+$B$17,$B$14+$B$17+$B$11))</f>
        <v>29.169165961926041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-3550.966835386675</v>
      </c>
      <c r="H375">
        <f t="shared" ref="H375:H438" si="87">IF(B375&lt;$B$41,-$B$13*B375,IF(AND($B$41&lt;=B375,B375&lt;=$B$41+$G$8),-$B$13*B375+(-B375+B362)*B337,-$B$13*B375+(-B375+$B$41)*$B$16+(-B375+$B$41+$G$8)*$B$10))</f>
        <v>19376.929958349505</v>
      </c>
      <c r="I375">
        <f t="shared" ref="I375:I438" si="88">SQRT(SUMSQ(H375,G375))</f>
        <v>19699.61370374553</v>
      </c>
      <c r="J375" s="43">
        <f t="shared" ref="J375:J438" si="89">SQRT(SUMSQ(D375:E375))</f>
        <v>726.33248673678577</v>
      </c>
      <c r="K375">
        <f t="shared" ref="K375:K438" si="90">32*I375/(PI()*$G$13^3)</f>
        <v>1.6052689397513942</v>
      </c>
      <c r="L375">
        <f t="shared" ref="L375:L438" si="91">16*F375/(PI()*$G$13^3)*$G$23</f>
        <v>9.6101116261084538</v>
      </c>
      <c r="M375" s="43">
        <f t="shared" ref="M375:M438" si="92">SQRT(K375^2+3*L375^2)</f>
        <v>16.722428793920013</v>
      </c>
      <c r="N375" s="6">
        <f t="shared" ref="N375:N438" si="93">-G375/($G$15*$B$42)</f>
        <v>3.045882204198664E-8</v>
      </c>
      <c r="O375" s="4">
        <f>SUM($N$54:N375)*0.1+$O$30</f>
        <v>2.3774365761932311E-7</v>
      </c>
      <c r="P375" s="4">
        <f>SUM($O$235:O375)</f>
        <v>2.3148003354682804E-6</v>
      </c>
      <c r="Q375" s="6">
        <f t="shared" ref="Q375:Q438" si="94">-H375/($B$42*$G$15)</f>
        <v>-1.6620782132907157E-7</v>
      </c>
      <c r="R375" s="4">
        <f>SUM($Q$54:Q375)*0.1+$O$8</f>
        <v>1.7023381764319413E-6</v>
      </c>
      <c r="S375" s="4">
        <f>SUM($R$235:R375)</f>
        <v>3.804041791682816E-4</v>
      </c>
      <c r="T375">
        <f t="shared" ref="T375:T438" si="95">SQRT(SUMSQ(O375,R375))</f>
        <v>1.7188593059572506E-6</v>
      </c>
      <c r="U375">
        <f t="shared" ref="U375:U438" si="96">SQRT(S375^2+P375^2)</f>
        <v>3.8041122200756271E-4</v>
      </c>
      <c r="X375" s="1"/>
    </row>
    <row r="376" spans="1:24" x14ac:dyDescent="0.25">
      <c r="A376" s="8"/>
      <c r="B376">
        <f t="shared" si="81"/>
        <v>32.200000000000188</v>
      </c>
      <c r="C376">
        <f t="shared" si="82"/>
        <v>-1396.6998684018731</v>
      </c>
      <c r="D376">
        <f t="shared" si="83"/>
        <v>-725.74654049904279</v>
      </c>
      <c r="E376">
        <f t="shared" si="84"/>
        <v>29.169165961926041</v>
      </c>
      <c r="F376">
        <f t="shared" si="85"/>
        <v>36287.327024952137</v>
      </c>
      <c r="G376">
        <f t="shared" si="86"/>
        <v>-3548.049918790482</v>
      </c>
      <c r="H376">
        <f t="shared" si="87"/>
        <v>19437.278836724425</v>
      </c>
      <c r="I376">
        <f t="shared" si="88"/>
        <v>19758.453046805167</v>
      </c>
      <c r="J376" s="43">
        <f t="shared" si="89"/>
        <v>726.33248673678577</v>
      </c>
      <c r="K376">
        <f t="shared" si="90"/>
        <v>1.6100636007670592</v>
      </c>
      <c r="L376">
        <f t="shared" si="91"/>
        <v>9.6101116261084538</v>
      </c>
      <c r="M376" s="43">
        <f t="shared" si="92"/>
        <v>16.72288973823931</v>
      </c>
      <c r="N376" s="6">
        <f t="shared" si="93"/>
        <v>3.043380185801044E-8</v>
      </c>
      <c r="O376" s="4">
        <f>SUM($N$54:N376)*0.1+$O$30</f>
        <v>2.4078703780512417E-7</v>
      </c>
      <c r="P376" s="4">
        <f>SUM($O$235:O376)</f>
        <v>2.5555873732734044E-6</v>
      </c>
      <c r="Q376" s="6">
        <f t="shared" si="94"/>
        <v>-1.6672547069952959E-7</v>
      </c>
      <c r="R376" s="4">
        <f>SUM($Q$54:Q376)*0.1+$O$8</f>
        <v>1.6856656293619884E-6</v>
      </c>
      <c r="S376" s="4">
        <f>SUM($R$235:R376)</f>
        <v>3.8208984479764358E-4</v>
      </c>
      <c r="T376">
        <f t="shared" si="95"/>
        <v>1.7027762658632856E-6</v>
      </c>
      <c r="U376">
        <f t="shared" si="96"/>
        <v>3.8209839115640071E-4</v>
      </c>
      <c r="X376" s="1"/>
    </row>
    <row r="377" spans="1:24" x14ac:dyDescent="0.25">
      <c r="A377" s="8"/>
      <c r="B377">
        <f t="shared" si="81"/>
        <v>32.300000000000189</v>
      </c>
      <c r="C377">
        <f t="shared" si="82"/>
        <v>-1396.6998684018731</v>
      </c>
      <c r="D377">
        <f t="shared" si="83"/>
        <v>-725.74654049904279</v>
      </c>
      <c r="E377">
        <f t="shared" si="84"/>
        <v>29.169165961926041</v>
      </c>
      <c r="F377">
        <f t="shared" si="85"/>
        <v>36287.327024952137</v>
      </c>
      <c r="G377">
        <f t="shared" si="86"/>
        <v>-3545.1330021942895</v>
      </c>
      <c r="H377">
        <f t="shared" si="87"/>
        <v>19497.627715099348</v>
      </c>
      <c r="I377">
        <f t="shared" si="88"/>
        <v>19817.301898085352</v>
      </c>
      <c r="J377" s="43">
        <f t="shared" si="89"/>
        <v>726.33248673678577</v>
      </c>
      <c r="K377">
        <f t="shared" si="90"/>
        <v>1.6148590365822382</v>
      </c>
      <c r="L377">
        <f t="shared" si="91"/>
        <v>9.6101116261084538</v>
      </c>
      <c r="M377" s="43">
        <f t="shared" si="92"/>
        <v>16.723352119321831</v>
      </c>
      <c r="N377" s="6">
        <f t="shared" si="93"/>
        <v>3.0408781674034247E-8</v>
      </c>
      <c r="O377" s="4">
        <f>SUM($N$54:N377)*0.1+$O$30</f>
        <v>2.4382791597252759E-7</v>
      </c>
      <c r="P377" s="4">
        <f>SUM($O$235:O377)</f>
        <v>2.7994152892459319E-6</v>
      </c>
      <c r="Q377" s="6">
        <f t="shared" si="94"/>
        <v>-1.6724312006998763E-7</v>
      </c>
      <c r="R377" s="4">
        <f>SUM($Q$54:Q377)*0.1+$O$8</f>
        <v>1.6689413173549895E-6</v>
      </c>
      <c r="S377" s="4">
        <f>SUM($R$235:R377)</f>
        <v>3.8375878611499856E-4</v>
      </c>
      <c r="T377">
        <f t="shared" si="95"/>
        <v>1.6866585823402773E-6</v>
      </c>
      <c r="U377">
        <f t="shared" si="96"/>
        <v>3.8376899646326156E-4</v>
      </c>
      <c r="X377" s="1"/>
    </row>
    <row r="378" spans="1:24" x14ac:dyDescent="0.25">
      <c r="A378" s="8"/>
      <c r="B378">
        <f t="shared" si="81"/>
        <v>32.40000000000019</v>
      </c>
      <c r="C378">
        <f t="shared" si="82"/>
        <v>-1396.6998684018731</v>
      </c>
      <c r="D378">
        <f t="shared" si="83"/>
        <v>-725.74654049904279</v>
      </c>
      <c r="E378">
        <f t="shared" si="84"/>
        <v>29.169165961926041</v>
      </c>
      <c r="F378">
        <f t="shared" si="85"/>
        <v>36287.327024952137</v>
      </c>
      <c r="G378">
        <f t="shared" si="86"/>
        <v>-3542.2160855980969</v>
      </c>
      <c r="H378">
        <f t="shared" si="87"/>
        <v>19557.976593474268</v>
      </c>
      <c r="I378">
        <f t="shared" si="88"/>
        <v>19876.160173130957</v>
      </c>
      <c r="J378" s="43">
        <f t="shared" si="89"/>
        <v>726.33248673678577</v>
      </c>
      <c r="K378">
        <f t="shared" si="90"/>
        <v>1.6196552403149078</v>
      </c>
      <c r="L378">
        <f t="shared" si="91"/>
        <v>9.6101116261084538</v>
      </c>
      <c r="M378" s="43">
        <f t="shared" si="92"/>
        <v>16.723815937048403</v>
      </c>
      <c r="N378" s="6">
        <f t="shared" si="93"/>
        <v>3.0383761490058048E-8</v>
      </c>
      <c r="O378" s="4">
        <f>SUM($N$54:N378)*0.1+$O$30</f>
        <v>2.4686629212153338E-7</v>
      </c>
      <c r="P378" s="4">
        <f>SUM($O$235:O378)</f>
        <v>3.0462815813674653E-6</v>
      </c>
      <c r="Q378" s="6">
        <f t="shared" si="94"/>
        <v>-1.6776076944044564E-7</v>
      </c>
      <c r="R378" s="4">
        <f>SUM($Q$54:Q378)*0.1+$O$8</f>
        <v>1.652165240410945E-6</v>
      </c>
      <c r="S378" s="4">
        <f>SUM($R$235:R378)</f>
        <v>3.8541095135540953E-4</v>
      </c>
      <c r="T378">
        <f t="shared" si="95"/>
        <v>1.6705067937030336E-6</v>
      </c>
      <c r="U378">
        <f t="shared" si="96"/>
        <v>3.854229900462021E-4</v>
      </c>
      <c r="X378" s="1"/>
    </row>
    <row r="379" spans="1:24" x14ac:dyDescent="0.25">
      <c r="A379" s="8"/>
      <c r="B379">
        <f t="shared" si="81"/>
        <v>32.500000000000192</v>
      </c>
      <c r="C379">
        <f t="shared" si="82"/>
        <v>-1396.6998684018731</v>
      </c>
      <c r="D379">
        <f t="shared" si="83"/>
        <v>-725.74654049904279</v>
      </c>
      <c r="E379">
        <f t="shared" si="84"/>
        <v>29.169165961926041</v>
      </c>
      <c r="F379">
        <f t="shared" si="85"/>
        <v>36287.327024952137</v>
      </c>
      <c r="G379">
        <f t="shared" si="86"/>
        <v>-3539.2991690019039</v>
      </c>
      <c r="H379">
        <f t="shared" si="87"/>
        <v>19618.325471849188</v>
      </c>
      <c r="I379">
        <f t="shared" si="88"/>
        <v>19935.02778847083</v>
      </c>
      <c r="J379" s="43">
        <f t="shared" si="89"/>
        <v>726.33248673678577</v>
      </c>
      <c r="K379">
        <f t="shared" si="90"/>
        <v>1.6244522051632269</v>
      </c>
      <c r="L379">
        <f t="shared" si="91"/>
        <v>9.6101116261084538</v>
      </c>
      <c r="M379" s="43">
        <f t="shared" si="92"/>
        <v>16.724281191299504</v>
      </c>
      <c r="N379" s="6">
        <f t="shared" si="93"/>
        <v>3.0358741306081848E-8</v>
      </c>
      <c r="O379" s="4">
        <f>SUM($N$54:N379)*0.1+$O$30</f>
        <v>2.4990216625214154E-7</v>
      </c>
      <c r="P379" s="4">
        <f>SUM($O$235:O379)</f>
        <v>3.2961837476196066E-6</v>
      </c>
      <c r="Q379" s="6">
        <f t="shared" si="94"/>
        <v>-1.6827841881090363E-7</v>
      </c>
      <c r="R379" s="4">
        <f>SUM($Q$54:Q379)*0.1+$O$8</f>
        <v>1.6353373985298544E-6</v>
      </c>
      <c r="S379" s="4">
        <f>SUM($R$235:R379)</f>
        <v>3.8704628875393937E-4</v>
      </c>
      <c r="T379">
        <f t="shared" si="95"/>
        <v>1.6543214620284369E-6</v>
      </c>
      <c r="U379">
        <f t="shared" si="96"/>
        <v>3.870603240652494E-4</v>
      </c>
      <c r="X379" s="1"/>
    </row>
    <row r="380" spans="1:24" x14ac:dyDescent="0.25">
      <c r="A380" s="8"/>
      <c r="B380">
        <f t="shared" si="81"/>
        <v>32.600000000000193</v>
      </c>
      <c r="C380">
        <f t="shared" si="82"/>
        <v>-1396.6998684018731</v>
      </c>
      <c r="D380">
        <f t="shared" si="83"/>
        <v>-725.74654049904279</v>
      </c>
      <c r="E380">
        <f t="shared" si="84"/>
        <v>29.169165961926041</v>
      </c>
      <c r="F380">
        <f t="shared" si="85"/>
        <v>36287.327024952137</v>
      </c>
      <c r="G380">
        <f t="shared" si="86"/>
        <v>-3536.3822524057114</v>
      </c>
      <c r="H380">
        <f t="shared" si="87"/>
        <v>19678.674350224108</v>
      </c>
      <c r="I380">
        <f t="shared" si="88"/>
        <v>19993.904661603705</v>
      </c>
      <c r="J380" s="43">
        <f t="shared" si="89"/>
        <v>726.33248673678577</v>
      </c>
      <c r="K380">
        <f t="shared" si="90"/>
        <v>1.6292499244043872</v>
      </c>
      <c r="L380">
        <f t="shared" si="91"/>
        <v>9.6101116261084538</v>
      </c>
      <c r="M380" s="43">
        <f t="shared" si="92"/>
        <v>16.724747881955242</v>
      </c>
      <c r="N380" s="6">
        <f t="shared" si="93"/>
        <v>3.0333721122105655E-8</v>
      </c>
      <c r="O380" s="4">
        <f>SUM($N$54:N380)*0.1+$O$30</f>
        <v>2.5293553836435207E-7</v>
      </c>
      <c r="P380" s="4">
        <f>SUM($O$235:O380)</f>
        <v>3.5491192859839588E-6</v>
      </c>
      <c r="Q380" s="6">
        <f t="shared" si="94"/>
        <v>-1.6879606818136165E-7</v>
      </c>
      <c r="R380" s="4">
        <f>SUM($Q$54:Q380)*0.1+$O$8</f>
        <v>1.6184577917117183E-6</v>
      </c>
      <c r="S380" s="4">
        <f>SUM($R$235:R380)</f>
        <v>3.8866474654565108E-4</v>
      </c>
      <c r="T380">
        <f t="shared" si="95"/>
        <v>1.6381031744429397E-6</v>
      </c>
      <c r="U380">
        <f t="shared" si="96"/>
        <v>3.8868095072321378E-4</v>
      </c>
      <c r="X380" s="1"/>
    </row>
    <row r="381" spans="1:24" x14ac:dyDescent="0.25">
      <c r="A381" s="8"/>
      <c r="B381">
        <f t="shared" si="81"/>
        <v>32.700000000000195</v>
      </c>
      <c r="C381">
        <f t="shared" si="82"/>
        <v>-1396.6998684018731</v>
      </c>
      <c r="D381">
        <f t="shared" si="83"/>
        <v>-725.74654049904279</v>
      </c>
      <c r="E381">
        <f t="shared" si="84"/>
        <v>29.169165961926041</v>
      </c>
      <c r="F381">
        <f t="shared" si="85"/>
        <v>36287.327024952137</v>
      </c>
      <c r="G381">
        <f t="shared" si="86"/>
        <v>-3533.4653358095188</v>
      </c>
      <c r="H381">
        <f t="shared" si="87"/>
        <v>19739.023228599031</v>
      </c>
      <c r="I381">
        <f t="shared" si="88"/>
        <v>20052.790710984333</v>
      </c>
      <c r="J381" s="43">
        <f t="shared" si="89"/>
        <v>726.33248673678577</v>
      </c>
      <c r="K381">
        <f t="shared" si="90"/>
        <v>1.6340483913934842</v>
      </c>
      <c r="L381">
        <f t="shared" si="91"/>
        <v>9.6101116261084538</v>
      </c>
      <c r="M381" s="43">
        <f t="shared" si="92"/>
        <v>16.72521600889538</v>
      </c>
      <c r="N381" s="6">
        <f t="shared" si="93"/>
        <v>3.0308700938129455E-8</v>
      </c>
      <c r="O381" s="4">
        <f>SUM($N$54:N381)*0.1+$O$30</f>
        <v>2.5596640845816507E-7</v>
      </c>
      <c r="P381" s="4">
        <f>SUM($O$235:O381)</f>
        <v>3.8050856944421239E-6</v>
      </c>
      <c r="Q381" s="6">
        <f t="shared" si="94"/>
        <v>-1.6931371755181969E-7</v>
      </c>
      <c r="R381" s="4">
        <f>SUM($Q$54:Q381)*0.1+$O$8</f>
        <v>1.6015264199565366E-6</v>
      </c>
      <c r="S381" s="4">
        <f>SUM($R$235:R381)</f>
        <v>3.9026627296560764E-4</v>
      </c>
      <c r="T381">
        <f t="shared" si="95"/>
        <v>1.6218525444928009E-6</v>
      </c>
      <c r="U381">
        <f t="shared" si="96"/>
        <v>3.9028482226651884E-4</v>
      </c>
      <c r="X381" s="1"/>
    </row>
    <row r="382" spans="1:24" x14ac:dyDescent="0.25">
      <c r="A382" s="8"/>
      <c r="B382">
        <f t="shared" si="81"/>
        <v>32.800000000000196</v>
      </c>
      <c r="C382">
        <f t="shared" si="82"/>
        <v>-1396.6998684018731</v>
      </c>
      <c r="D382">
        <f t="shared" si="83"/>
        <v>-725.74654049904279</v>
      </c>
      <c r="E382">
        <f t="shared" si="84"/>
        <v>29.169165961926041</v>
      </c>
      <c r="F382">
        <f t="shared" si="85"/>
        <v>36287.327024952137</v>
      </c>
      <c r="G382">
        <f t="shared" si="86"/>
        <v>-3530.5484192133263</v>
      </c>
      <c r="H382">
        <f t="shared" si="87"/>
        <v>19799.372106973951</v>
      </c>
      <c r="I382">
        <f t="shared" si="88"/>
        <v>20111.685856009877</v>
      </c>
      <c r="J382" s="43">
        <f t="shared" si="89"/>
        <v>726.33248673678577</v>
      </c>
      <c r="K382">
        <f t="shared" si="90"/>
        <v>1.6388475995624083</v>
      </c>
      <c r="L382">
        <f t="shared" si="91"/>
        <v>9.6101116261084538</v>
      </c>
      <c r="M382" s="43">
        <f t="shared" si="92"/>
        <v>16.725685571999318</v>
      </c>
      <c r="N382" s="6">
        <f t="shared" si="93"/>
        <v>3.0283680754153262E-8</v>
      </c>
      <c r="O382" s="4">
        <f>SUM($N$54:N382)*0.1+$O$30</f>
        <v>2.5899477653358034E-7</v>
      </c>
      <c r="P382" s="4">
        <f>SUM($O$235:O382)</f>
        <v>4.0640804709757043E-6</v>
      </c>
      <c r="Q382" s="6">
        <f t="shared" si="94"/>
        <v>-1.698313669222777E-7</v>
      </c>
      <c r="R382" s="4">
        <f>SUM($Q$54:Q382)*0.1+$O$8</f>
        <v>1.5845432832643088E-6</v>
      </c>
      <c r="S382" s="4">
        <f>SUM($R$235:R382)</f>
        <v>3.9185081624887194E-4</v>
      </c>
      <c r="T382">
        <f t="shared" si="95"/>
        <v>1.6055702136031656E-6</v>
      </c>
      <c r="U382">
        <f t="shared" si="96"/>
        <v>3.918718909860489E-4</v>
      </c>
      <c r="X382" s="1"/>
    </row>
    <row r="383" spans="1:24" x14ac:dyDescent="0.25">
      <c r="A383" s="8"/>
      <c r="B383">
        <f t="shared" si="81"/>
        <v>32.900000000000198</v>
      </c>
      <c r="C383">
        <f t="shared" si="82"/>
        <v>-1396.6998684018731</v>
      </c>
      <c r="D383">
        <f t="shared" si="83"/>
        <v>-725.74654049904279</v>
      </c>
      <c r="E383">
        <f t="shared" si="84"/>
        <v>29.169165961926041</v>
      </c>
      <c r="F383">
        <f t="shared" si="85"/>
        <v>36287.327024952137</v>
      </c>
      <c r="G383">
        <f t="shared" si="86"/>
        <v>-3527.6315026171333</v>
      </c>
      <c r="H383">
        <f t="shared" si="87"/>
        <v>19859.720985348871</v>
      </c>
      <c r="I383">
        <f t="shared" si="88"/>
        <v>20170.590017006522</v>
      </c>
      <c r="J383" s="43">
        <f t="shared" si="89"/>
        <v>726.33248673678577</v>
      </c>
      <c r="K383">
        <f t="shared" si="90"/>
        <v>1.6436475424187522</v>
      </c>
      <c r="L383">
        <f t="shared" si="91"/>
        <v>9.6101116261084538</v>
      </c>
      <c r="M383" s="43">
        <f t="shared" si="92"/>
        <v>16.726156571146099</v>
      </c>
      <c r="N383" s="6">
        <f t="shared" si="93"/>
        <v>3.0258660570177063E-8</v>
      </c>
      <c r="O383" s="4">
        <f>SUM($N$54:N383)*0.1+$O$30</f>
        <v>2.6202064259059808E-7</v>
      </c>
      <c r="P383" s="4">
        <f>SUM($O$235:O383)</f>
        <v>4.3261011135663026E-6</v>
      </c>
      <c r="Q383" s="6">
        <f t="shared" si="94"/>
        <v>-1.7034901629273572E-7</v>
      </c>
      <c r="R383" s="4">
        <f>SUM($Q$54:Q383)*0.1+$O$8</f>
        <v>1.5675083816350355E-6</v>
      </c>
      <c r="S383" s="4">
        <f>SUM($R$235:R383)</f>
        <v>3.9341832463050697E-4</v>
      </c>
      <c r="T383">
        <f t="shared" si="95"/>
        <v>1.5892568526326001E-6</v>
      </c>
      <c r="U383">
        <f t="shared" si="96"/>
        <v>3.9344210921801417E-4</v>
      </c>
      <c r="X383" s="1"/>
    </row>
    <row r="384" spans="1:24" x14ac:dyDescent="0.25">
      <c r="A384" s="8"/>
      <c r="B384">
        <f t="shared" si="81"/>
        <v>33.000000000000199</v>
      </c>
      <c r="C384">
        <f t="shared" si="82"/>
        <v>-1396.6998684018731</v>
      </c>
      <c r="D384">
        <f t="shared" si="83"/>
        <v>-725.74654049904279</v>
      </c>
      <c r="E384">
        <f t="shared" si="84"/>
        <v>29.169165961926041</v>
      </c>
      <c r="F384">
        <f t="shared" si="85"/>
        <v>36287.327024952137</v>
      </c>
      <c r="G384">
        <f t="shared" si="86"/>
        <v>-3524.7145860209407</v>
      </c>
      <c r="H384">
        <f t="shared" si="87"/>
        <v>19920.069863723795</v>
      </c>
      <c r="I384">
        <f t="shared" si="88"/>
        <v>20229.503115216292</v>
      </c>
      <c r="J384" s="43">
        <f t="shared" si="89"/>
        <v>726.33248673678577</v>
      </c>
      <c r="K384">
        <f t="shared" si="90"/>
        <v>1.6484482135447391</v>
      </c>
      <c r="L384">
        <f t="shared" si="91"/>
        <v>9.6101116261084538</v>
      </c>
      <c r="M384" s="43">
        <f t="shared" si="92"/>
        <v>16.726629006214417</v>
      </c>
      <c r="N384" s="6">
        <f t="shared" si="93"/>
        <v>3.0233640386200863E-8</v>
      </c>
      <c r="O384" s="4">
        <f>SUM($N$54:N384)*0.1+$O$30</f>
        <v>2.6504400662921818E-7</v>
      </c>
      <c r="P384" s="4">
        <f>SUM($O$235:O384)</f>
        <v>4.5911451201955208E-6</v>
      </c>
      <c r="Q384" s="6">
        <f t="shared" si="94"/>
        <v>-1.7086666566319376E-7</v>
      </c>
      <c r="R384" s="4">
        <f>SUM($Q$54:Q384)*0.1+$O$8</f>
        <v>1.5504217150687161E-6</v>
      </c>
      <c r="S384" s="4">
        <f>SUM($R$235:R384)</f>
        <v>3.9496874634557566E-4</v>
      </c>
      <c r="T384">
        <f t="shared" si="95"/>
        <v>1.5729131635302337E-6</v>
      </c>
      <c r="U384">
        <f t="shared" si="96"/>
        <v>3.9499542934483479E-4</v>
      </c>
      <c r="X384" s="1"/>
    </row>
    <row r="385" spans="1:24" x14ac:dyDescent="0.25">
      <c r="A385" s="8"/>
      <c r="B385">
        <f t="shared" si="81"/>
        <v>33.1000000000002</v>
      </c>
      <c r="C385">
        <f t="shared" si="82"/>
        <v>-1396.6998684018731</v>
      </c>
      <c r="D385">
        <f t="shared" si="83"/>
        <v>-725.74654049904279</v>
      </c>
      <c r="E385">
        <f t="shared" si="84"/>
        <v>29.169165961926041</v>
      </c>
      <c r="F385">
        <f t="shared" si="85"/>
        <v>36287.327024952137</v>
      </c>
      <c r="G385">
        <f t="shared" si="86"/>
        <v>-3521.7976694247482</v>
      </c>
      <c r="H385">
        <f t="shared" si="87"/>
        <v>19980.418742098715</v>
      </c>
      <c r="I385">
        <f t="shared" si="88"/>
        <v>20288.425072784117</v>
      </c>
      <c r="J385" s="43">
        <f t="shared" si="89"/>
        <v>726.33248673678577</v>
      </c>
      <c r="K385">
        <f t="shared" si="90"/>
        <v>1.653249606596167</v>
      </c>
      <c r="L385">
        <f t="shared" si="91"/>
        <v>9.6101116261084538</v>
      </c>
      <c r="M385" s="43">
        <f t="shared" si="92"/>
        <v>16.727102877082601</v>
      </c>
      <c r="N385" s="6">
        <f t="shared" si="93"/>
        <v>3.020862020222467E-8</v>
      </c>
      <c r="O385" s="4">
        <f>SUM($N$54:N385)*0.1+$O$30</f>
        <v>2.6806486864944066E-7</v>
      </c>
      <c r="P385" s="4">
        <f>SUM($O$235:O385)</f>
        <v>4.8592099888449613E-6</v>
      </c>
      <c r="Q385" s="6">
        <f t="shared" si="94"/>
        <v>-1.7138431503365177E-7</v>
      </c>
      <c r="R385" s="4">
        <f>SUM($Q$54:Q385)*0.1+$O$8</f>
        <v>1.5332832835653511E-6</v>
      </c>
      <c r="S385" s="4">
        <f>SUM($R$235:R385)</f>
        <v>3.9650202962914101E-4</v>
      </c>
      <c r="T385">
        <f t="shared" si="95"/>
        <v>1.5565398811032715E-6</v>
      </c>
      <c r="U385">
        <f t="shared" si="96"/>
        <v>3.9653180379604344E-4</v>
      </c>
      <c r="X385" s="1"/>
    </row>
    <row r="386" spans="1:24" x14ac:dyDescent="0.25">
      <c r="A386" s="8"/>
      <c r="B386">
        <f t="shared" si="81"/>
        <v>33.200000000000202</v>
      </c>
      <c r="C386">
        <f t="shared" si="82"/>
        <v>-1396.6998684018731</v>
      </c>
      <c r="D386">
        <f t="shared" si="83"/>
        <v>-725.74654049904279</v>
      </c>
      <c r="E386">
        <f t="shared" si="84"/>
        <v>29.169165961926041</v>
      </c>
      <c r="F386">
        <f t="shared" si="85"/>
        <v>36287.327024952137</v>
      </c>
      <c r="G386">
        <f t="shared" si="86"/>
        <v>-3518.8807528285552</v>
      </c>
      <c r="H386">
        <f t="shared" si="87"/>
        <v>20040.767620473634</v>
      </c>
      <c r="I386">
        <f t="shared" si="88"/>
        <v>20347.3558127451</v>
      </c>
      <c r="J386" s="43">
        <f t="shared" si="89"/>
        <v>726.33248673678577</v>
      </c>
      <c r="K386">
        <f t="shared" si="90"/>
        <v>1.6580517153013721</v>
      </c>
      <c r="L386">
        <f t="shared" si="91"/>
        <v>9.6101116261084538</v>
      </c>
      <c r="M386" s="43">
        <f t="shared" si="92"/>
        <v>16.72757818362863</v>
      </c>
      <c r="N386" s="6">
        <f t="shared" si="93"/>
        <v>3.0183600018248464E-8</v>
      </c>
      <c r="O386" s="4">
        <f>SUM($N$54:N386)*0.1+$O$30</f>
        <v>2.710832286512655E-7</v>
      </c>
      <c r="P386" s="4">
        <f>SUM($O$235:O386)</f>
        <v>5.1302932174962267E-6</v>
      </c>
      <c r="Q386" s="6">
        <f t="shared" si="94"/>
        <v>-1.7190196440410976E-7</v>
      </c>
      <c r="R386" s="4">
        <f>SUM($Q$54:Q386)*0.1+$O$8</f>
        <v>1.5160930871249397E-6</v>
      </c>
      <c r="S386" s="4">
        <f>SUM($R$235:R386)</f>
        <v>3.9801812271626595E-4</v>
      </c>
      <c r="T386">
        <f t="shared" si="95"/>
        <v>1.5401377749032792E-6</v>
      </c>
      <c r="U386">
        <f t="shared" si="96"/>
        <v>3.9805118504920698E-4</v>
      </c>
      <c r="X386" s="1"/>
    </row>
    <row r="387" spans="1:24" x14ac:dyDescent="0.25">
      <c r="A387" s="8"/>
      <c r="B387">
        <f t="shared" si="81"/>
        <v>33.300000000000203</v>
      </c>
      <c r="C387">
        <f t="shared" si="82"/>
        <v>-1396.6998684018731</v>
      </c>
      <c r="D387">
        <f t="shared" si="83"/>
        <v>-725.74654049904279</v>
      </c>
      <c r="E387">
        <f t="shared" si="84"/>
        <v>29.169165961926041</v>
      </c>
      <c r="F387">
        <f t="shared" si="85"/>
        <v>36287.327024952137</v>
      </c>
      <c r="G387">
        <f t="shared" si="86"/>
        <v>-3515.9638362323626</v>
      </c>
      <c r="H387">
        <f t="shared" si="87"/>
        <v>20101.116498848554</v>
      </c>
      <c r="I387">
        <f t="shared" si="88"/>
        <v>20406.295259011993</v>
      </c>
      <c r="J387" s="43">
        <f t="shared" si="89"/>
        <v>726.33248673678577</v>
      </c>
      <c r="K387">
        <f t="shared" si="90"/>
        <v>1.6628545334602074</v>
      </c>
      <c r="L387">
        <f t="shared" si="91"/>
        <v>9.6101116261084538</v>
      </c>
      <c r="M387" s="43">
        <f t="shared" si="92"/>
        <v>16.728054925730124</v>
      </c>
      <c r="N387" s="6">
        <f t="shared" si="93"/>
        <v>3.0158579834272271E-8</v>
      </c>
      <c r="O387" s="4">
        <f>SUM($N$54:N387)*0.1+$O$30</f>
        <v>2.7409908663469271E-7</v>
      </c>
      <c r="P387" s="4">
        <f>SUM($O$235:O387)</f>
        <v>5.4043923041309194E-6</v>
      </c>
      <c r="Q387" s="6">
        <f t="shared" si="94"/>
        <v>-1.7241961377456777E-7</v>
      </c>
      <c r="R387" s="4">
        <f>SUM($Q$54:Q387)*0.1+$O$8</f>
        <v>1.4988511257474831E-6</v>
      </c>
      <c r="S387" s="4">
        <f>SUM($R$235:R387)</f>
        <v>3.9951697384201342E-4</v>
      </c>
      <c r="T387">
        <f t="shared" si="95"/>
        <v>1.5237076512403782E-6</v>
      </c>
      <c r="U387">
        <f t="shared" si="96"/>
        <v>3.9955352563086839E-4</v>
      </c>
      <c r="X387" s="1"/>
    </row>
    <row r="388" spans="1:24" x14ac:dyDescent="0.25">
      <c r="A388" s="8"/>
      <c r="B388">
        <f t="shared" si="81"/>
        <v>33.400000000000205</v>
      </c>
      <c r="C388">
        <f t="shared" si="82"/>
        <v>-1396.6998684018731</v>
      </c>
      <c r="D388">
        <f t="shared" si="83"/>
        <v>-725.74654049904279</v>
      </c>
      <c r="E388">
        <f t="shared" si="84"/>
        <v>29.169165961926041</v>
      </c>
      <c r="F388">
        <f t="shared" si="85"/>
        <v>36287.327024952137</v>
      </c>
      <c r="G388">
        <f t="shared" si="86"/>
        <v>-3513.0469196361701</v>
      </c>
      <c r="H388">
        <f t="shared" si="87"/>
        <v>20161.465377223478</v>
      </c>
      <c r="I388">
        <f t="shared" si="88"/>
        <v>20465.243336362906</v>
      </c>
      <c r="J388" s="43">
        <f t="shared" si="89"/>
        <v>726.33248673678577</v>
      </c>
      <c r="K388">
        <f t="shared" si="90"/>
        <v>1.667658054943042</v>
      </c>
      <c r="L388">
        <f t="shared" si="91"/>
        <v>9.6101116261084538</v>
      </c>
      <c r="M388" s="43">
        <f t="shared" si="92"/>
        <v>16.728533103264347</v>
      </c>
      <c r="N388" s="6">
        <f t="shared" si="93"/>
        <v>3.0133559650296071E-8</v>
      </c>
      <c r="O388" s="4">
        <f>SUM($N$54:N388)*0.1+$O$30</f>
        <v>2.7711244259972229E-7</v>
      </c>
      <c r="P388" s="4">
        <f>SUM($O$235:O388)</f>
        <v>5.6815047467306419E-6</v>
      </c>
      <c r="Q388" s="6">
        <f t="shared" si="94"/>
        <v>-1.7293726314502581E-7</v>
      </c>
      <c r="R388" s="4">
        <f>SUM($Q$54:Q388)*0.1+$O$8</f>
        <v>1.4815573994329805E-6</v>
      </c>
      <c r="S388" s="4">
        <f>SUM($R$235:R388)</f>
        <v>4.0099853124144641E-4</v>
      </c>
      <c r="T388">
        <f t="shared" si="95"/>
        <v>1.5072503553352376E-6</v>
      </c>
      <c r="U388">
        <f t="shared" si="96"/>
        <v>4.0103877811750873E-4</v>
      </c>
      <c r="X388" s="1"/>
    </row>
    <row r="389" spans="1:24" x14ac:dyDescent="0.25">
      <c r="A389" s="8"/>
      <c r="B389">
        <f t="shared" si="81"/>
        <v>33.500000000000206</v>
      </c>
      <c r="C389">
        <f t="shared" si="82"/>
        <v>-1396.6998684018731</v>
      </c>
      <c r="D389">
        <f t="shared" si="83"/>
        <v>-725.74654049904279</v>
      </c>
      <c r="E389">
        <f t="shared" si="84"/>
        <v>29.169165961926041</v>
      </c>
      <c r="F389">
        <f t="shared" si="85"/>
        <v>36287.327024952137</v>
      </c>
      <c r="G389">
        <f t="shared" si="86"/>
        <v>-3510.1300030399775</v>
      </c>
      <c r="H389">
        <f t="shared" si="87"/>
        <v>20221.814255598398</v>
      </c>
      <c r="I389">
        <f t="shared" si="88"/>
        <v>20524.199970429152</v>
      </c>
      <c r="J389" s="43">
        <f t="shared" si="89"/>
        <v>726.33248673678577</v>
      </c>
      <c r="K389">
        <f t="shared" si="90"/>
        <v>1.6724622736897699</v>
      </c>
      <c r="L389">
        <f t="shared" si="91"/>
        <v>9.6101116261084538</v>
      </c>
      <c r="M389" s="43">
        <f t="shared" si="92"/>
        <v>16.729012716108208</v>
      </c>
      <c r="N389" s="6">
        <f t="shared" si="93"/>
        <v>3.0108539466319878E-8</v>
      </c>
      <c r="O389" s="4">
        <f>SUM($N$54:N389)*0.1+$O$30</f>
        <v>2.8012329654635424E-7</v>
      </c>
      <c r="P389" s="4">
        <f>SUM($O$235:O389)</f>
        <v>5.9616280432769959E-6</v>
      </c>
      <c r="Q389" s="6">
        <f t="shared" si="94"/>
        <v>-1.7345491251548383E-7</v>
      </c>
      <c r="R389" s="4">
        <f>SUM($Q$54:Q389)*0.1+$O$8</f>
        <v>1.4642119081814318E-6</v>
      </c>
      <c r="S389" s="4">
        <f>SUM($R$235:R389)</f>
        <v>4.0246274314962785E-4</v>
      </c>
      <c r="T389">
        <f t="shared" si="95"/>
        <v>1.4907667736196385E-6</v>
      </c>
      <c r="U389">
        <f t="shared" si="96"/>
        <v>4.0250689513653018E-4</v>
      </c>
      <c r="X389" s="1"/>
    </row>
    <row r="390" spans="1:24" x14ac:dyDescent="0.25">
      <c r="A390" s="8"/>
      <c r="B390">
        <f t="shared" si="81"/>
        <v>33.600000000000207</v>
      </c>
      <c r="C390">
        <f t="shared" si="82"/>
        <v>-1396.6998684018731</v>
      </c>
      <c r="D390">
        <f t="shared" si="83"/>
        <v>-725.74654049904279</v>
      </c>
      <c r="E390">
        <f t="shared" si="84"/>
        <v>29.169165961926041</v>
      </c>
      <c r="F390">
        <f t="shared" si="85"/>
        <v>36287.327024952137</v>
      </c>
      <c r="G390">
        <f t="shared" si="86"/>
        <v>-3507.2130864437845</v>
      </c>
      <c r="H390">
        <f t="shared" si="87"/>
        <v>20282.163133973321</v>
      </c>
      <c r="I390">
        <f t="shared" si="88"/>
        <v>20583.165087683406</v>
      </c>
      <c r="J390" s="43">
        <f t="shared" si="89"/>
        <v>726.33248673678577</v>
      </c>
      <c r="K390">
        <f t="shared" si="90"/>
        <v>1.677267183708846</v>
      </c>
      <c r="L390">
        <f t="shared" si="91"/>
        <v>9.6101116261084538</v>
      </c>
      <c r="M390" s="43">
        <f t="shared" si="92"/>
        <v>16.729493764138269</v>
      </c>
      <c r="N390" s="6">
        <f t="shared" si="93"/>
        <v>3.0083519282343678E-8</v>
      </c>
      <c r="O390" s="4">
        <f>SUM($N$54:N390)*0.1+$O$30</f>
        <v>2.8313164847458866E-7</v>
      </c>
      <c r="P390" s="4">
        <f>SUM($O$235:O390)</f>
        <v>6.2447596917515845E-6</v>
      </c>
      <c r="Q390" s="6">
        <f t="shared" si="94"/>
        <v>-1.7397256188594187E-7</v>
      </c>
      <c r="R390" s="4">
        <f>SUM($Q$54:Q390)*0.1+$O$8</f>
        <v>1.446814651992838E-6</v>
      </c>
      <c r="S390" s="4">
        <f>SUM($R$235:R390)</f>
        <v>4.0390955780162069E-4</v>
      </c>
      <c r="T390">
        <f t="shared" si="95"/>
        <v>1.474257836197283E-6</v>
      </c>
      <c r="U390">
        <f t="shared" si="96"/>
        <v>4.0395782936726018E-4</v>
      </c>
      <c r="X390" s="1"/>
    </row>
    <row r="391" spans="1:24" x14ac:dyDescent="0.25">
      <c r="A391" s="8"/>
      <c r="B391">
        <f t="shared" si="81"/>
        <v>33.700000000000209</v>
      </c>
      <c r="C391">
        <f t="shared" si="82"/>
        <v>-1396.6998684018731</v>
      </c>
      <c r="D391">
        <f t="shared" si="83"/>
        <v>-725.74654049904279</v>
      </c>
      <c r="E391">
        <f t="shared" si="84"/>
        <v>29.169165961926041</v>
      </c>
      <c r="F391">
        <f t="shared" si="85"/>
        <v>36287.327024952137</v>
      </c>
      <c r="G391">
        <f t="shared" si="86"/>
        <v>-3504.296169847592</v>
      </c>
      <c r="H391">
        <f t="shared" si="87"/>
        <v>20342.512012348245</v>
      </c>
      <c r="I391">
        <f t="shared" si="88"/>
        <v>20642.138615427935</v>
      </c>
      <c r="J391" s="43">
        <f t="shared" si="89"/>
        <v>726.33248673678577</v>
      </c>
      <c r="K391">
        <f t="shared" si="90"/>
        <v>1.6820727790763257</v>
      </c>
      <c r="L391">
        <f t="shared" si="91"/>
        <v>9.6101116261084538</v>
      </c>
      <c r="M391" s="43">
        <f t="shared" si="92"/>
        <v>16.729976247230724</v>
      </c>
      <c r="N391" s="6">
        <f t="shared" si="93"/>
        <v>3.0058499098367478E-8</v>
      </c>
      <c r="O391" s="4">
        <f>SUM($N$54:N391)*0.1+$O$30</f>
        <v>2.8613749838442534E-7</v>
      </c>
      <c r="P391" s="4">
        <f>SUM($O$235:O391)</f>
        <v>6.5308971901360095E-6</v>
      </c>
      <c r="Q391" s="6">
        <f t="shared" si="94"/>
        <v>-1.7449021125639991E-7</v>
      </c>
      <c r="R391" s="4">
        <f>SUM($Q$54:Q391)*0.1+$O$8</f>
        <v>1.4293656308671977E-6</v>
      </c>
      <c r="S391" s="4">
        <f>SUM($R$235:R391)</f>
        <v>4.0533892343248791E-4</v>
      </c>
      <c r="T391">
        <f t="shared" si="95"/>
        <v>1.4577245194775586E-6</v>
      </c>
      <c r="U391">
        <f t="shared" si="96"/>
        <v>4.053915335419777E-4</v>
      </c>
      <c r="X391" s="1"/>
    </row>
    <row r="392" spans="1:24" x14ac:dyDescent="0.25">
      <c r="A392" s="8"/>
      <c r="B392">
        <f t="shared" si="81"/>
        <v>33.80000000000021</v>
      </c>
      <c r="C392">
        <f t="shared" si="82"/>
        <v>-1396.6998684018731</v>
      </c>
      <c r="D392">
        <f t="shared" si="83"/>
        <v>-725.74654049904279</v>
      </c>
      <c r="E392">
        <f t="shared" si="84"/>
        <v>29.169165961926041</v>
      </c>
      <c r="F392">
        <f t="shared" si="85"/>
        <v>36287.327024952137</v>
      </c>
      <c r="G392">
        <f t="shared" si="86"/>
        <v>-3501.3792532513994</v>
      </c>
      <c r="H392">
        <f t="shared" si="87"/>
        <v>20402.860890723165</v>
      </c>
      <c r="I392">
        <f t="shared" si="88"/>
        <v>20701.120481783109</v>
      </c>
      <c r="J392" s="43">
        <f t="shared" si="89"/>
        <v>726.33248673678577</v>
      </c>
      <c r="K392">
        <f t="shared" si="90"/>
        <v>1.6868790539349299</v>
      </c>
      <c r="L392">
        <f t="shared" si="91"/>
        <v>9.6101116261084538</v>
      </c>
      <c r="M392" s="43">
        <f t="shared" si="92"/>
        <v>16.730460165261416</v>
      </c>
      <c r="N392" s="6">
        <f t="shared" si="93"/>
        <v>3.0033478914391285E-8</v>
      </c>
      <c r="O392" s="4">
        <f>SUM($N$54:N392)*0.1+$O$30</f>
        <v>2.891408462758645E-7</v>
      </c>
      <c r="P392" s="4">
        <f>SUM($O$235:O392)</f>
        <v>6.8200380364118743E-6</v>
      </c>
      <c r="Q392" s="6">
        <f t="shared" si="94"/>
        <v>-1.7500786062685793E-7</v>
      </c>
      <c r="R392" s="4">
        <f>SUM($Q$54:Q392)*0.1+$O$8</f>
        <v>1.4118648448045123E-6</v>
      </c>
      <c r="S392" s="4">
        <f>SUM($R$235:R392)</f>
        <v>4.0675078827729239E-4</v>
      </c>
      <c r="T392">
        <f t="shared" si="95"/>
        <v>1.4411678489960816E-6</v>
      </c>
      <c r="U392">
        <f t="shared" si="96"/>
        <v>4.0680796044696179E-4</v>
      </c>
      <c r="X392" s="1"/>
    </row>
    <row r="393" spans="1:24" x14ac:dyDescent="0.25">
      <c r="A393" s="8"/>
      <c r="B393">
        <f t="shared" si="81"/>
        <v>33.900000000000212</v>
      </c>
      <c r="C393">
        <f t="shared" si="82"/>
        <v>-1396.6998684018731</v>
      </c>
      <c r="D393">
        <f t="shared" si="83"/>
        <v>-725.74654049904279</v>
      </c>
      <c r="E393">
        <f t="shared" si="84"/>
        <v>29.169165961926041</v>
      </c>
      <c r="F393">
        <f t="shared" si="85"/>
        <v>36287.327024952137</v>
      </c>
      <c r="G393">
        <f t="shared" si="86"/>
        <v>-3498.4623366552064</v>
      </c>
      <c r="H393">
        <f t="shared" si="87"/>
        <v>20463.209769098085</v>
      </c>
      <c r="I393">
        <f t="shared" si="88"/>
        <v>20760.110615676072</v>
      </c>
      <c r="J393" s="43">
        <f t="shared" si="89"/>
        <v>726.33248673678577</v>
      </c>
      <c r="K393">
        <f t="shared" si="90"/>
        <v>1.6916860024931215</v>
      </c>
      <c r="L393">
        <f t="shared" si="91"/>
        <v>9.6101116261084538</v>
      </c>
      <c r="M393" s="43">
        <f t="shared" si="92"/>
        <v>16.730945518105838</v>
      </c>
      <c r="N393" s="6">
        <f t="shared" si="93"/>
        <v>3.0008458730415086E-8</v>
      </c>
      <c r="O393" s="4">
        <f>SUM($N$54:N393)*0.1+$O$30</f>
        <v>2.9214169214890603E-7</v>
      </c>
      <c r="P393" s="4">
        <f>SUM($O$235:O393)</f>
        <v>7.1121797285607803E-6</v>
      </c>
      <c r="Q393" s="6">
        <f t="shared" si="94"/>
        <v>-1.7552550999731591E-7</v>
      </c>
      <c r="R393" s="4">
        <f>SUM($Q$54:Q393)*0.1+$O$8</f>
        <v>1.3943122938047808E-6</v>
      </c>
      <c r="S393" s="4">
        <f>SUM($R$235:R393)</f>
        <v>4.0814510057109719E-4</v>
      </c>
      <c r="T393">
        <f t="shared" si="95"/>
        <v>1.424588902437042E-6</v>
      </c>
      <c r="U393">
        <f t="shared" si="96"/>
        <v>4.0820706292356382E-4</v>
      </c>
      <c r="X393" s="1"/>
    </row>
    <row r="394" spans="1:24" x14ac:dyDescent="0.25">
      <c r="A394" s="8"/>
      <c r="B394">
        <f t="shared" si="81"/>
        <v>34.000000000000213</v>
      </c>
      <c r="C394">
        <f t="shared" si="82"/>
        <v>-1396.6998684018731</v>
      </c>
      <c r="D394">
        <f t="shared" si="83"/>
        <v>-725.74654049904279</v>
      </c>
      <c r="E394">
        <f t="shared" si="84"/>
        <v>29.169165961926041</v>
      </c>
      <c r="F394">
        <f t="shared" si="85"/>
        <v>36287.327024952137</v>
      </c>
      <c r="G394">
        <f t="shared" si="86"/>
        <v>-3495.5454200590138</v>
      </c>
      <c r="H394">
        <f t="shared" si="87"/>
        <v>20523.558647473004</v>
      </c>
      <c r="I394">
        <f t="shared" si="88"/>
        <v>20819.10894682958</v>
      </c>
      <c r="J394" s="43">
        <f t="shared" si="89"/>
        <v>726.33248673678577</v>
      </c>
      <c r="K394">
        <f t="shared" si="90"/>
        <v>1.696493619024195</v>
      </c>
      <c r="L394">
        <f t="shared" si="91"/>
        <v>9.6101116261084538</v>
      </c>
      <c r="M394" s="43">
        <f t="shared" si="92"/>
        <v>16.731432305639121</v>
      </c>
      <c r="N394" s="6">
        <f t="shared" si="93"/>
        <v>2.9983438546438886E-8</v>
      </c>
      <c r="O394" s="4">
        <f>SUM($N$54:N394)*0.1+$O$30</f>
        <v>2.9514003600354992E-7</v>
      </c>
      <c r="P394" s="4">
        <f>SUM($O$235:O394)</f>
        <v>7.4073197645643301E-6</v>
      </c>
      <c r="Q394" s="6">
        <f t="shared" si="94"/>
        <v>-1.7604315936777393E-7</v>
      </c>
      <c r="R394" s="4">
        <f>SUM($Q$54:Q394)*0.1+$O$8</f>
        <v>1.3767079778680033E-6</v>
      </c>
      <c r="S394" s="4">
        <f>SUM($R$235:R394)</f>
        <v>4.0952180854896518E-4</v>
      </c>
      <c r="T394">
        <f t="shared" si="95"/>
        <v>1.4079888128737329E-6</v>
      </c>
      <c r="U394">
        <f t="shared" si="96"/>
        <v>4.0958879386930228E-4</v>
      </c>
      <c r="X394" s="1"/>
    </row>
    <row r="395" spans="1:24" x14ac:dyDescent="0.25">
      <c r="A395" s="8"/>
      <c r="B395">
        <f t="shared" si="81"/>
        <v>34.100000000000215</v>
      </c>
      <c r="C395">
        <f t="shared" si="82"/>
        <v>-1396.6998684018731</v>
      </c>
      <c r="D395">
        <f t="shared" si="83"/>
        <v>-725.74654049904279</v>
      </c>
      <c r="E395">
        <f t="shared" si="84"/>
        <v>29.169165961926041</v>
      </c>
      <c r="F395">
        <f t="shared" si="85"/>
        <v>36287.327024952137</v>
      </c>
      <c r="G395">
        <f t="shared" si="86"/>
        <v>-3492.6285034628222</v>
      </c>
      <c r="H395">
        <f t="shared" si="87"/>
        <v>20583.907525847928</v>
      </c>
      <c r="I395">
        <f t="shared" si="88"/>
        <v>20878.115405751065</v>
      </c>
      <c r="J395" s="43">
        <f t="shared" si="89"/>
        <v>726.33248673678577</v>
      </c>
      <c r="K395">
        <f t="shared" si="90"/>
        <v>1.7013018978653871</v>
      </c>
      <c r="L395">
        <f t="shared" si="91"/>
        <v>9.6101116261084538</v>
      </c>
      <c r="M395" s="43">
        <f t="shared" si="92"/>
        <v>16.731920527736047</v>
      </c>
      <c r="N395" s="6">
        <f t="shared" si="93"/>
        <v>2.99584183624627E-8</v>
      </c>
      <c r="O395" s="4">
        <f>SUM($N$54:N395)*0.1+$O$30</f>
        <v>2.9813587783979618E-7</v>
      </c>
      <c r="P395" s="4">
        <f>SUM($O$235:O395)</f>
        <v>7.705455642404127E-6</v>
      </c>
      <c r="Q395" s="6">
        <f t="shared" si="94"/>
        <v>-1.7656080873823197E-7</v>
      </c>
      <c r="R395" s="4">
        <f>SUM($Q$54:Q395)*0.1+$O$8</f>
        <v>1.3590518969941802E-6</v>
      </c>
      <c r="S395" s="4">
        <f>SUM($R$235:R395)</f>
        <v>4.1088086044595935E-4</v>
      </c>
      <c r="T395">
        <f t="shared" si="95"/>
        <v>1.3913687722450815E-6</v>
      </c>
      <c r="U395">
        <f t="shared" si="96"/>
        <v>4.1095310623898319E-4</v>
      </c>
      <c r="X395" s="1"/>
    </row>
    <row r="396" spans="1:24" x14ac:dyDescent="0.25">
      <c r="A396" s="8"/>
      <c r="B396">
        <f t="shared" si="81"/>
        <v>34.200000000000216</v>
      </c>
      <c r="C396">
        <f t="shared" si="82"/>
        <v>-1396.6998684018731</v>
      </c>
      <c r="D396">
        <f t="shared" si="83"/>
        <v>-725.74654049904279</v>
      </c>
      <c r="E396">
        <f t="shared" si="84"/>
        <v>29.169165961926041</v>
      </c>
      <c r="F396">
        <f t="shared" si="85"/>
        <v>36287.327024952137</v>
      </c>
      <c r="G396">
        <f t="shared" si="86"/>
        <v>-3489.7115868666297</v>
      </c>
      <c r="H396">
        <f t="shared" si="87"/>
        <v>20644.256404222848</v>
      </c>
      <c r="I396">
        <f t="shared" si="88"/>
        <v>20937.129923721812</v>
      </c>
      <c r="J396" s="43">
        <f t="shared" si="89"/>
        <v>726.33248673678577</v>
      </c>
      <c r="K396">
        <f t="shared" si="90"/>
        <v>1.7061108334169928</v>
      </c>
      <c r="L396">
        <f t="shared" si="91"/>
        <v>9.6101116261084538</v>
      </c>
      <c r="M396" s="43">
        <f t="shared" si="92"/>
        <v>16.732410184271046</v>
      </c>
      <c r="N396" s="6">
        <f t="shared" si="93"/>
        <v>2.9933398178486507E-8</v>
      </c>
      <c r="O396" s="4">
        <f>SUM($N$54:N396)*0.1+$O$30</f>
        <v>3.0112921765764481E-7</v>
      </c>
      <c r="P396" s="4">
        <f>SUM($O$235:O396)</f>
        <v>8.0065848600617727E-6</v>
      </c>
      <c r="Q396" s="6">
        <f t="shared" si="94"/>
        <v>-1.7707845810868998E-7</v>
      </c>
      <c r="R396" s="4">
        <f>SUM($Q$54:Q396)*0.1+$O$8</f>
        <v>1.3413440511833111E-6</v>
      </c>
      <c r="S396" s="4">
        <f>SUM($R$235:R396)</f>
        <v>4.1222220449714265E-4</v>
      </c>
      <c r="T396">
        <f t="shared" si="95"/>
        <v>1.3747300350876031E-6</v>
      </c>
      <c r="U396">
        <f t="shared" si="96"/>
        <v>4.1229995304584437E-4</v>
      </c>
      <c r="X396" s="1"/>
    </row>
    <row r="397" spans="1:24" x14ac:dyDescent="0.25">
      <c r="A397" s="8"/>
      <c r="B397">
        <f t="shared" si="81"/>
        <v>34.300000000000217</v>
      </c>
      <c r="C397">
        <f t="shared" si="82"/>
        <v>-1396.6998684018731</v>
      </c>
      <c r="D397">
        <f t="shared" si="83"/>
        <v>-725.74654049904279</v>
      </c>
      <c r="E397">
        <f t="shared" si="84"/>
        <v>29.169165961926041</v>
      </c>
      <c r="F397">
        <f t="shared" si="85"/>
        <v>36287.327024952137</v>
      </c>
      <c r="G397">
        <f t="shared" si="86"/>
        <v>-3486.7946702704367</v>
      </c>
      <c r="H397">
        <f t="shared" si="87"/>
        <v>20704.605282597768</v>
      </c>
      <c r="I397">
        <f t="shared" si="88"/>
        <v>20996.152432786388</v>
      </c>
      <c r="J397" s="43">
        <f t="shared" si="89"/>
        <v>726.33248673678577</v>
      </c>
      <c r="K397">
        <f t="shared" si="90"/>
        <v>1.7109204201415054</v>
      </c>
      <c r="L397">
        <f t="shared" si="91"/>
        <v>9.6101116261084538</v>
      </c>
      <c r="M397" s="43">
        <f t="shared" si="92"/>
        <v>16.732901275118188</v>
      </c>
      <c r="N397" s="6">
        <f t="shared" si="93"/>
        <v>2.99083779945103E-8</v>
      </c>
      <c r="O397" s="4">
        <f>SUM($N$54:N397)*0.1+$O$30</f>
        <v>3.0412005545709581E-7</v>
      </c>
      <c r="P397" s="4">
        <f>SUM($O$235:O397)</f>
        <v>8.3107049155188687E-6</v>
      </c>
      <c r="Q397" s="6">
        <f t="shared" si="94"/>
        <v>-1.77596107479148E-7</v>
      </c>
      <c r="R397" s="4">
        <f>SUM($Q$54:Q397)*0.1+$O$8</f>
        <v>1.3235844404353959E-6</v>
      </c>
      <c r="S397" s="4">
        <f>SUM($R$235:R397)</f>
        <v>4.1354578893757805E-4</v>
      </c>
      <c r="T397">
        <f t="shared" si="95"/>
        <v>1.3580739225439487E-6</v>
      </c>
      <c r="U397">
        <f t="shared" si="96"/>
        <v>4.1362928736272616E-4</v>
      </c>
      <c r="X397" s="1"/>
    </row>
    <row r="398" spans="1:24" x14ac:dyDescent="0.25">
      <c r="A398" s="8"/>
      <c r="B398">
        <f t="shared" si="81"/>
        <v>34.400000000000219</v>
      </c>
      <c r="C398">
        <f t="shared" si="82"/>
        <v>-1396.6998684018731</v>
      </c>
      <c r="D398">
        <f t="shared" si="83"/>
        <v>-725.74654049904279</v>
      </c>
      <c r="E398">
        <f t="shared" si="84"/>
        <v>29.169165961926041</v>
      </c>
      <c r="F398">
        <f t="shared" si="85"/>
        <v>36287.327024952137</v>
      </c>
      <c r="G398">
        <f t="shared" si="86"/>
        <v>-3483.8777536742441</v>
      </c>
      <c r="H398">
        <f t="shared" si="87"/>
        <v>20764.954160972688</v>
      </c>
      <c r="I398">
        <f t="shared" si="88"/>
        <v>21055.182865742183</v>
      </c>
      <c r="J398" s="43">
        <f t="shared" si="89"/>
        <v>726.33248673678577</v>
      </c>
      <c r="K398">
        <f t="shared" si="90"/>
        <v>1.7157306525627634</v>
      </c>
      <c r="L398">
        <f t="shared" si="91"/>
        <v>9.6101116261084538</v>
      </c>
      <c r="M398" s="43">
        <f t="shared" si="92"/>
        <v>16.733393800151184</v>
      </c>
      <c r="N398" s="6">
        <f t="shared" si="93"/>
        <v>2.9883357810534107E-8</v>
      </c>
      <c r="O398" s="4">
        <f>SUM($N$54:N398)*0.1+$O$30</f>
        <v>3.0710839123814918E-7</v>
      </c>
      <c r="P398" s="4">
        <f>SUM($O$235:O398)</f>
        <v>8.6178133067570184E-6</v>
      </c>
      <c r="Q398" s="6">
        <f t="shared" si="94"/>
        <v>-1.7811375684960601E-7</v>
      </c>
      <c r="R398" s="4">
        <f>SUM($Q$54:Q398)*0.1+$O$8</f>
        <v>1.3057730647504356E-6</v>
      </c>
      <c r="S398" s="4">
        <f>SUM($R$235:R398)</f>
        <v>4.1485156200232851E-4</v>
      </c>
      <c r="T398">
        <f t="shared" si="95"/>
        <v>1.3414018266711244E-6</v>
      </c>
      <c r="U398">
        <f t="shared" si="96"/>
        <v>4.1494106232326769E-4</v>
      </c>
      <c r="X398" s="1"/>
    </row>
    <row r="399" spans="1:24" x14ac:dyDescent="0.25">
      <c r="A399" s="8"/>
      <c r="B399">
        <f t="shared" si="81"/>
        <v>34.50000000000022</v>
      </c>
      <c r="C399">
        <f t="shared" si="82"/>
        <v>-1396.6998684018731</v>
      </c>
      <c r="D399">
        <f t="shared" si="83"/>
        <v>-725.74654049904279</v>
      </c>
      <c r="E399">
        <f t="shared" si="84"/>
        <v>29.169165961926041</v>
      </c>
      <c r="F399">
        <f t="shared" si="85"/>
        <v>36287.327024952137</v>
      </c>
      <c r="G399">
        <f t="shared" si="86"/>
        <v>-3480.9608370780516</v>
      </c>
      <c r="H399">
        <f t="shared" si="87"/>
        <v>20825.303039347611</v>
      </c>
      <c r="I399">
        <f t="shared" si="88"/>
        <v>21114.221156129155</v>
      </c>
      <c r="J399" s="43">
        <f t="shared" si="89"/>
        <v>726.33248673678577</v>
      </c>
      <c r="K399">
        <f t="shared" si="90"/>
        <v>1.7205415252651153</v>
      </c>
      <c r="L399">
        <f t="shared" si="91"/>
        <v>9.6101116261084538</v>
      </c>
      <c r="M399" s="43">
        <f t="shared" si="92"/>
        <v>16.733887759243405</v>
      </c>
      <c r="N399" s="6">
        <f t="shared" si="93"/>
        <v>2.9858337626557908E-8</v>
      </c>
      <c r="O399" s="4">
        <f>SUM($N$54:N399)*0.1+$O$30</f>
        <v>3.1009422500080502E-7</v>
      </c>
      <c r="P399" s="4">
        <f>SUM($O$235:O399)</f>
        <v>8.9279075317578234E-6</v>
      </c>
      <c r="Q399" s="6">
        <f t="shared" si="94"/>
        <v>-1.7863140622006405E-7</v>
      </c>
      <c r="R399" s="4">
        <f>SUM($Q$54:Q399)*0.1+$O$8</f>
        <v>1.2879099241284288E-6</v>
      </c>
      <c r="S399" s="4">
        <f>SUM($R$235:R399)</f>
        <v>4.1613947192645695E-4</v>
      </c>
      <c r="T399">
        <f t="shared" si="95"/>
        <v>1.3247152150735437E-6</v>
      </c>
      <c r="U399">
        <f t="shared" si="96"/>
        <v>4.1623523112313077E-4</v>
      </c>
      <c r="X399" s="1"/>
    </row>
    <row r="400" spans="1:24" x14ac:dyDescent="0.25">
      <c r="A400" s="8"/>
      <c r="B400">
        <f t="shared" si="81"/>
        <v>34.600000000000222</v>
      </c>
      <c r="C400">
        <f t="shared" si="82"/>
        <v>-1396.6998684018731</v>
      </c>
      <c r="D400">
        <f t="shared" si="83"/>
        <v>-725.74654049904279</v>
      </c>
      <c r="E400">
        <f t="shared" si="84"/>
        <v>29.169165961926041</v>
      </c>
      <c r="F400">
        <f t="shared" si="85"/>
        <v>36287.327024952137</v>
      </c>
      <c r="G400">
        <f t="shared" si="86"/>
        <v>-3478.0439204818585</v>
      </c>
      <c r="H400">
        <f t="shared" si="87"/>
        <v>20885.651917722531</v>
      </c>
      <c r="I400">
        <f t="shared" si="88"/>
        <v>21173.267238219698</v>
      </c>
      <c r="J400" s="43">
        <f t="shared" si="89"/>
        <v>726.33248673678577</v>
      </c>
      <c r="K400">
        <f t="shared" si="90"/>
        <v>1.7253530328925943</v>
      </c>
      <c r="L400">
        <f t="shared" si="91"/>
        <v>9.6101116261084538</v>
      </c>
      <c r="M400" s="43">
        <f t="shared" si="92"/>
        <v>16.734383152267856</v>
      </c>
      <c r="N400" s="6">
        <f t="shared" si="93"/>
        <v>2.9833317442581708E-8</v>
      </c>
      <c r="O400" s="4">
        <f>SUM($N$54:N400)*0.1+$O$30</f>
        <v>3.1307755674506312E-7</v>
      </c>
      <c r="P400" s="4">
        <f>SUM($O$235:O400)</f>
        <v>9.2409850885028871E-6</v>
      </c>
      <c r="Q400" s="6">
        <f t="shared" si="94"/>
        <v>-1.7914905559052204E-7</v>
      </c>
      <c r="R400" s="4">
        <f>SUM($Q$54:Q400)*0.1+$O$8</f>
        <v>1.2699950185693769E-6</v>
      </c>
      <c r="S400" s="4">
        <f>SUM($R$235:R400)</f>
        <v>4.1740946694502631E-4</v>
      </c>
      <c r="T400">
        <f t="shared" si="95"/>
        <v>1.3080156358883826E-6</v>
      </c>
      <c r="U400">
        <f t="shared" si="96"/>
        <v>4.1751174702125081E-4</v>
      </c>
      <c r="X400" s="1"/>
    </row>
    <row r="401" spans="1:24" x14ac:dyDescent="0.25">
      <c r="A401" s="8"/>
      <c r="B401">
        <f t="shared" si="81"/>
        <v>34.700000000000223</v>
      </c>
      <c r="C401">
        <f t="shared" si="82"/>
        <v>-1396.6998684018731</v>
      </c>
      <c r="D401">
        <f t="shared" si="83"/>
        <v>-725.74654049904279</v>
      </c>
      <c r="E401">
        <f t="shared" si="84"/>
        <v>29.169165961926041</v>
      </c>
      <c r="F401">
        <f t="shared" si="85"/>
        <v>36287.327024952137</v>
      </c>
      <c r="G401">
        <f t="shared" si="86"/>
        <v>-3475.1270038856665</v>
      </c>
      <c r="H401">
        <f t="shared" si="87"/>
        <v>20946.000796097451</v>
      </c>
      <c r="I401">
        <f t="shared" si="88"/>
        <v>21232.321047008743</v>
      </c>
      <c r="J401" s="43">
        <f t="shared" si="89"/>
        <v>726.33248673678577</v>
      </c>
      <c r="K401">
        <f t="shared" si="90"/>
        <v>1.7301651701481104</v>
      </c>
      <c r="L401">
        <f t="shared" si="91"/>
        <v>9.6101116261084538</v>
      </c>
      <c r="M401" s="43">
        <f t="shared" si="92"/>
        <v>16.734879979097201</v>
      </c>
      <c r="N401" s="6">
        <f t="shared" si="93"/>
        <v>2.9808297258605515E-8</v>
      </c>
      <c r="O401" s="4">
        <f>SUM($N$54:N401)*0.1+$O$30</f>
        <v>3.160583864709237E-7</v>
      </c>
      <c r="P401" s="4">
        <f>SUM($O$235:O401)</f>
        <v>9.557043474973811E-6</v>
      </c>
      <c r="Q401" s="6">
        <f t="shared" si="94"/>
        <v>-1.7966670496098006E-7</v>
      </c>
      <c r="R401" s="4">
        <f>SUM($Q$54:Q401)*0.1+$O$8</f>
        <v>1.2520283480732789E-6</v>
      </c>
      <c r="S401" s="4">
        <f>SUM($R$235:R401)</f>
        <v>4.1866149529309958E-4</v>
      </c>
      <c r="T401">
        <f t="shared" si="95"/>
        <v>1.2913047231531788E-6</v>
      </c>
      <c r="U401">
        <f t="shared" si="96"/>
        <v>4.1877056334111714E-4</v>
      </c>
      <c r="X401" s="1"/>
    </row>
    <row r="402" spans="1:24" x14ac:dyDescent="0.25">
      <c r="A402" s="8"/>
      <c r="B402">
        <f t="shared" si="81"/>
        <v>34.800000000000225</v>
      </c>
      <c r="C402">
        <f t="shared" si="82"/>
        <v>-1396.6998684018731</v>
      </c>
      <c r="D402">
        <f t="shared" si="83"/>
        <v>-725.74654049904279</v>
      </c>
      <c r="E402">
        <f t="shared" si="84"/>
        <v>29.169165961926041</v>
      </c>
      <c r="F402">
        <f t="shared" si="85"/>
        <v>36287.327024952137</v>
      </c>
      <c r="G402">
        <f t="shared" si="86"/>
        <v>-3472.2100872894734</v>
      </c>
      <c r="H402">
        <f t="shared" si="87"/>
        <v>21006.349674472374</v>
      </c>
      <c r="I402">
        <f t="shared" si="88"/>
        <v>21291.38251820394</v>
      </c>
      <c r="J402" s="43">
        <f t="shared" si="89"/>
        <v>726.33248673678577</v>
      </c>
      <c r="K402">
        <f t="shared" si="90"/>
        <v>1.7349779317926521</v>
      </c>
      <c r="L402">
        <f t="shared" si="91"/>
        <v>9.6101116261084538</v>
      </c>
      <c r="M402" s="43">
        <f t="shared" si="92"/>
        <v>16.735378239603733</v>
      </c>
      <c r="N402" s="6">
        <f t="shared" si="93"/>
        <v>2.9783277074629319E-8</v>
      </c>
      <c r="O402" s="4">
        <f>SUM($N$54:N402)*0.1+$O$30</f>
        <v>3.1903671417838664E-7</v>
      </c>
      <c r="P402" s="4">
        <f>SUM($O$235:O402)</f>
        <v>9.8760801891521985E-6</v>
      </c>
      <c r="Q402" s="6">
        <f t="shared" si="94"/>
        <v>-1.801843543314381E-7</v>
      </c>
      <c r="R402" s="4">
        <f>SUM($Q$54:Q402)*0.1+$O$8</f>
        <v>1.2340099126401349E-6</v>
      </c>
      <c r="S402" s="4">
        <f>SUM($R$235:R402)</f>
        <v>4.198955052057397E-4</v>
      </c>
      <c r="T402">
        <f t="shared" si="95"/>
        <v>1.2745842025883793E-6</v>
      </c>
      <c r="U402">
        <f t="shared" si="96"/>
        <v>4.200116334720813E-4</v>
      </c>
      <c r="X402" s="1"/>
    </row>
    <row r="403" spans="1:24" x14ac:dyDescent="0.25">
      <c r="A403" s="8"/>
      <c r="B403">
        <f t="shared" si="81"/>
        <v>34.900000000000226</v>
      </c>
      <c r="C403">
        <f t="shared" si="82"/>
        <v>-1396.6998684018731</v>
      </c>
      <c r="D403">
        <f t="shared" si="83"/>
        <v>-725.74654049904279</v>
      </c>
      <c r="E403">
        <f t="shared" si="84"/>
        <v>29.169165961926041</v>
      </c>
      <c r="F403">
        <f t="shared" si="85"/>
        <v>36287.327024952137</v>
      </c>
      <c r="G403">
        <f t="shared" si="86"/>
        <v>-3469.2931706932804</v>
      </c>
      <c r="H403">
        <f t="shared" si="87"/>
        <v>21066.698552847294</v>
      </c>
      <c r="I403">
        <f t="shared" si="88"/>
        <v>21350.451588216052</v>
      </c>
      <c r="J403" s="43">
        <f t="shared" si="89"/>
        <v>726.33248673678577</v>
      </c>
      <c r="K403">
        <f t="shared" si="90"/>
        <v>1.7397913126445017</v>
      </c>
      <c r="L403">
        <f t="shared" si="91"/>
        <v>9.6101116261084538</v>
      </c>
      <c r="M403" s="43">
        <f t="shared" si="92"/>
        <v>16.73587793365941</v>
      </c>
      <c r="N403" s="6">
        <f t="shared" si="93"/>
        <v>2.9758256890653119E-8</v>
      </c>
      <c r="O403" s="4">
        <f>SUM($N$54:N403)*0.1+$O$30</f>
        <v>3.2201253986745196E-7</v>
      </c>
      <c r="P403" s="4">
        <f>SUM($O$235:O403)</f>
        <v>1.0198092729019651E-5</v>
      </c>
      <c r="Q403" s="6">
        <f t="shared" si="94"/>
        <v>-1.8070200370189611E-7</v>
      </c>
      <c r="R403" s="4">
        <f>SUM($Q$54:Q403)*0.1+$O$8</f>
        <v>1.2159397122699457E-6</v>
      </c>
      <c r="S403" s="4">
        <f>SUM($R$235:R403)</f>
        <v>4.2111144491800966E-4</v>
      </c>
      <c r="T403">
        <f t="shared" si="95"/>
        <v>1.2578558978305129E-6</v>
      </c>
      <c r="U403">
        <f t="shared" si="96"/>
        <v>4.212349108706964E-4</v>
      </c>
      <c r="X403" s="1"/>
    </row>
    <row r="404" spans="1:24" x14ac:dyDescent="0.25">
      <c r="A404" s="8"/>
      <c r="B404">
        <f t="shared" si="81"/>
        <v>35.000000000000227</v>
      </c>
      <c r="C404">
        <f t="shared" si="82"/>
        <v>-1396.6998684018731</v>
      </c>
      <c r="D404">
        <f t="shared" si="83"/>
        <v>-725.74654049904279</v>
      </c>
      <c r="E404">
        <f t="shared" si="84"/>
        <v>29.169165961926041</v>
      </c>
      <c r="F404">
        <f t="shared" si="85"/>
        <v>36287.327024952137</v>
      </c>
      <c r="G404">
        <f t="shared" si="86"/>
        <v>-3466.3762540970883</v>
      </c>
      <c r="H404">
        <f t="shared" si="87"/>
        <v>21127.047431222214</v>
      </c>
      <c r="I404">
        <f t="shared" si="88"/>
        <v>21409.528194149476</v>
      </c>
      <c r="J404" s="43">
        <f t="shared" si="89"/>
        <v>726.33248673678577</v>
      </c>
      <c r="K404">
        <f t="shared" si="90"/>
        <v>1.7446053075784647</v>
      </c>
      <c r="L404">
        <f t="shared" si="91"/>
        <v>9.6101116261084538</v>
      </c>
      <c r="M404" s="43">
        <f t="shared" si="92"/>
        <v>16.736379061135821</v>
      </c>
      <c r="N404" s="6">
        <f t="shared" si="93"/>
        <v>2.9733236706676926E-8</v>
      </c>
      <c r="O404" s="4">
        <f>SUM($N$54:N404)*0.1+$O$30</f>
        <v>3.2498586353811964E-7</v>
      </c>
      <c r="P404" s="4">
        <f>SUM($O$235:O404)</f>
        <v>1.0523078592557771E-5</v>
      </c>
      <c r="Q404" s="6">
        <f t="shared" si="94"/>
        <v>-1.8121965307235413E-7</v>
      </c>
      <c r="R404" s="4">
        <f>SUM($Q$54:Q404)*0.1+$O$8</f>
        <v>1.1978177469627101E-6</v>
      </c>
      <c r="S404" s="4">
        <f>SUM($R$235:R404)</f>
        <v>4.223092626649724E-4</v>
      </c>
      <c r="T404">
        <f t="shared" si="95"/>
        <v>1.2411217371549175E-6</v>
      </c>
      <c r="U404">
        <f t="shared" si="96"/>
        <v>4.2244034906208685E-4</v>
      </c>
      <c r="X404" s="1"/>
    </row>
    <row r="405" spans="1:24" x14ac:dyDescent="0.25">
      <c r="A405" s="8"/>
      <c r="B405">
        <f t="shared" si="81"/>
        <v>35.100000000000229</v>
      </c>
      <c r="C405">
        <f t="shared" si="82"/>
        <v>-1396.6998684018731</v>
      </c>
      <c r="D405">
        <f t="shared" si="83"/>
        <v>-725.74654049904279</v>
      </c>
      <c r="E405">
        <f t="shared" si="84"/>
        <v>29.169165961926041</v>
      </c>
      <c r="F405">
        <f t="shared" si="85"/>
        <v>36287.327024952137</v>
      </c>
      <c r="G405">
        <f t="shared" si="86"/>
        <v>-3463.4593375008953</v>
      </c>
      <c r="H405">
        <f t="shared" si="87"/>
        <v>21187.396309597134</v>
      </c>
      <c r="I405">
        <f t="shared" si="88"/>
        <v>21468.612273792929</v>
      </c>
      <c r="J405" s="43">
        <f t="shared" si="89"/>
        <v>726.33248673678577</v>
      </c>
      <c r="K405">
        <f t="shared" si="90"/>
        <v>1.7494199115251095</v>
      </c>
      <c r="L405">
        <f t="shared" si="91"/>
        <v>9.6101116261084538</v>
      </c>
      <c r="M405" s="43">
        <f t="shared" si="92"/>
        <v>16.736881621904217</v>
      </c>
      <c r="N405" s="6">
        <f t="shared" si="93"/>
        <v>2.9708216522700726E-8</v>
      </c>
      <c r="O405" s="4">
        <f>SUM($N$54:N405)*0.1+$O$30</f>
        <v>3.2795668519038979E-7</v>
      </c>
      <c r="P405" s="4">
        <f>SUM($O$235:O405)</f>
        <v>1.085103527774816E-5</v>
      </c>
      <c r="Q405" s="6">
        <f t="shared" si="94"/>
        <v>-1.8173730244281211E-7</v>
      </c>
      <c r="R405" s="4">
        <f>SUM($Q$54:Q405)*0.1+$O$8</f>
        <v>1.1796440167184293E-6</v>
      </c>
      <c r="S405" s="4">
        <f>SUM($R$235:R405)</f>
        <v>4.2348890668169085E-4</v>
      </c>
      <c r="T405">
        <f t="shared" si="95"/>
        <v>1.2243837607305393E-6</v>
      </c>
      <c r="U405">
        <f t="shared" si="96"/>
        <v>4.2362790164134941E-4</v>
      </c>
      <c r="X405" s="1"/>
    </row>
    <row r="406" spans="1:24" x14ac:dyDescent="0.25">
      <c r="A406" s="8"/>
      <c r="B406">
        <f t="shared" si="81"/>
        <v>35.20000000000023</v>
      </c>
      <c r="C406">
        <f t="shared" si="82"/>
        <v>-1396.6998684018731</v>
      </c>
      <c r="D406">
        <f t="shared" si="83"/>
        <v>-725.74654049904279</v>
      </c>
      <c r="E406">
        <f t="shared" si="84"/>
        <v>29.169165961926041</v>
      </c>
      <c r="F406">
        <f t="shared" si="85"/>
        <v>36287.327024952137</v>
      </c>
      <c r="G406">
        <f t="shared" si="86"/>
        <v>-3460.5424209047023</v>
      </c>
      <c r="H406">
        <f t="shared" si="87"/>
        <v>21247.745187972057</v>
      </c>
      <c r="I406">
        <f t="shared" si="88"/>
        <v>21527.703765610273</v>
      </c>
      <c r="J406" s="43">
        <f t="shared" si="89"/>
        <v>726.33248673678577</v>
      </c>
      <c r="K406">
        <f t="shared" si="90"/>
        <v>1.7542351194700208</v>
      </c>
      <c r="L406">
        <f t="shared" si="91"/>
        <v>9.6101116261084538</v>
      </c>
      <c r="M406" s="43">
        <f t="shared" si="92"/>
        <v>16.737385615835485</v>
      </c>
      <c r="N406" s="6">
        <f t="shared" si="93"/>
        <v>2.9683196338724523E-8</v>
      </c>
      <c r="O406" s="4">
        <f>SUM($N$54:N406)*0.1+$O$30</f>
        <v>3.3092500482426231E-7</v>
      </c>
      <c r="P406" s="4">
        <f>SUM($O$235:O406)</f>
        <v>1.1181960282572424E-5</v>
      </c>
      <c r="Q406" s="6">
        <f t="shared" si="94"/>
        <v>-1.8225495181327016E-7</v>
      </c>
      <c r="R406" s="4">
        <f>SUM($Q$54:Q406)*0.1+$O$8</f>
        <v>1.1614185215371025E-6</v>
      </c>
      <c r="S406" s="4">
        <f>SUM($R$235:R406)</f>
        <v>4.2465032520322795E-4</v>
      </c>
      <c r="T406">
        <f t="shared" si="95"/>
        <v>1.2076441284531496E-6</v>
      </c>
      <c r="U406">
        <f t="shared" si="96"/>
        <v>4.2479752227498723E-4</v>
      </c>
      <c r="X406" s="1"/>
    </row>
    <row r="407" spans="1:24" x14ac:dyDescent="0.25">
      <c r="A407" s="8"/>
      <c r="B407">
        <f t="shared" si="81"/>
        <v>35.300000000000232</v>
      </c>
      <c r="C407">
        <f t="shared" si="82"/>
        <v>-1396.6998684018731</v>
      </c>
      <c r="D407">
        <f t="shared" si="83"/>
        <v>-725.74654049904279</v>
      </c>
      <c r="E407">
        <f t="shared" si="84"/>
        <v>29.169165961926041</v>
      </c>
      <c r="F407">
        <f t="shared" si="85"/>
        <v>36287.327024952137</v>
      </c>
      <c r="G407">
        <f t="shared" si="86"/>
        <v>-3457.6255043085102</v>
      </c>
      <c r="H407">
        <f t="shared" si="87"/>
        <v>21308.094066346977</v>
      </c>
      <c r="I407">
        <f t="shared" si="88"/>
        <v>21586.802608731472</v>
      </c>
      <c r="J407" s="43">
        <f t="shared" si="89"/>
        <v>726.33248673678577</v>
      </c>
      <c r="K407">
        <f t="shared" si="90"/>
        <v>1.7590509264530614</v>
      </c>
      <c r="L407">
        <f t="shared" si="91"/>
        <v>9.6101116261084538</v>
      </c>
      <c r="M407" s="43">
        <f t="shared" si="92"/>
        <v>16.737891042800165</v>
      </c>
      <c r="N407" s="6">
        <f t="shared" si="93"/>
        <v>2.9658176154748333E-8</v>
      </c>
      <c r="O407" s="4">
        <f>SUM($N$54:N407)*0.1+$O$30</f>
        <v>3.3389082243973699E-7</v>
      </c>
      <c r="P407" s="4">
        <f>SUM($O$235:O407)</f>
        <v>1.151585110501216E-5</v>
      </c>
      <c r="Q407" s="6">
        <f t="shared" si="94"/>
        <v>-1.8277260118372817E-7</v>
      </c>
      <c r="R407" s="4">
        <f>SUM($Q$54:Q407)*0.1+$O$8</f>
        <v>1.1431412614187297E-6</v>
      </c>
      <c r="S407" s="4">
        <f>SUM($R$235:R407)</f>
        <v>4.2579346646464669E-4</v>
      </c>
      <c r="T407">
        <f t="shared" si="95"/>
        <v>1.1909051284075858E-6</v>
      </c>
      <c r="U407">
        <f t="shared" si="96"/>
        <v>4.2594916470237734E-4</v>
      </c>
      <c r="X407" s="1"/>
    </row>
    <row r="408" spans="1:24" x14ac:dyDescent="0.25">
      <c r="A408" s="8"/>
      <c r="B408">
        <f t="shared" si="81"/>
        <v>35.400000000000233</v>
      </c>
      <c r="C408">
        <f t="shared" si="82"/>
        <v>-1396.6998684018731</v>
      </c>
      <c r="D408">
        <f t="shared" si="83"/>
        <v>-725.74654049904279</v>
      </c>
      <c r="E408">
        <f t="shared" si="84"/>
        <v>29.169165961926041</v>
      </c>
      <c r="F408">
        <f t="shared" si="85"/>
        <v>36287.327024952137</v>
      </c>
      <c r="G408">
        <f t="shared" si="86"/>
        <v>-3454.7085877123172</v>
      </c>
      <c r="H408">
        <f t="shared" si="87"/>
        <v>21368.442944721897</v>
      </c>
      <c r="I408">
        <f t="shared" si="88"/>
        <v>21645.908742943742</v>
      </c>
      <c r="J408" s="43">
        <f t="shared" si="89"/>
        <v>726.33248673678577</v>
      </c>
      <c r="K408">
        <f t="shared" si="90"/>
        <v>1.7638673275676524</v>
      </c>
      <c r="L408">
        <f t="shared" si="91"/>
        <v>9.6101116261084538</v>
      </c>
      <c r="M408" s="43">
        <f t="shared" si="92"/>
        <v>16.738397902668442</v>
      </c>
      <c r="N408" s="6">
        <f t="shared" si="93"/>
        <v>2.963315597077213E-8</v>
      </c>
      <c r="O408" s="4">
        <f>SUM($N$54:N408)*0.1+$O$30</f>
        <v>3.3685413803681425E-7</v>
      </c>
      <c r="P408" s="4">
        <f>SUM($O$235:O408)</f>
        <v>1.1852705243048975E-5</v>
      </c>
      <c r="Q408" s="6">
        <f t="shared" si="94"/>
        <v>-1.8329025055418618E-7</v>
      </c>
      <c r="R408" s="4">
        <f>SUM($Q$54:Q408)*0.1+$O$8</f>
        <v>1.1248122363633116E-6</v>
      </c>
      <c r="S408" s="4">
        <f>SUM($R$235:R408)</f>
        <v>4.2691827870101E-4</v>
      </c>
      <c r="T408">
        <f t="shared" si="95"/>
        <v>1.1741691860141619E-6</v>
      </c>
      <c r="U408">
        <f t="shared" si="96"/>
        <v>4.2708278273727199E-4</v>
      </c>
      <c r="X408" s="1"/>
    </row>
    <row r="409" spans="1:24" x14ac:dyDescent="0.25">
      <c r="A409" s="8"/>
      <c r="B409">
        <f t="shared" si="81"/>
        <v>35.500000000000234</v>
      </c>
      <c r="C409">
        <f t="shared" si="82"/>
        <v>-1396.6998684018731</v>
      </c>
      <c r="D409">
        <f t="shared" si="83"/>
        <v>-725.74654049904279</v>
      </c>
      <c r="E409">
        <f t="shared" si="84"/>
        <v>29.169165961926041</v>
      </c>
      <c r="F409">
        <f t="shared" si="85"/>
        <v>36287.327024952137</v>
      </c>
      <c r="G409">
        <f t="shared" si="86"/>
        <v>-3451.7916711161242</v>
      </c>
      <c r="H409">
        <f t="shared" si="87"/>
        <v>21428.791823096824</v>
      </c>
      <c r="I409">
        <f t="shared" si="88"/>
        <v>21705.022108682773</v>
      </c>
      <c r="J409" s="43">
        <f t="shared" si="89"/>
        <v>726.33248673678577</v>
      </c>
      <c r="K409">
        <f t="shared" si="90"/>
        <v>1.7686843179600573</v>
      </c>
      <c r="L409">
        <f t="shared" si="91"/>
        <v>9.6101116261084538</v>
      </c>
      <c r="M409" s="43">
        <f t="shared" si="92"/>
        <v>16.738906195310147</v>
      </c>
      <c r="N409" s="6">
        <f t="shared" si="93"/>
        <v>2.9608135786795931E-8</v>
      </c>
      <c r="O409" s="4">
        <f>SUM($N$54:N409)*0.1+$O$30</f>
        <v>3.3981495161549377E-7</v>
      </c>
      <c r="P409" s="4">
        <f>SUM($O$235:O409)</f>
        <v>1.2192520194664468E-5</v>
      </c>
      <c r="Q409" s="6">
        <f t="shared" si="94"/>
        <v>-1.8380789992464425E-7</v>
      </c>
      <c r="R409" s="4">
        <f>SUM($Q$54:Q409)*0.1+$O$8</f>
        <v>1.1064314463708472E-6</v>
      </c>
      <c r="S409" s="4">
        <f>SUM($R$235:R409)</f>
        <v>4.2802471014738084E-4</v>
      </c>
      <c r="T409">
        <f t="shared" si="95"/>
        <v>1.1574388739193641E-6</v>
      </c>
      <c r="U409">
        <f t="shared" si="96"/>
        <v>4.2819833026933523E-4</v>
      </c>
      <c r="X409" s="1"/>
    </row>
    <row r="410" spans="1:24" x14ac:dyDescent="0.25">
      <c r="A410" s="8"/>
      <c r="B410">
        <f t="shared" si="81"/>
        <v>35.600000000000236</v>
      </c>
      <c r="C410">
        <f t="shared" si="82"/>
        <v>-1396.6998684018731</v>
      </c>
      <c r="D410">
        <f t="shared" si="83"/>
        <v>-725.74654049904279</v>
      </c>
      <c r="E410">
        <f t="shared" si="84"/>
        <v>29.169165961926041</v>
      </c>
      <c r="F410">
        <f t="shared" si="85"/>
        <v>36287.327024952137</v>
      </c>
      <c r="G410">
        <f t="shared" si="86"/>
        <v>-3448.8747545199321</v>
      </c>
      <c r="H410">
        <f t="shared" si="87"/>
        <v>21489.140701471744</v>
      </c>
      <c r="I410">
        <f t="shared" si="88"/>
        <v>21764.142647024128</v>
      </c>
      <c r="J410" s="43">
        <f t="shared" si="89"/>
        <v>726.33248673678577</v>
      </c>
      <c r="K410">
        <f t="shared" si="90"/>
        <v>1.773501892828681</v>
      </c>
      <c r="L410">
        <f t="shared" si="91"/>
        <v>9.6101116261084538</v>
      </c>
      <c r="M410" s="43">
        <f t="shared" si="92"/>
        <v>16.739415920594766</v>
      </c>
      <c r="N410" s="6">
        <f t="shared" si="93"/>
        <v>2.9583115602819738E-8</v>
      </c>
      <c r="O410" s="4">
        <f>SUM($N$54:N410)*0.1+$O$30</f>
        <v>3.4277326317577588E-7</v>
      </c>
      <c r="P410" s="4">
        <f>SUM($O$235:O410)</f>
        <v>1.2535293457840244E-5</v>
      </c>
      <c r="Q410" s="6">
        <f t="shared" si="94"/>
        <v>-1.8432554929510227E-7</v>
      </c>
      <c r="R410" s="4">
        <f>SUM($Q$54:Q410)*0.1+$O$8</f>
        <v>1.0879988914413375E-6</v>
      </c>
      <c r="S410" s="4">
        <f>SUM($R$235:R410)</f>
        <v>4.2911270903882217E-4</v>
      </c>
      <c r="T410">
        <f t="shared" si="95"/>
        <v>1.1407169226963144E-6</v>
      </c>
      <c r="U410">
        <f t="shared" si="96"/>
        <v>4.2929576126571648E-4</v>
      </c>
      <c r="X410" s="1"/>
    </row>
    <row r="411" spans="1:24" x14ac:dyDescent="0.25">
      <c r="A411" s="8"/>
      <c r="B411">
        <f t="shared" si="81"/>
        <v>35.700000000000237</v>
      </c>
      <c r="C411">
        <f t="shared" si="82"/>
        <v>-1396.6998684018731</v>
      </c>
      <c r="D411">
        <f t="shared" si="83"/>
        <v>-725.74654049904279</v>
      </c>
      <c r="E411">
        <f t="shared" si="84"/>
        <v>29.169165961926041</v>
      </c>
      <c r="F411">
        <f t="shared" si="85"/>
        <v>36287.327024952137</v>
      </c>
      <c r="G411">
        <f t="shared" si="86"/>
        <v>-3445.9578379237391</v>
      </c>
      <c r="H411">
        <f t="shared" si="87"/>
        <v>21549.489579846664</v>
      </c>
      <c r="I411">
        <f t="shared" si="88"/>
        <v>21823.270299674794</v>
      </c>
      <c r="J411" s="43">
        <f t="shared" si="89"/>
        <v>726.33248673678577</v>
      </c>
      <c r="K411">
        <f t="shared" si="90"/>
        <v>1.7783200474233813</v>
      </c>
      <c r="L411">
        <f t="shared" si="91"/>
        <v>9.6101116261084538</v>
      </c>
      <c r="M411" s="43">
        <f t="shared" si="92"/>
        <v>16.739927078391428</v>
      </c>
      <c r="N411" s="6">
        <f t="shared" si="93"/>
        <v>2.9558095418843538E-8</v>
      </c>
      <c r="O411" s="4">
        <f>SUM($N$54:N411)*0.1+$O$30</f>
        <v>3.4572907271766013E-7</v>
      </c>
      <c r="P411" s="4">
        <f>SUM($O$235:O411)</f>
        <v>1.2881022530557904E-5</v>
      </c>
      <c r="Q411" s="6">
        <f t="shared" si="94"/>
        <v>-1.8484319866556028E-7</v>
      </c>
      <c r="R411" s="4">
        <f>SUM($Q$54:Q411)*0.1+$O$8</f>
        <v>1.069514571574781E-6</v>
      </c>
      <c r="S411" s="4">
        <f>SUM($R$235:R411)</f>
        <v>4.3018222361039695E-4</v>
      </c>
      <c r="T411">
        <f t="shared" si="95"/>
        <v>1.1240062324262267E-6</v>
      </c>
      <c r="U411">
        <f t="shared" si="96"/>
        <v>4.303750297726604E-4</v>
      </c>
      <c r="X411" s="1"/>
    </row>
    <row r="412" spans="1:24" x14ac:dyDescent="0.25">
      <c r="A412" s="8"/>
      <c r="B412">
        <f t="shared" si="81"/>
        <v>35.800000000000239</v>
      </c>
      <c r="C412">
        <f t="shared" si="82"/>
        <v>-1396.6998684018731</v>
      </c>
      <c r="D412">
        <f t="shared" si="83"/>
        <v>-725.74654049904279</v>
      </c>
      <c r="E412">
        <f t="shared" si="84"/>
        <v>29.169165961926041</v>
      </c>
      <c r="F412">
        <f t="shared" si="85"/>
        <v>36287.327024952137</v>
      </c>
      <c r="G412">
        <f t="shared" si="86"/>
        <v>-3443.040921327547</v>
      </c>
      <c r="H412">
        <f t="shared" si="87"/>
        <v>21609.838458221584</v>
      </c>
      <c r="I412">
        <f t="shared" si="88"/>
        <v>21882.405008964819</v>
      </c>
      <c r="J412" s="43">
        <f t="shared" si="89"/>
        <v>726.33248673678577</v>
      </c>
      <c r="K412">
        <f t="shared" si="90"/>
        <v>1.783138777044788</v>
      </c>
      <c r="L412">
        <f t="shared" si="91"/>
        <v>9.6101116261084538</v>
      </c>
      <c r="M412" s="43">
        <f t="shared" si="92"/>
        <v>16.740439668568907</v>
      </c>
      <c r="N412" s="6">
        <f t="shared" si="93"/>
        <v>2.9533075234867345E-8</v>
      </c>
      <c r="O412" s="4">
        <f>SUM($N$54:N412)*0.1+$O$30</f>
        <v>3.4868238024114697E-7</v>
      </c>
      <c r="P412" s="4">
        <f>SUM($O$235:O412)</f>
        <v>1.322970491079905E-5</v>
      </c>
      <c r="Q412" s="6">
        <f t="shared" si="94"/>
        <v>-1.853608480360183E-7</v>
      </c>
      <c r="R412" s="4">
        <f>SUM($Q$54:Q412)*0.1+$O$8</f>
        <v>1.0509784867711789E-6</v>
      </c>
      <c r="S412" s="4">
        <f>SUM($R$235:R412)</f>
        <v>4.312332020971681E-4</v>
      </c>
      <c r="T412">
        <f t="shared" si="95"/>
        <v>1.1073098852383052E-6</v>
      </c>
      <c r="U412">
        <f t="shared" si="96"/>
        <v>4.3143608991715542E-4</v>
      </c>
      <c r="X412" s="1"/>
    </row>
    <row r="413" spans="1:24" x14ac:dyDescent="0.25">
      <c r="A413" s="8"/>
      <c r="B413">
        <f t="shared" si="81"/>
        <v>35.90000000000024</v>
      </c>
      <c r="C413">
        <f t="shared" si="82"/>
        <v>-1396.6998684018731</v>
      </c>
      <c r="D413">
        <f t="shared" si="83"/>
        <v>-725.74654049904279</v>
      </c>
      <c r="E413">
        <f t="shared" si="84"/>
        <v>29.169165961926041</v>
      </c>
      <c r="F413">
        <f t="shared" si="85"/>
        <v>36287.327024952137</v>
      </c>
      <c r="G413">
        <f t="shared" si="86"/>
        <v>-3440.124004731354</v>
      </c>
      <c r="H413">
        <f t="shared" si="87"/>
        <v>21670.187336596508</v>
      </c>
      <c r="I413">
        <f t="shared" si="88"/>
        <v>21941.546717839115</v>
      </c>
      <c r="J413" s="43">
        <f t="shared" si="89"/>
        <v>726.33248673678577</v>
      </c>
      <c r="K413">
        <f t="shared" si="90"/>
        <v>1.7879580770436339</v>
      </c>
      <c r="L413">
        <f t="shared" si="91"/>
        <v>9.6101116261084538</v>
      </c>
      <c r="M413" s="43">
        <f t="shared" si="92"/>
        <v>16.740953690995632</v>
      </c>
      <c r="N413" s="6">
        <f t="shared" si="93"/>
        <v>2.9508055050891145E-8</v>
      </c>
      <c r="O413" s="4">
        <f>SUM($N$54:N413)*0.1+$O$30</f>
        <v>3.5163318574623607E-7</v>
      </c>
      <c r="P413" s="4">
        <f>SUM($O$235:O413)</f>
        <v>1.3581338096545287E-5</v>
      </c>
      <c r="Q413" s="6">
        <f t="shared" si="94"/>
        <v>-1.8587849740647631E-7</v>
      </c>
      <c r="R413" s="4">
        <f>SUM($Q$54:Q413)*0.1+$O$8</f>
        <v>1.0323906370305312E-6</v>
      </c>
      <c r="S413" s="4">
        <f>SUM($R$235:R413)</f>
        <v>4.3226559273419862E-4</v>
      </c>
      <c r="T413">
        <f t="shared" si="95"/>
        <v>1.0906311588921128E-6</v>
      </c>
      <c r="U413">
        <f t="shared" si="96"/>
        <v>4.32478895908622E-4</v>
      </c>
      <c r="X413" s="1"/>
    </row>
    <row r="414" spans="1:24" x14ac:dyDescent="0.25">
      <c r="A414" s="8"/>
      <c r="B414">
        <f t="shared" si="81"/>
        <v>36.000000000000242</v>
      </c>
      <c r="C414">
        <f t="shared" si="82"/>
        <v>-1396.6998684018731</v>
      </c>
      <c r="D414">
        <f t="shared" si="83"/>
        <v>-725.74654049904279</v>
      </c>
      <c r="E414">
        <f t="shared" si="84"/>
        <v>29.169165961926041</v>
      </c>
      <c r="F414">
        <f t="shared" si="85"/>
        <v>36287.327024952137</v>
      </c>
      <c r="G414">
        <f t="shared" si="86"/>
        <v>-3437.207088135161</v>
      </c>
      <c r="H414">
        <f t="shared" si="87"/>
        <v>21730.536214971427</v>
      </c>
      <c r="I414">
        <f t="shared" si="88"/>
        <v>22000.695369849363</v>
      </c>
      <c r="J414" s="43">
        <f t="shared" si="89"/>
        <v>726.33248673678577</v>
      </c>
      <c r="K414">
        <f t="shared" si="90"/>
        <v>1.7927779428200965</v>
      </c>
      <c r="L414">
        <f t="shared" si="91"/>
        <v>9.6101116261084538</v>
      </c>
      <c r="M414" s="43">
        <f t="shared" si="92"/>
        <v>16.741469145539675</v>
      </c>
      <c r="N414" s="6">
        <f t="shared" si="93"/>
        <v>2.9483034866914946E-8</v>
      </c>
      <c r="O414" s="4">
        <f>SUM($N$54:N414)*0.1+$O$30</f>
        <v>3.5458148923292765E-7</v>
      </c>
      <c r="P414" s="4">
        <f>SUM($O$235:O414)</f>
        <v>1.3935919585778215E-5</v>
      </c>
      <c r="Q414" s="6">
        <f t="shared" si="94"/>
        <v>-1.8639614677693432E-7</v>
      </c>
      <c r="R414" s="4">
        <f>SUM($Q$54:Q414)*0.1+$O$8</f>
        <v>1.0137510223528374E-6</v>
      </c>
      <c r="S414" s="4">
        <f>SUM($R$235:R414)</f>
        <v>4.3327934375655145E-4</v>
      </c>
      <c r="T414">
        <f t="shared" si="95"/>
        <v>1.0739735414934876E-6</v>
      </c>
      <c r="U414">
        <f t="shared" si="96"/>
        <v>4.3350340204064043E-4</v>
      </c>
      <c r="X414" s="1"/>
    </row>
    <row r="415" spans="1:24" x14ac:dyDescent="0.25">
      <c r="A415" s="8"/>
      <c r="B415">
        <f t="shared" si="81"/>
        <v>36.100000000000243</v>
      </c>
      <c r="C415">
        <f t="shared" si="82"/>
        <v>-1396.6998684018731</v>
      </c>
      <c r="D415">
        <f t="shared" si="83"/>
        <v>-725.74654049904279</v>
      </c>
      <c r="E415">
        <f t="shared" si="84"/>
        <v>29.169165961926041</v>
      </c>
      <c r="F415">
        <f t="shared" si="85"/>
        <v>36287.327024952137</v>
      </c>
      <c r="G415">
        <f t="shared" si="86"/>
        <v>-3434.2901715389689</v>
      </c>
      <c r="H415">
        <f t="shared" si="87"/>
        <v>21790.885093346347</v>
      </c>
      <c r="I415">
        <f t="shared" si="88"/>
        <v>22059.85090914608</v>
      </c>
      <c r="J415" s="43">
        <f t="shared" si="89"/>
        <v>726.33248673678577</v>
      </c>
      <c r="K415">
        <f t="shared" si="90"/>
        <v>1.7975983698231501</v>
      </c>
      <c r="L415">
        <f t="shared" si="91"/>
        <v>9.6101116261084538</v>
      </c>
      <c r="M415" s="43">
        <f t="shared" si="92"/>
        <v>16.741986032068763</v>
      </c>
      <c r="N415" s="6">
        <f t="shared" si="93"/>
        <v>2.9458014682938753E-8</v>
      </c>
      <c r="O415" s="4">
        <f>SUM($N$54:N415)*0.1+$O$30</f>
        <v>3.5752729070122148E-7</v>
      </c>
      <c r="P415" s="4">
        <f>SUM($O$235:O415)</f>
        <v>1.4293446876479436E-5</v>
      </c>
      <c r="Q415" s="6">
        <f t="shared" si="94"/>
        <v>-1.8691379614739234E-7</v>
      </c>
      <c r="R415" s="4">
        <f>SUM($Q$54:Q415)*0.1+$O$8</f>
        <v>9.9505964273809809E-7</v>
      </c>
      <c r="S415" s="4">
        <f>SUM($R$235:R415)</f>
        <v>4.3427440339928957E-4</v>
      </c>
      <c r="T415">
        <f t="shared" si="95"/>
        <v>1.0573407474424823E-6</v>
      </c>
      <c r="U415">
        <f t="shared" si="96"/>
        <v>4.34509562692721E-4</v>
      </c>
      <c r="X415" s="1"/>
    </row>
    <row r="416" spans="1:24" x14ac:dyDescent="0.25">
      <c r="A416" s="8"/>
      <c r="B416">
        <f t="shared" si="81"/>
        <v>36.200000000000244</v>
      </c>
      <c r="C416">
        <f t="shared" si="82"/>
        <v>-1396.6998684018731</v>
      </c>
      <c r="D416">
        <f t="shared" si="83"/>
        <v>-725.74654049904279</v>
      </c>
      <c r="E416">
        <f t="shared" si="84"/>
        <v>29.169165961926041</v>
      </c>
      <c r="F416">
        <f t="shared" si="85"/>
        <v>36287.327024952137</v>
      </c>
      <c r="G416">
        <f t="shared" si="86"/>
        <v>-3431.3732549427759</v>
      </c>
      <c r="H416">
        <f t="shared" si="87"/>
        <v>21851.233971721267</v>
      </c>
      <c r="I416">
        <f t="shared" si="88"/>
        <v>22119.013280470768</v>
      </c>
      <c r="J416" s="43">
        <f t="shared" si="89"/>
        <v>726.33248673678577</v>
      </c>
      <c r="K416">
        <f t="shared" si="90"/>
        <v>1.8024193535499278</v>
      </c>
      <c r="L416">
        <f t="shared" si="91"/>
        <v>9.6101116261084538</v>
      </c>
      <c r="M416" s="43">
        <f t="shared" si="92"/>
        <v>16.742504350450265</v>
      </c>
      <c r="N416" s="6">
        <f t="shared" si="93"/>
        <v>2.9432994498962553E-8</v>
      </c>
      <c r="O416" s="4">
        <f>SUM($N$54:N416)*0.1+$O$30</f>
        <v>3.6047059015111769E-7</v>
      </c>
      <c r="P416" s="4">
        <f>SUM($O$235:O416)</f>
        <v>1.4653917466630554E-5</v>
      </c>
      <c r="Q416" s="6">
        <f t="shared" si="94"/>
        <v>-1.8743144551785035E-7</v>
      </c>
      <c r="R416" s="4">
        <f>SUM($Q$54:Q416)*0.1+$O$8</f>
        <v>9.7631649818631273E-7</v>
      </c>
      <c r="S416" s="4">
        <f>SUM($R$235:R416)</f>
        <v>4.3525071989747587E-4</v>
      </c>
      <c r="T416">
        <f t="shared" si="95"/>
        <v>1.0407367347195349E-6</v>
      </c>
      <c r="U416">
        <f t="shared" si="96"/>
        <v>4.3549733233211638E-4</v>
      </c>
      <c r="X416" s="1"/>
    </row>
    <row r="417" spans="1:24" x14ac:dyDescent="0.25">
      <c r="A417" s="8"/>
      <c r="B417">
        <f t="shared" si="81"/>
        <v>36.300000000000246</v>
      </c>
      <c r="C417">
        <f t="shared" si="82"/>
        <v>-1396.6998684018731</v>
      </c>
      <c r="D417">
        <f t="shared" si="83"/>
        <v>-725.74654049904279</v>
      </c>
      <c r="E417">
        <f t="shared" si="84"/>
        <v>29.169165961926041</v>
      </c>
      <c r="F417">
        <f t="shared" si="85"/>
        <v>36287.327024952137</v>
      </c>
      <c r="G417">
        <f t="shared" si="86"/>
        <v>-3428.4563383465829</v>
      </c>
      <c r="H417">
        <f t="shared" si="87"/>
        <v>21911.582850096191</v>
      </c>
      <c r="I417">
        <f t="shared" si="88"/>
        <v>22178.182429148208</v>
      </c>
      <c r="J417" s="43">
        <f t="shared" si="89"/>
        <v>726.33248673678577</v>
      </c>
      <c r="K417">
        <f t="shared" si="90"/>
        <v>1.8072408895450913</v>
      </c>
      <c r="L417">
        <f t="shared" si="91"/>
        <v>9.6101116261084538</v>
      </c>
      <c r="M417" s="43">
        <f t="shared" si="92"/>
        <v>16.743024100551203</v>
      </c>
      <c r="N417" s="6">
        <f t="shared" si="93"/>
        <v>2.9407974314986353E-8</v>
      </c>
      <c r="O417" s="4">
        <f>SUM($N$54:N417)*0.1+$O$30</f>
        <v>3.6341138758261636E-7</v>
      </c>
      <c r="P417" s="4">
        <f>SUM($O$235:O417)</f>
        <v>1.501732885421317E-5</v>
      </c>
      <c r="Q417" s="6">
        <f t="shared" si="94"/>
        <v>-1.8794909488830839E-7</v>
      </c>
      <c r="R417" s="4">
        <f>SUM($Q$54:Q417)*0.1+$O$8</f>
        <v>9.5752158869748177E-7</v>
      </c>
      <c r="S417" s="4">
        <f>SUM($R$235:R417)</f>
        <v>4.3620824148617334E-4</v>
      </c>
      <c r="T417">
        <f t="shared" si="95"/>
        <v>1.0241657236240978E-6</v>
      </c>
      <c r="U417">
        <f t="shared" si="96"/>
        <v>4.3646666551567864E-4</v>
      </c>
      <c r="X417" s="1"/>
    </row>
    <row r="418" spans="1:24" x14ac:dyDescent="0.25">
      <c r="A418" s="8"/>
      <c r="B418">
        <f t="shared" si="81"/>
        <v>36.400000000000247</v>
      </c>
      <c r="C418">
        <f t="shared" si="82"/>
        <v>-1396.6998684018731</v>
      </c>
      <c r="D418">
        <f t="shared" si="83"/>
        <v>-725.74654049904279</v>
      </c>
      <c r="E418">
        <f t="shared" si="84"/>
        <v>29.169165961926041</v>
      </c>
      <c r="F418">
        <f t="shared" si="85"/>
        <v>36287.327024952137</v>
      </c>
      <c r="G418">
        <f t="shared" si="86"/>
        <v>-3425.5394217503908</v>
      </c>
      <c r="H418">
        <f t="shared" si="87"/>
        <v>21971.931728471111</v>
      </c>
      <c r="I418">
        <f t="shared" si="88"/>
        <v>22237.358301078875</v>
      </c>
      <c r="J418" s="43">
        <f t="shared" si="89"/>
        <v>726.33248673678577</v>
      </c>
      <c r="K418">
        <f t="shared" si="90"/>
        <v>1.8120629734002149</v>
      </c>
      <c r="L418">
        <f t="shared" si="91"/>
        <v>9.6101116261084538</v>
      </c>
      <c r="M418" s="43">
        <f t="shared" si="92"/>
        <v>16.743545282238248</v>
      </c>
      <c r="N418" s="6">
        <f t="shared" si="93"/>
        <v>2.938295413101016E-8</v>
      </c>
      <c r="O418" s="4">
        <f>SUM($N$54:N418)*0.1+$O$30</f>
        <v>3.6634968299571731E-7</v>
      </c>
      <c r="P418" s="4">
        <f>SUM($O$235:O418)</f>
        <v>1.5383678537208888E-5</v>
      </c>
      <c r="Q418" s="6">
        <f t="shared" si="94"/>
        <v>-1.8846674425876641E-7</v>
      </c>
      <c r="R418" s="4">
        <f>SUM($Q$54:Q418)*0.1+$O$8</f>
        <v>9.386749142716052E-7</v>
      </c>
      <c r="S418" s="4">
        <f>SUM($R$235:R418)</f>
        <v>4.3714691640044497E-4</v>
      </c>
      <c r="T418">
        <f t="shared" si="95"/>
        <v>1.0076322170880942E-6</v>
      </c>
      <c r="U418">
        <f t="shared" si="96"/>
        <v>4.3741751689176073E-4</v>
      </c>
      <c r="X418" s="1"/>
    </row>
    <row r="419" spans="1:24" x14ac:dyDescent="0.25">
      <c r="A419" s="8"/>
      <c r="B419">
        <f t="shared" si="81"/>
        <v>36.500000000000249</v>
      </c>
      <c r="C419">
        <f t="shared" si="82"/>
        <v>-1396.6998684018731</v>
      </c>
      <c r="D419">
        <f t="shared" si="83"/>
        <v>-725.74654049904279</v>
      </c>
      <c r="E419">
        <f t="shared" si="84"/>
        <v>29.169165961926041</v>
      </c>
      <c r="F419">
        <f t="shared" si="85"/>
        <v>36287.327024952137</v>
      </c>
      <c r="G419">
        <f t="shared" si="86"/>
        <v>-3422.6225051541978</v>
      </c>
      <c r="H419">
        <f t="shared" si="87"/>
        <v>22032.28060684603</v>
      </c>
      <c r="I419">
        <f t="shared" si="88"/>
        <v>22296.540842731451</v>
      </c>
      <c r="J419" s="43">
        <f t="shared" si="89"/>
        <v>726.33248673678577</v>
      </c>
      <c r="K419">
        <f t="shared" si="90"/>
        <v>1.8168856007531746</v>
      </c>
      <c r="L419">
        <f t="shared" si="91"/>
        <v>9.6101116261084538</v>
      </c>
      <c r="M419" s="43">
        <f t="shared" si="92"/>
        <v>16.744067895377718</v>
      </c>
      <c r="N419" s="6">
        <f t="shared" si="93"/>
        <v>2.935793394703396E-8</v>
      </c>
      <c r="O419" s="4">
        <f>SUM($N$54:N419)*0.1+$O$30</f>
        <v>3.6928547639042072E-7</v>
      </c>
      <c r="P419" s="4">
        <f>SUM($O$235:O419)</f>
        <v>1.5752964013599308E-5</v>
      </c>
      <c r="Q419" s="6">
        <f t="shared" si="94"/>
        <v>-1.889843936292244E-7</v>
      </c>
      <c r="R419" s="4">
        <f>SUM($Q$54:Q419)*0.1+$O$8</f>
        <v>9.1977647490868261E-7</v>
      </c>
      <c r="S419" s="4">
        <f>SUM($R$235:R419)</f>
        <v>4.3806669287535364E-4</v>
      </c>
      <c r="T419">
        <f t="shared" si="95"/>
        <v>9.9114102269472358E-7</v>
      </c>
      <c r="U419">
        <f t="shared" si="96"/>
        <v>4.3834984120216488E-4</v>
      </c>
      <c r="X419" s="1"/>
    </row>
    <row r="420" spans="1:24" x14ac:dyDescent="0.25">
      <c r="A420" s="8"/>
      <c r="B420">
        <f t="shared" si="81"/>
        <v>36.60000000000025</v>
      </c>
      <c r="C420">
        <f t="shared" si="82"/>
        <v>-1396.6998684018731</v>
      </c>
      <c r="D420">
        <f t="shared" si="83"/>
        <v>-725.74654049904279</v>
      </c>
      <c r="E420">
        <f t="shared" si="84"/>
        <v>29.169165961926041</v>
      </c>
      <c r="F420">
        <f t="shared" si="85"/>
        <v>36287.327024952137</v>
      </c>
      <c r="G420">
        <f t="shared" si="86"/>
        <v>-3419.7055885580048</v>
      </c>
      <c r="H420">
        <f t="shared" si="87"/>
        <v>22092.629485220954</v>
      </c>
      <c r="I420">
        <f t="shared" si="88"/>
        <v>22355.730001135482</v>
      </c>
      <c r="J420" s="43">
        <f t="shared" si="89"/>
        <v>726.33248673678577</v>
      </c>
      <c r="K420">
        <f t="shared" si="90"/>
        <v>1.8217087672875496</v>
      </c>
      <c r="L420">
        <f t="shared" si="91"/>
        <v>9.6101116261084538</v>
      </c>
      <c r="M420" s="43">
        <f t="shared" si="92"/>
        <v>16.744591939835587</v>
      </c>
      <c r="N420" s="6">
        <f t="shared" si="93"/>
        <v>2.9332913763057761E-8</v>
      </c>
      <c r="O420" s="4">
        <f>SUM($N$54:N420)*0.1+$O$30</f>
        <v>3.722187677667265E-7</v>
      </c>
      <c r="P420" s="4">
        <f>SUM($O$235:O420)</f>
        <v>1.6125182781366034E-5</v>
      </c>
      <c r="Q420" s="6">
        <f t="shared" si="94"/>
        <v>-1.8950204299968244E-7</v>
      </c>
      <c r="R420" s="4">
        <f>SUM($Q$54:Q420)*0.1+$O$8</f>
        <v>9.0082627060871443E-7</v>
      </c>
      <c r="S420" s="4">
        <f>SUM($R$235:R420)</f>
        <v>4.3896751914596234E-4</v>
      </c>
      <c r="T420">
        <f t="shared" si="95"/>
        <v>9.7469727654107303E-7</v>
      </c>
      <c r="U420">
        <f t="shared" si="96"/>
        <v>4.3926359328413873E-4</v>
      </c>
      <c r="X420" s="1"/>
    </row>
    <row r="421" spans="1:24" x14ac:dyDescent="0.25">
      <c r="A421" s="8"/>
      <c r="B421">
        <f t="shared" si="81"/>
        <v>36.700000000000252</v>
      </c>
      <c r="C421">
        <f t="shared" si="82"/>
        <v>-1396.6998684018731</v>
      </c>
      <c r="D421">
        <f t="shared" si="83"/>
        <v>-725.74654049904279</v>
      </c>
      <c r="E421">
        <f t="shared" si="84"/>
        <v>29.169165961926041</v>
      </c>
      <c r="F421">
        <f t="shared" si="85"/>
        <v>36287.327024952137</v>
      </c>
      <c r="G421">
        <f t="shared" si="86"/>
        <v>-3416.7886719618127</v>
      </c>
      <c r="H421">
        <f t="shared" si="87"/>
        <v>22152.978363595874</v>
      </c>
      <c r="I421">
        <f t="shared" si="88"/>
        <v>22414.925723874116</v>
      </c>
      <c r="J421" s="43">
        <f t="shared" si="89"/>
        <v>726.33248673678577</v>
      </c>
      <c r="K421">
        <f t="shared" si="90"/>
        <v>1.8265324687320299</v>
      </c>
      <c r="L421">
        <f t="shared" si="91"/>
        <v>9.6101116261084538</v>
      </c>
      <c r="M421" s="43">
        <f t="shared" si="92"/>
        <v>16.745117415477473</v>
      </c>
      <c r="N421" s="6">
        <f t="shared" si="93"/>
        <v>2.9307893579081568E-8</v>
      </c>
      <c r="O421" s="4">
        <f>SUM($N$54:N421)*0.1+$O$30</f>
        <v>3.7514955712463465E-7</v>
      </c>
      <c r="P421" s="4">
        <f>SUM($O$235:O421)</f>
        <v>1.6500332338490669E-5</v>
      </c>
      <c r="Q421" s="6">
        <f t="shared" si="94"/>
        <v>-1.9001969237014045E-7</v>
      </c>
      <c r="R421" s="4">
        <f>SUM($Q$54:Q421)*0.1+$O$8</f>
        <v>8.8182430137170021E-7</v>
      </c>
      <c r="S421" s="4">
        <f>SUM($R$235:R421)</f>
        <v>4.3984934344733402E-4</v>
      </c>
      <c r="T421">
        <f t="shared" si="95"/>
        <v>9.5830646909039309E-7</v>
      </c>
      <c r="U421">
        <f t="shared" si="96"/>
        <v>4.4015872807242099E-4</v>
      </c>
      <c r="X421" s="1"/>
    </row>
    <row r="422" spans="1:24" x14ac:dyDescent="0.25">
      <c r="A422" s="8"/>
      <c r="B422">
        <f t="shared" si="81"/>
        <v>36.800000000000253</v>
      </c>
      <c r="C422">
        <f t="shared" si="82"/>
        <v>-1396.6998684018731</v>
      </c>
      <c r="D422">
        <f t="shared" si="83"/>
        <v>-725.74654049904279</v>
      </c>
      <c r="E422">
        <f t="shared" si="84"/>
        <v>29.169165961926041</v>
      </c>
      <c r="F422">
        <f t="shared" si="85"/>
        <v>36287.327024952137</v>
      </c>
      <c r="G422">
        <f t="shared" si="86"/>
        <v>-3413.8717553656206</v>
      </c>
      <c r="H422">
        <f t="shared" si="87"/>
        <v>22213.327241970794</v>
      </c>
      <c r="I422">
        <f t="shared" si="88"/>
        <v>22474.127959076963</v>
      </c>
      <c r="J422" s="43">
        <f t="shared" si="89"/>
        <v>726.33248673678577</v>
      </c>
      <c r="K422">
        <f t="shared" si="90"/>
        <v>1.8313567008598364</v>
      </c>
      <c r="L422">
        <f t="shared" si="91"/>
        <v>9.6101116261084538</v>
      </c>
      <c r="M422" s="43">
        <f t="shared" si="92"/>
        <v>16.745644322168641</v>
      </c>
      <c r="N422" s="6">
        <f t="shared" si="93"/>
        <v>2.9282873395105375E-8</v>
      </c>
      <c r="O422" s="4">
        <f>SUM($N$54:N422)*0.1+$O$30</f>
        <v>3.7807784446414517E-7</v>
      </c>
      <c r="P422" s="4">
        <f>SUM($O$235:O422)</f>
        <v>1.6878410182954815E-5</v>
      </c>
      <c r="Q422" s="6">
        <f t="shared" si="94"/>
        <v>-1.9053734174059847E-7</v>
      </c>
      <c r="R422" s="4">
        <f>SUM($Q$54:Q422)*0.1+$O$8</f>
        <v>8.627705671976404E-7</v>
      </c>
      <c r="S422" s="4">
        <f>SUM($R$235:R422)</f>
        <v>4.4071211401453165E-4</v>
      </c>
      <c r="T422">
        <f t="shared" si="95"/>
        <v>9.4197447316644016E-7</v>
      </c>
      <c r="U422">
        <f t="shared" si="96"/>
        <v>4.4103520060133708E-4</v>
      </c>
      <c r="X422" s="1"/>
    </row>
    <row r="423" spans="1:24" x14ac:dyDescent="0.25">
      <c r="A423" s="8"/>
      <c r="B423">
        <f t="shared" si="81"/>
        <v>36.900000000000254</v>
      </c>
      <c r="C423">
        <f t="shared" si="82"/>
        <v>-1396.6998684018731</v>
      </c>
      <c r="D423">
        <f t="shared" si="83"/>
        <v>-725.74654049904279</v>
      </c>
      <c r="E423">
        <f t="shared" si="84"/>
        <v>29.169165961926041</v>
      </c>
      <c r="F423">
        <f t="shared" si="85"/>
        <v>36287.327024952137</v>
      </c>
      <c r="G423">
        <f t="shared" si="86"/>
        <v>-3410.9548387694276</v>
      </c>
      <c r="H423">
        <f t="shared" si="87"/>
        <v>22273.676120345714</v>
      </c>
      <c r="I423">
        <f t="shared" si="88"/>
        <v>22533.336655413095</v>
      </c>
      <c r="J423" s="43">
        <f t="shared" si="89"/>
        <v>726.33248673678577</v>
      </c>
      <c r="K423">
        <f t="shared" si="90"/>
        <v>1.8361814594881487</v>
      </c>
      <c r="L423">
        <f t="shared" si="91"/>
        <v>9.6101116261084538</v>
      </c>
      <c r="M423" s="43">
        <f t="shared" si="92"/>
        <v>16.746172659774015</v>
      </c>
      <c r="N423" s="6">
        <f t="shared" si="93"/>
        <v>2.9257853211129175E-8</v>
      </c>
      <c r="O423" s="4">
        <f>SUM($N$54:N423)*0.1+$O$30</f>
        <v>3.8100362978525817E-7</v>
      </c>
      <c r="P423" s="4">
        <f>SUM($O$235:O423)</f>
        <v>1.7259413812740075E-5</v>
      </c>
      <c r="Q423" s="6">
        <f t="shared" si="94"/>
        <v>-1.9105499111105648E-7</v>
      </c>
      <c r="R423" s="4">
        <f>SUM($Q$54:Q423)*0.1+$O$8</f>
        <v>8.4366506808653499E-7</v>
      </c>
      <c r="S423" s="4">
        <f>SUM($R$235:R423)</f>
        <v>4.4155577908261819E-4</v>
      </c>
      <c r="T423">
        <f t="shared" si="95"/>
        <v>9.2570757424739687E-7</v>
      </c>
      <c r="U423">
        <f t="shared" si="96"/>
        <v>4.4189296600694755E-4</v>
      </c>
      <c r="X423" s="1"/>
    </row>
    <row r="424" spans="1:24" x14ac:dyDescent="0.25">
      <c r="A424" s="8"/>
      <c r="B424">
        <f t="shared" si="81"/>
        <v>37.000000000000256</v>
      </c>
      <c r="C424">
        <f t="shared" si="82"/>
        <v>-1396.6998684018731</v>
      </c>
      <c r="D424">
        <f t="shared" si="83"/>
        <v>-725.74654049904279</v>
      </c>
      <c r="E424">
        <f t="shared" si="84"/>
        <v>29.169165961926041</v>
      </c>
      <c r="F424">
        <f t="shared" si="85"/>
        <v>36287.327024952137</v>
      </c>
      <c r="G424">
        <f t="shared" si="86"/>
        <v>-3408.0379221732355</v>
      </c>
      <c r="H424">
        <f t="shared" si="87"/>
        <v>22334.024998720637</v>
      </c>
      <c r="I424">
        <f t="shared" si="88"/>
        <v>22592.551762084098</v>
      </c>
      <c r="J424" s="43">
        <f t="shared" si="89"/>
        <v>726.33248673678577</v>
      </c>
      <c r="K424">
        <f t="shared" si="90"/>
        <v>1.8410067404775396</v>
      </c>
      <c r="L424">
        <f t="shared" si="91"/>
        <v>9.6101116261084538</v>
      </c>
      <c r="M424" s="43">
        <f t="shared" si="92"/>
        <v>16.746702428158159</v>
      </c>
      <c r="N424" s="6">
        <f t="shared" si="93"/>
        <v>2.9232833027152982E-8</v>
      </c>
      <c r="O424" s="4">
        <f>SUM($N$54:N424)*0.1+$O$30</f>
        <v>3.8392691308797353E-7</v>
      </c>
      <c r="P424" s="4">
        <f>SUM($O$235:O424)</f>
        <v>1.7643340725828049E-5</v>
      </c>
      <c r="Q424" s="6">
        <f t="shared" si="94"/>
        <v>-1.9157264048151452E-7</v>
      </c>
      <c r="R424" s="4">
        <f>SUM($Q$54:Q424)*0.1+$O$8</f>
        <v>8.2450780403838355E-7</v>
      </c>
      <c r="S424" s="4">
        <f>SUM($R$235:R424)</f>
        <v>4.4238028688665655E-4</v>
      </c>
      <c r="T424">
        <f t="shared" si="95"/>
        <v>9.0951250321997104E-7</v>
      </c>
      <c r="U424">
        <f t="shared" si="96"/>
        <v>4.4273197952925E-4</v>
      </c>
      <c r="X424" s="1"/>
    </row>
    <row r="425" spans="1:24" x14ac:dyDescent="0.25">
      <c r="A425" s="8"/>
      <c r="B425">
        <f t="shared" si="81"/>
        <v>37.100000000000257</v>
      </c>
      <c r="C425">
        <f t="shared" si="82"/>
        <v>-1396.6998684018731</v>
      </c>
      <c r="D425">
        <f t="shared" si="83"/>
        <v>-725.74654049904279</v>
      </c>
      <c r="E425">
        <f t="shared" si="84"/>
        <v>29.169165961926041</v>
      </c>
      <c r="F425">
        <f t="shared" si="85"/>
        <v>36287.327024952137</v>
      </c>
      <c r="G425">
        <f t="shared" si="86"/>
        <v>-3405.1210055770425</v>
      </c>
      <c r="H425">
        <f t="shared" si="87"/>
        <v>22394.373877095557</v>
      </c>
      <c r="I425">
        <f t="shared" si="88"/>
        <v>22651.773228817252</v>
      </c>
      <c r="J425" s="43">
        <f t="shared" si="89"/>
        <v>726.33248673678577</v>
      </c>
      <c r="K425">
        <f t="shared" si="90"/>
        <v>1.8458325397314193</v>
      </c>
      <c r="L425">
        <f t="shared" si="91"/>
        <v>9.6101116261084538</v>
      </c>
      <c r="M425" s="43">
        <f t="shared" si="92"/>
        <v>16.747233627185299</v>
      </c>
      <c r="N425" s="6">
        <f t="shared" si="93"/>
        <v>2.9207812843176782E-8</v>
      </c>
      <c r="O425" s="4">
        <f>SUM($N$54:N425)*0.1+$O$30</f>
        <v>3.8684769437229115E-7</v>
      </c>
      <c r="P425" s="4">
        <f>SUM($O$235:O425)</f>
        <v>1.8030188420200339E-5</v>
      </c>
      <c r="Q425" s="6">
        <f t="shared" si="94"/>
        <v>-1.9209028985197251E-7</v>
      </c>
      <c r="R425" s="4">
        <f>SUM($Q$54:Q425)*0.1+$O$8</f>
        <v>8.0529877505318652E-7</v>
      </c>
      <c r="S425" s="4">
        <f>SUM($R$235:R425)</f>
        <v>4.4318558566170974E-4</v>
      </c>
      <c r="T425">
        <f t="shared" si="95"/>
        <v>8.9339647175446146E-7</v>
      </c>
      <c r="U425">
        <f t="shared" si="96"/>
        <v>4.4355219651443574E-4</v>
      </c>
      <c r="X425" s="1"/>
    </row>
    <row r="426" spans="1:24" x14ac:dyDescent="0.25">
      <c r="A426" s="8"/>
      <c r="B426">
        <f t="shared" si="81"/>
        <v>37.200000000000259</v>
      </c>
      <c r="C426">
        <f t="shared" si="82"/>
        <v>-1396.6998684018731</v>
      </c>
      <c r="D426">
        <f t="shared" si="83"/>
        <v>-725.74654049904279</v>
      </c>
      <c r="E426">
        <f t="shared" si="84"/>
        <v>29.169165961926041</v>
      </c>
      <c r="F426">
        <f t="shared" si="85"/>
        <v>36287.327024952137</v>
      </c>
      <c r="G426">
        <f t="shared" si="86"/>
        <v>-3402.2040889808504</v>
      </c>
      <c r="H426">
        <f t="shared" si="87"/>
        <v>22454.722755470477</v>
      </c>
      <c r="I426">
        <f t="shared" si="88"/>
        <v>22711.001005858849</v>
      </c>
      <c r="J426" s="43">
        <f t="shared" si="89"/>
        <v>726.33248673678577</v>
      </c>
      <c r="K426">
        <f t="shared" si="90"/>
        <v>1.8506588531954908</v>
      </c>
      <c r="L426">
        <f t="shared" si="91"/>
        <v>9.6101116261084538</v>
      </c>
      <c r="M426" s="43">
        <f t="shared" si="92"/>
        <v>16.747766256719295</v>
      </c>
      <c r="N426" s="6">
        <f t="shared" si="93"/>
        <v>2.9182792659200589E-8</v>
      </c>
      <c r="O426" s="4">
        <f>SUM($N$54:N426)*0.1+$O$30</f>
        <v>3.8976597363821114E-7</v>
      </c>
      <c r="P426" s="4">
        <f>SUM($O$235:O426)</f>
        <v>1.8419954393838551E-5</v>
      </c>
      <c r="Q426" s="6">
        <f t="shared" si="94"/>
        <v>-1.9260793922243052E-7</v>
      </c>
      <c r="R426" s="4">
        <f>SUM($Q$54:Q426)*0.1+$O$8</f>
        <v>7.8603798113094346E-7</v>
      </c>
      <c r="S426" s="4">
        <f>SUM($R$235:R426)</f>
        <v>4.4397162364284069E-4</v>
      </c>
      <c r="T426">
        <f t="shared" si="95"/>
        <v>8.7736721045782884E-7</v>
      </c>
      <c r="U426">
        <f t="shared" si="96"/>
        <v>4.4435357241720389E-4</v>
      </c>
      <c r="X426" s="1"/>
    </row>
    <row r="427" spans="1:24" x14ac:dyDescent="0.25">
      <c r="A427" s="8"/>
      <c r="B427">
        <f t="shared" ref="B427:B490" si="97">B426+0.1</f>
        <v>37.30000000000026</v>
      </c>
      <c r="C427">
        <f t="shared" si="82"/>
        <v>-1396.6998684018731</v>
      </c>
      <c r="D427">
        <f t="shared" si="83"/>
        <v>-725.74654049904279</v>
      </c>
      <c r="E427">
        <f t="shared" si="84"/>
        <v>29.169165961926041</v>
      </c>
      <c r="F427">
        <f t="shared" si="85"/>
        <v>36287.327024952137</v>
      </c>
      <c r="G427">
        <f t="shared" si="86"/>
        <v>-3399.2871723846574</v>
      </c>
      <c r="H427">
        <f t="shared" si="87"/>
        <v>22515.0716338454</v>
      </c>
      <c r="I427">
        <f t="shared" si="88"/>
        <v>22770.235043967568</v>
      </c>
      <c r="J427" s="43">
        <f t="shared" si="89"/>
        <v>726.33248673678577</v>
      </c>
      <c r="K427">
        <f t="shared" si="90"/>
        <v>1.8554856768572106</v>
      </c>
      <c r="L427">
        <f t="shared" si="91"/>
        <v>9.6101116261084538</v>
      </c>
      <c r="M427" s="43">
        <f t="shared" si="92"/>
        <v>16.748300316623681</v>
      </c>
      <c r="N427" s="6">
        <f t="shared" si="93"/>
        <v>2.915777247522439E-8</v>
      </c>
      <c r="O427" s="4">
        <f>SUM($N$54:N427)*0.1+$O$30</f>
        <v>3.9268175088573361E-7</v>
      </c>
      <c r="P427" s="4">
        <f>SUM($O$235:O427)</f>
        <v>1.8812636144724285E-5</v>
      </c>
      <c r="Q427" s="6">
        <f t="shared" si="94"/>
        <v>-1.9312558859288857E-7</v>
      </c>
      <c r="R427" s="4">
        <f>SUM($Q$54:Q427)*0.1+$O$8</f>
        <v>7.667254222716548E-7</v>
      </c>
      <c r="S427" s="4">
        <f>SUM($R$235:R427)</f>
        <v>4.4473834906511234E-4</v>
      </c>
      <c r="T427">
        <f t="shared" si="95"/>
        <v>8.614330099527953E-7</v>
      </c>
      <c r="U427">
        <f t="shared" si="96"/>
        <v>4.4513606280313384E-4</v>
      </c>
      <c r="X427" s="1"/>
    </row>
    <row r="428" spans="1:24" x14ac:dyDescent="0.25">
      <c r="A428" s="8"/>
      <c r="B428">
        <f t="shared" si="97"/>
        <v>37.400000000000261</v>
      </c>
      <c r="C428">
        <f t="shared" si="82"/>
        <v>-1396.6998684018731</v>
      </c>
      <c r="D428">
        <f t="shared" si="83"/>
        <v>-725.74654049904279</v>
      </c>
      <c r="E428">
        <f t="shared" si="84"/>
        <v>29.169165961926041</v>
      </c>
      <c r="F428">
        <f t="shared" si="85"/>
        <v>36287.327024952137</v>
      </c>
      <c r="G428">
        <f t="shared" si="86"/>
        <v>-3396.3702557884635</v>
      </c>
      <c r="H428">
        <f t="shared" si="87"/>
        <v>22575.420512220324</v>
      </c>
      <c r="I428">
        <f t="shared" si="88"/>
        <v>22829.475294407945</v>
      </c>
      <c r="J428" s="43">
        <f t="shared" si="89"/>
        <v>726.33248673678577</v>
      </c>
      <c r="K428">
        <f t="shared" si="90"/>
        <v>1.8603130067452556</v>
      </c>
      <c r="L428">
        <f t="shared" si="91"/>
        <v>9.6101116261084538</v>
      </c>
      <c r="M428" s="43">
        <f t="shared" si="92"/>
        <v>16.748835806761623</v>
      </c>
      <c r="N428" s="6">
        <f t="shared" si="93"/>
        <v>2.9132752291248183E-8</v>
      </c>
      <c r="O428" s="4">
        <f>SUM($N$54:N428)*0.1+$O$30</f>
        <v>3.9559502611485844E-7</v>
      </c>
      <c r="P428" s="4">
        <f>SUM($O$235:O428)</f>
        <v>1.9208231170839144E-5</v>
      </c>
      <c r="Q428" s="6">
        <f t="shared" si="94"/>
        <v>-1.9364323796334661E-7</v>
      </c>
      <c r="R428" s="4">
        <f>SUM($Q$54:Q428)*0.1+$O$8</f>
        <v>7.4736109847532053E-7</v>
      </c>
      <c r="S428" s="4">
        <f>SUM($R$235:R428)</f>
        <v>4.4548571016358768E-4</v>
      </c>
      <c r="T428">
        <f t="shared" si="95"/>
        <v>8.4560276501502358E-7</v>
      </c>
      <c r="U428">
        <f t="shared" si="96"/>
        <v>4.458996233511175E-4</v>
      </c>
      <c r="X428" s="1"/>
    </row>
    <row r="429" spans="1:24" x14ac:dyDescent="0.25">
      <c r="A429" s="8"/>
      <c r="B429">
        <f t="shared" si="97"/>
        <v>37.500000000000263</v>
      </c>
      <c r="C429">
        <f t="shared" si="82"/>
        <v>-1396.6998684018731</v>
      </c>
      <c r="D429">
        <f t="shared" si="83"/>
        <v>-725.74654049904279</v>
      </c>
      <c r="E429">
        <f t="shared" si="84"/>
        <v>29.169165961926041</v>
      </c>
      <c r="F429">
        <f t="shared" si="85"/>
        <v>36287.327024952137</v>
      </c>
      <c r="G429">
        <f t="shared" si="86"/>
        <v>-3393.4533391922723</v>
      </c>
      <c r="H429">
        <f t="shared" si="87"/>
        <v>22635.769390595244</v>
      </c>
      <c r="I429">
        <f t="shared" si="88"/>
        <v>22888.721708943987</v>
      </c>
      <c r="J429" s="43">
        <f t="shared" si="89"/>
        <v>726.33248673678577</v>
      </c>
      <c r="K429">
        <f t="shared" si="90"/>
        <v>1.8651408389290034</v>
      </c>
      <c r="L429">
        <f t="shared" si="91"/>
        <v>9.6101116261084538</v>
      </c>
      <c r="M429" s="43">
        <f t="shared" si="92"/>
        <v>16.74937272699594</v>
      </c>
      <c r="N429" s="6">
        <f t="shared" si="93"/>
        <v>2.9107732107271997E-8</v>
      </c>
      <c r="O429" s="4">
        <f>SUM($N$54:N429)*0.1+$O$30</f>
        <v>3.9850579932558554E-7</v>
      </c>
      <c r="P429" s="4">
        <f>SUM($O$235:O429)</f>
        <v>1.9606736970164729E-5</v>
      </c>
      <c r="Q429" s="6">
        <f t="shared" si="94"/>
        <v>-1.9416088733380462E-7</v>
      </c>
      <c r="R429" s="4">
        <f>SUM($Q$54:Q429)*0.1+$O$8</f>
        <v>7.2794500974194025E-7</v>
      </c>
      <c r="S429" s="4">
        <f>SUM($R$235:R429)</f>
        <v>4.4621365517332964E-4</v>
      </c>
      <c r="T429">
        <f t="shared" si="95"/>
        <v>8.2988602187548457E-7</v>
      </c>
      <c r="U429">
        <f t="shared" si="96"/>
        <v>4.4664420985585421E-4</v>
      </c>
      <c r="X429" s="1"/>
    </row>
    <row r="430" spans="1:24" x14ac:dyDescent="0.25">
      <c r="A430" s="8"/>
      <c r="B430">
        <f t="shared" si="97"/>
        <v>37.600000000000264</v>
      </c>
      <c r="C430">
        <f t="shared" si="82"/>
        <v>-1396.6998684018731</v>
      </c>
      <c r="D430">
        <f t="shared" si="83"/>
        <v>-725.74654049904279</v>
      </c>
      <c r="E430">
        <f t="shared" si="84"/>
        <v>29.169165961926041</v>
      </c>
      <c r="F430">
        <f t="shared" si="85"/>
        <v>36287.327024952137</v>
      </c>
      <c r="G430">
        <f t="shared" si="86"/>
        <v>-3390.5364225960784</v>
      </c>
      <c r="H430">
        <f t="shared" si="87"/>
        <v>22696.118268970164</v>
      </c>
      <c r="I430">
        <f t="shared" si="88"/>
        <v>22947.974239832845</v>
      </c>
      <c r="J430" s="43">
        <f t="shared" si="89"/>
        <v>726.33248673678577</v>
      </c>
      <c r="K430">
        <f t="shared" si="90"/>
        <v>1.8699691695180169</v>
      </c>
      <c r="L430">
        <f t="shared" si="91"/>
        <v>9.6101116261084538</v>
      </c>
      <c r="M430" s="43">
        <f t="shared" si="92"/>
        <v>16.749911077189111</v>
      </c>
      <c r="N430" s="6">
        <f t="shared" si="93"/>
        <v>2.9082711923295791E-8</v>
      </c>
      <c r="O430" s="4">
        <f>SUM($N$54:N430)*0.1+$O$30</f>
        <v>4.0141407051791521E-7</v>
      </c>
      <c r="P430" s="4">
        <f>SUM($O$235:O430)</f>
        <v>2.0008151040682645E-5</v>
      </c>
      <c r="Q430" s="6">
        <f t="shared" si="94"/>
        <v>-1.9467853670426264E-7</v>
      </c>
      <c r="R430" s="4">
        <f>SUM($Q$54:Q430)*0.1+$O$8</f>
        <v>7.0847715607151436E-7</v>
      </c>
      <c r="S430" s="4">
        <f>SUM($R$235:R430)</f>
        <v>4.4692213232940117E-4</v>
      </c>
      <c r="T430">
        <f t="shared" si="95"/>
        <v>8.1429302875865437E-7</v>
      </c>
      <c r="U430">
        <f t="shared" si="96"/>
        <v>4.4736977823040924E-4</v>
      </c>
      <c r="X430" s="1"/>
    </row>
    <row r="431" spans="1:24" x14ac:dyDescent="0.25">
      <c r="A431" s="8"/>
      <c r="B431">
        <f t="shared" si="97"/>
        <v>37.700000000000266</v>
      </c>
      <c r="C431">
        <f t="shared" si="82"/>
        <v>-1396.6998684018731</v>
      </c>
      <c r="D431">
        <f t="shared" si="83"/>
        <v>-725.74654049904279</v>
      </c>
      <c r="E431">
        <f t="shared" si="84"/>
        <v>29.169165961926041</v>
      </c>
      <c r="F431">
        <f t="shared" si="85"/>
        <v>36287.327024952137</v>
      </c>
      <c r="G431">
        <f t="shared" si="86"/>
        <v>-3387.6195059998863</v>
      </c>
      <c r="H431">
        <f t="shared" si="87"/>
        <v>22756.467147345087</v>
      </c>
      <c r="I431">
        <f t="shared" si="88"/>
        <v>23007.232839818596</v>
      </c>
      <c r="J431" s="43">
        <f t="shared" si="89"/>
        <v>726.33248673678577</v>
      </c>
      <c r="K431">
        <f t="shared" si="90"/>
        <v>1.874797994661537</v>
      </c>
      <c r="L431">
        <f t="shared" si="91"/>
        <v>9.6101116261084538</v>
      </c>
      <c r="M431" s="43">
        <f t="shared" si="92"/>
        <v>16.750450857203266</v>
      </c>
      <c r="N431" s="6">
        <f t="shared" si="93"/>
        <v>2.9057691739319597E-8</v>
      </c>
      <c r="O431" s="4">
        <f>SUM($N$54:N431)*0.1+$O$30</f>
        <v>4.0431983969184715E-7</v>
      </c>
      <c r="P431" s="4">
        <f>SUM($O$235:O431)</f>
        <v>2.0412470880374491E-5</v>
      </c>
      <c r="Q431" s="6">
        <f t="shared" si="94"/>
        <v>-1.9519618607472068E-7</v>
      </c>
      <c r="R431" s="4">
        <f>SUM($Q$54:Q431)*0.1+$O$8</f>
        <v>6.8895753746404246E-7</v>
      </c>
      <c r="S431" s="4">
        <f>SUM($R$235:R431)</f>
        <v>4.4761108986686519E-4</v>
      </c>
      <c r="T431">
        <f t="shared" si="95"/>
        <v>7.9883478967616223E-7</v>
      </c>
      <c r="U431">
        <f t="shared" si="96"/>
        <v>4.4807628450883787E-4</v>
      </c>
      <c r="X431" s="1"/>
    </row>
    <row r="432" spans="1:24" x14ac:dyDescent="0.25">
      <c r="A432" s="8"/>
      <c r="B432">
        <f t="shared" si="97"/>
        <v>37.800000000000267</v>
      </c>
      <c r="C432">
        <f t="shared" si="82"/>
        <v>-1396.6998684018731</v>
      </c>
      <c r="D432">
        <f t="shared" si="83"/>
        <v>-725.74654049904279</v>
      </c>
      <c r="E432">
        <f t="shared" si="84"/>
        <v>29.169165961926041</v>
      </c>
      <c r="F432">
        <f t="shared" si="85"/>
        <v>36287.327024952137</v>
      </c>
      <c r="G432">
        <f t="shared" si="86"/>
        <v>-3384.7025894036933</v>
      </c>
      <c r="H432">
        <f t="shared" si="87"/>
        <v>22816.816025720007</v>
      </c>
      <c r="I432">
        <f t="shared" si="88"/>
        <v>23066.497462126092</v>
      </c>
      <c r="J432" s="43">
        <f t="shared" si="89"/>
        <v>726.33248673678577</v>
      </c>
      <c r="K432">
        <f t="shared" si="90"/>
        <v>1.8796273105479817</v>
      </c>
      <c r="L432">
        <f t="shared" si="91"/>
        <v>9.6101116261084538</v>
      </c>
      <c r="M432" s="43">
        <f t="shared" si="92"/>
        <v>16.750992066900171</v>
      </c>
      <c r="N432" s="6">
        <f t="shared" si="93"/>
        <v>2.9032671555343398E-8</v>
      </c>
      <c r="O432" s="4">
        <f>SUM($N$54:N432)*0.1+$O$30</f>
        <v>4.0722310684738156E-7</v>
      </c>
      <c r="P432" s="4">
        <f>SUM($O$235:O432)</f>
        <v>2.0819693987221871E-5</v>
      </c>
      <c r="Q432" s="6">
        <f t="shared" si="94"/>
        <v>-1.9571383544517869E-7</v>
      </c>
      <c r="R432" s="4">
        <f>SUM($Q$54:Q432)*0.1+$O$8</f>
        <v>6.6938615391952452E-7</v>
      </c>
      <c r="S432" s="4">
        <f>SUM($R$235:R432)</f>
        <v>4.482804760207847E-4</v>
      </c>
      <c r="T432">
        <f t="shared" si="95"/>
        <v>7.8352312142629676E-7</v>
      </c>
      <c r="U432">
        <f t="shared" si="96"/>
        <v>4.4876368484887778E-4</v>
      </c>
      <c r="X432" s="1"/>
    </row>
    <row r="433" spans="1:24" x14ac:dyDescent="0.25">
      <c r="A433" s="8"/>
      <c r="B433">
        <f t="shared" si="97"/>
        <v>37.900000000000269</v>
      </c>
      <c r="C433">
        <f t="shared" si="82"/>
        <v>-1396.6998684018731</v>
      </c>
      <c r="D433">
        <f t="shared" si="83"/>
        <v>-725.74654049904279</v>
      </c>
      <c r="E433">
        <f t="shared" si="84"/>
        <v>29.169165961926041</v>
      </c>
      <c r="F433">
        <f t="shared" si="85"/>
        <v>36287.327024952137</v>
      </c>
      <c r="G433">
        <f t="shared" si="86"/>
        <v>-3381.7856728075012</v>
      </c>
      <c r="H433">
        <f t="shared" si="87"/>
        <v>22877.164904094927</v>
      </c>
      <c r="I433">
        <f t="shared" si="88"/>
        <v>23125.768060454961</v>
      </c>
      <c r="J433" s="43">
        <f t="shared" si="89"/>
        <v>726.33248673678577</v>
      </c>
      <c r="K433">
        <f t="shared" si="90"/>
        <v>1.8844571134044572</v>
      </c>
      <c r="L433">
        <f t="shared" si="91"/>
        <v>9.6101116261084538</v>
      </c>
      <c r="M433" s="43">
        <f t="shared" si="92"/>
        <v>16.751534706141264</v>
      </c>
      <c r="N433" s="6">
        <f t="shared" si="93"/>
        <v>2.9007651371367205E-8</v>
      </c>
      <c r="O433" s="4">
        <f>SUM($N$54:N433)*0.1+$O$30</f>
        <v>4.1012387198451824E-7</v>
      </c>
      <c r="P433" s="4">
        <f>SUM($O$235:O433)</f>
        <v>2.1229817859206391E-5</v>
      </c>
      <c r="Q433" s="6">
        <f t="shared" si="94"/>
        <v>-1.9623148481563668E-7</v>
      </c>
      <c r="R433" s="4">
        <f>SUM($Q$54:Q433)*0.1+$O$8</f>
        <v>6.4976300543796057E-7</v>
      </c>
      <c r="S433" s="4">
        <f>SUM($R$235:R433)</f>
        <v>4.4893023902622264E-4</v>
      </c>
      <c r="T433">
        <f t="shared" si="95"/>
        <v>7.6837071365802632E-7</v>
      </c>
      <c r="U433">
        <f t="shared" si="96"/>
        <v>4.4943193553471082E-4</v>
      </c>
      <c r="X433" s="1"/>
    </row>
    <row r="434" spans="1:24" x14ac:dyDescent="0.25">
      <c r="A434" s="8"/>
      <c r="B434">
        <f t="shared" si="97"/>
        <v>38.00000000000027</v>
      </c>
      <c r="C434">
        <f t="shared" si="82"/>
        <v>-1396.6998684018731</v>
      </c>
      <c r="D434">
        <f t="shared" si="83"/>
        <v>-725.74654049904279</v>
      </c>
      <c r="E434">
        <f t="shared" si="84"/>
        <v>29.169165961926041</v>
      </c>
      <c r="F434">
        <f t="shared" si="85"/>
        <v>36287.327024952137</v>
      </c>
      <c r="G434">
        <f t="shared" si="86"/>
        <v>-3378.8687562113073</v>
      </c>
      <c r="H434">
        <f t="shared" si="87"/>
        <v>22937.51378246985</v>
      </c>
      <c r="I434">
        <f t="shared" si="88"/>
        <v>23185.044588973629</v>
      </c>
      <c r="J434" s="43">
        <f t="shared" si="89"/>
        <v>726.33248673678577</v>
      </c>
      <c r="K434">
        <f t="shared" si="90"/>
        <v>1.8892873994962709</v>
      </c>
      <c r="L434">
        <f t="shared" si="91"/>
        <v>9.6101116261084538</v>
      </c>
      <c r="M434" s="43">
        <f t="shared" si="92"/>
        <v>16.752078774787623</v>
      </c>
      <c r="N434" s="6">
        <f t="shared" si="93"/>
        <v>2.8982631187390995E-8</v>
      </c>
      <c r="O434" s="4">
        <f>SUM($N$54:N434)*0.1+$O$30</f>
        <v>4.1302213510325728E-7</v>
      </c>
      <c r="P434" s="4">
        <f>SUM($O$235:O434)</f>
        <v>2.1642839994309648E-5</v>
      </c>
      <c r="Q434" s="6">
        <f t="shared" si="94"/>
        <v>-1.9674913418609472E-7</v>
      </c>
      <c r="R434" s="4">
        <f>SUM($Q$54:Q434)*0.1+$O$8</f>
        <v>6.3008809201935059E-7</v>
      </c>
      <c r="S434" s="4">
        <f>SUM($R$235:R434)</f>
        <v>4.49560327118242E-4</v>
      </c>
      <c r="T434">
        <f t="shared" si="95"/>
        <v>7.5339119173895237E-7</v>
      </c>
      <c r="U434">
        <f t="shared" si="96"/>
        <v>4.5008099297979697E-4</v>
      </c>
      <c r="X434" s="1"/>
    </row>
    <row r="435" spans="1:24" x14ac:dyDescent="0.25">
      <c r="A435" s="8"/>
      <c r="B435">
        <f t="shared" si="97"/>
        <v>38.100000000000271</v>
      </c>
      <c r="C435">
        <f t="shared" si="82"/>
        <v>-1396.6998684018731</v>
      </c>
      <c r="D435">
        <f t="shared" si="83"/>
        <v>-725.74654049904279</v>
      </c>
      <c r="E435">
        <f t="shared" si="84"/>
        <v>29.169165961926041</v>
      </c>
      <c r="F435">
        <f t="shared" si="85"/>
        <v>36287.327024952137</v>
      </c>
      <c r="G435">
        <f t="shared" si="86"/>
        <v>-3375.9518396151161</v>
      </c>
      <c r="H435">
        <f t="shared" si="87"/>
        <v>22997.86266084477</v>
      </c>
      <c r="I435">
        <f t="shared" si="88"/>
        <v>23244.327002313465</v>
      </c>
      <c r="J435" s="43">
        <f t="shared" si="89"/>
        <v>726.33248673678577</v>
      </c>
      <c r="K435">
        <f t="shared" si="90"/>
        <v>1.8941181651264543</v>
      </c>
      <c r="L435">
        <f t="shared" si="91"/>
        <v>9.6101116261084538</v>
      </c>
      <c r="M435" s="43">
        <f t="shared" si="92"/>
        <v>16.752624272699983</v>
      </c>
      <c r="N435" s="6">
        <f t="shared" si="93"/>
        <v>2.8957611003414812E-8</v>
      </c>
      <c r="O435" s="4">
        <f>SUM($N$54:N435)*0.1+$O$30</f>
        <v>4.1591789620359879E-7</v>
      </c>
      <c r="P435" s="4">
        <f>SUM($O$235:O435)</f>
        <v>2.2058757890513248E-5</v>
      </c>
      <c r="Q435" s="6">
        <f t="shared" si="94"/>
        <v>-1.9726678355655273E-7</v>
      </c>
      <c r="R435" s="4">
        <f>SUM($Q$54:Q435)*0.1+$O$8</f>
        <v>6.1036141366369501E-7</v>
      </c>
      <c r="S435" s="4">
        <f>SUM($R$235:R435)</f>
        <v>4.5017068853190571E-4</v>
      </c>
      <c r="T435">
        <f t="shared" si="95"/>
        <v>7.3859918201415022E-7</v>
      </c>
      <c r="U435">
        <f t="shared" si="96"/>
        <v>4.5071081372978212E-4</v>
      </c>
      <c r="X435" s="1"/>
    </row>
    <row r="436" spans="1:24" x14ac:dyDescent="0.25">
      <c r="A436" s="8"/>
      <c r="B436">
        <f t="shared" si="97"/>
        <v>38.200000000000273</v>
      </c>
      <c r="C436">
        <f t="shared" si="82"/>
        <v>-1396.6998684018731</v>
      </c>
      <c r="D436">
        <f t="shared" si="83"/>
        <v>-725.74654049904279</v>
      </c>
      <c r="E436">
        <f t="shared" si="84"/>
        <v>29.169165961926041</v>
      </c>
      <c r="F436">
        <f t="shared" si="85"/>
        <v>36287.327024952137</v>
      </c>
      <c r="G436">
        <f t="shared" si="86"/>
        <v>-3373.034923018924</v>
      </c>
      <c r="H436">
        <f t="shared" si="87"/>
        <v>23058.21153921969</v>
      </c>
      <c r="I436">
        <f t="shared" si="88"/>
        <v>23303.615255563014</v>
      </c>
      <c r="J436" s="43">
        <f t="shared" si="89"/>
        <v>726.33248673678577</v>
      </c>
      <c r="K436">
        <f t="shared" si="90"/>
        <v>1.8989494066352925</v>
      </c>
      <c r="L436">
        <f t="shared" si="91"/>
        <v>9.6101116261084538</v>
      </c>
      <c r="M436" s="43">
        <f t="shared" si="92"/>
        <v>16.753171199738727</v>
      </c>
      <c r="N436" s="6">
        <f t="shared" si="93"/>
        <v>2.8932590819438619E-8</v>
      </c>
      <c r="O436" s="4">
        <f>SUM($N$54:N436)*0.1+$O$30</f>
        <v>4.1881115528554257E-7</v>
      </c>
      <c r="P436" s="4">
        <f>SUM($O$235:O436)</f>
        <v>2.2477569045798792E-5</v>
      </c>
      <c r="Q436" s="6">
        <f t="shared" si="94"/>
        <v>-1.9778443292701075E-7</v>
      </c>
      <c r="R436" s="4">
        <f>SUM($Q$54:Q436)*0.1+$O$8</f>
        <v>5.9058297037099383E-7</v>
      </c>
      <c r="S436" s="4">
        <f>SUM($R$235:R436)</f>
        <v>4.507612715022767E-4</v>
      </c>
      <c r="T436">
        <f t="shared" si="95"/>
        <v>7.2401037885090921E-7</v>
      </c>
      <c r="U436">
        <f t="shared" si="96"/>
        <v>4.5132135446548265E-4</v>
      </c>
      <c r="X436" s="1"/>
    </row>
    <row r="437" spans="1:24" x14ac:dyDescent="0.25">
      <c r="A437" s="8"/>
      <c r="B437">
        <f t="shared" si="97"/>
        <v>38.300000000000274</v>
      </c>
      <c r="C437">
        <f t="shared" si="82"/>
        <v>-1396.6998684018731</v>
      </c>
      <c r="D437">
        <f t="shared" si="83"/>
        <v>-725.74654049904279</v>
      </c>
      <c r="E437">
        <f t="shared" si="84"/>
        <v>29.169165961926041</v>
      </c>
      <c r="F437">
        <f t="shared" si="85"/>
        <v>36287.327024952137</v>
      </c>
      <c r="G437">
        <f t="shared" si="86"/>
        <v>-3370.1180064227301</v>
      </c>
      <c r="H437">
        <f t="shared" si="87"/>
        <v>23118.56041759461</v>
      </c>
      <c r="I437">
        <f t="shared" si="88"/>
        <v>23362.909304262321</v>
      </c>
      <c r="J437" s="43">
        <f t="shared" si="89"/>
        <v>726.33248673678577</v>
      </c>
      <c r="K437">
        <f t="shared" si="90"/>
        <v>1.9037811203998627</v>
      </c>
      <c r="L437">
        <f t="shared" si="91"/>
        <v>9.6101116261084538</v>
      </c>
      <c r="M437" s="43">
        <f t="shared" si="92"/>
        <v>16.753719555763894</v>
      </c>
      <c r="N437" s="6">
        <f t="shared" si="93"/>
        <v>2.8907570635462409E-8</v>
      </c>
      <c r="O437" s="4">
        <f>SUM($N$54:N437)*0.1+$O$30</f>
        <v>4.2170191234908882E-7</v>
      </c>
      <c r="P437" s="4">
        <f>SUM($O$235:O437)</f>
        <v>2.2899270958147882E-5</v>
      </c>
      <c r="Q437" s="6">
        <f t="shared" si="94"/>
        <v>-1.9830208229746876E-7</v>
      </c>
      <c r="R437" s="4">
        <f>SUM($Q$54:Q437)*0.1+$O$8</f>
        <v>5.7075276214124704E-7</v>
      </c>
      <c r="S437" s="4">
        <f>SUM($R$235:R437)</f>
        <v>4.5133202426441793E-4</v>
      </c>
      <c r="T437">
        <f t="shared" si="95"/>
        <v>7.0964161262621963E-7</v>
      </c>
      <c r="U437">
        <f t="shared" si="96"/>
        <v>4.5191257200594874E-4</v>
      </c>
      <c r="X437" s="1"/>
    </row>
    <row r="438" spans="1:24" x14ac:dyDescent="0.25">
      <c r="A438" s="8"/>
      <c r="B438">
        <f t="shared" si="97"/>
        <v>38.400000000000276</v>
      </c>
      <c r="C438">
        <f t="shared" si="82"/>
        <v>-1396.6998684018731</v>
      </c>
      <c r="D438">
        <f t="shared" si="83"/>
        <v>-725.74654049904279</v>
      </c>
      <c r="E438">
        <f t="shared" si="84"/>
        <v>29.169165961926041</v>
      </c>
      <c r="F438">
        <f t="shared" si="85"/>
        <v>36287.327024952137</v>
      </c>
      <c r="G438">
        <f t="shared" si="86"/>
        <v>-3367.2010898265389</v>
      </c>
      <c r="H438">
        <f t="shared" si="87"/>
        <v>23178.909295969534</v>
      </c>
      <c r="I438">
        <f t="shared" si="88"/>
        <v>23422.209104397301</v>
      </c>
      <c r="J438" s="43">
        <f t="shared" si="89"/>
        <v>726.33248673678577</v>
      </c>
      <c r="K438">
        <f t="shared" si="90"/>
        <v>1.9086133028335748</v>
      </c>
      <c r="L438">
        <f t="shared" si="91"/>
        <v>9.6101116261084538</v>
      </c>
      <c r="M438" s="43">
        <f t="shared" si="92"/>
        <v>16.754269340635179</v>
      </c>
      <c r="N438" s="6">
        <f t="shared" si="93"/>
        <v>2.8882550451486226E-8</v>
      </c>
      <c r="O438" s="4">
        <f>SUM($N$54:N438)*0.1+$O$30</f>
        <v>4.2459016739423745E-7</v>
      </c>
      <c r="P438" s="4">
        <f>SUM($O$235:O438)</f>
        <v>2.332386112554212E-5</v>
      </c>
      <c r="Q438" s="6">
        <f t="shared" si="94"/>
        <v>-1.988197316679268E-7</v>
      </c>
      <c r="R438" s="4">
        <f>SUM($Q$54:Q438)*0.1+$O$8</f>
        <v>5.5087078897445424E-7</v>
      </c>
      <c r="S438" s="4">
        <f>SUM($R$235:R438)</f>
        <v>4.5188289505339237E-4</v>
      </c>
      <c r="T438">
        <f t="shared" si="95"/>
        <v>6.9551091752265422E-7</v>
      </c>
      <c r="U438">
        <f t="shared" si="96"/>
        <v>4.5248442331160838E-4</v>
      </c>
      <c r="X438" s="1"/>
    </row>
    <row r="439" spans="1:24" x14ac:dyDescent="0.25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-1396.6998684018731</v>
      </c>
      <c r="D439">
        <f t="shared" ref="D439:D502" si="99">IF(B439&lt;$B$41,$B$13,IF(AND($B$41&lt;=B439,B439&lt;$B$41+$G$8),$B$13+$B$16,$B$13+$B$16+$B$10))</f>
        <v>-725.74654049904279</v>
      </c>
      <c r="E439">
        <f t="shared" ref="E439:E502" si="100">IF(B439&lt;$B$41,$B$14,IF(AND($B$41&lt;=B439,B439&lt;$B$41+$G$8),$B$14+$B$17,$B$14+$B$17+$B$11))</f>
        <v>29.169165961926041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-3364.284173230345</v>
      </c>
      <c r="H439">
        <f t="shared" ref="H439:H502" si="103">IF(B439&lt;$B$41,-$B$13*B439,IF(AND($B$41&lt;=B439,B439&lt;=$B$41+$G$8),-$B$13*B439+(-B439+B426)*B401,-$B$13*B439+(-B439+$B$41)*$B$16+(-B439+$B$41+$G$8)*$B$10))</f>
        <v>23239.258174344453</v>
      </c>
      <c r="I439">
        <f t="shared" ref="I439:I502" si="104">SQRT(SUMSQ(H439,G439))</f>
        <v>23481.514612394229</v>
      </c>
      <c r="J439" s="43">
        <f t="shared" ref="J439:J502" si="105">SQRT(SUMSQ(D439:E439))</f>
        <v>726.33248673678577</v>
      </c>
      <c r="K439">
        <f t="shared" ref="K439:K502" si="106">32*I439/(PI()*$G$13^3)</f>
        <v>1.9134459503857215</v>
      </c>
      <c r="L439">
        <f t="shared" ref="L439:L502" si="107">16*F439/(PI()*$G$13^3)*$G$23</f>
        <v>9.6101116261084538</v>
      </c>
      <c r="M439" s="43">
        <f t="shared" ref="M439:M502" si="108">SQRT(K439^2+3*L439^2)</f>
        <v>16.754820554211918</v>
      </c>
      <c r="N439" s="6">
        <f t="shared" ref="N439:N502" si="109">-G439/($G$15*$B$42)</f>
        <v>2.8857530267510017E-8</v>
      </c>
      <c r="O439" s="4">
        <f>SUM($N$54:N439)*0.1+$O$30</f>
        <v>4.2747592042098854E-7</v>
      </c>
      <c r="P439" s="4">
        <f>SUM($O$235:O439)</f>
        <v>2.375133704596311E-5</v>
      </c>
      <c r="Q439" s="6">
        <f t="shared" ref="Q439:Q502" si="110">-H439/($B$42*$G$15)</f>
        <v>-1.9933738103838479E-7</v>
      </c>
      <c r="R439" s="4">
        <f>SUM($Q$54:Q439)*0.1+$O$8</f>
        <v>5.3093705087061583E-7</v>
      </c>
      <c r="S439" s="4">
        <f>SUM($R$235:R439)</f>
        <v>4.5241383210426297E-4</v>
      </c>
      <c r="T439">
        <f t="shared" ref="T439:T502" si="111">SQRT(SUMSQ(O439,R439))</f>
        <v>6.8163759764772236E-7</v>
      </c>
      <c r="U439">
        <f t="shared" ref="U439:U502" si="112">SQRT(S439^2+P439^2)</f>
        <v>4.5303686548749556E-4</v>
      </c>
      <c r="X439" s="1"/>
    </row>
    <row r="440" spans="1:24" x14ac:dyDescent="0.25">
      <c r="A440" s="8"/>
      <c r="B440">
        <f t="shared" si="97"/>
        <v>38.600000000000279</v>
      </c>
      <c r="C440">
        <f t="shared" si="98"/>
        <v>-1396.6998684018731</v>
      </c>
      <c r="D440">
        <f t="shared" si="99"/>
        <v>-725.74654049904279</v>
      </c>
      <c r="E440">
        <f t="shared" si="100"/>
        <v>29.169165961926041</v>
      </c>
      <c r="F440">
        <f t="shared" si="101"/>
        <v>36287.327024952137</v>
      </c>
      <c r="G440">
        <f t="shared" si="102"/>
        <v>-3361.3672566341538</v>
      </c>
      <c r="H440">
        <f t="shared" si="103"/>
        <v>23299.607052719373</v>
      </c>
      <c r="I440">
        <f t="shared" si="104"/>
        <v>23540.825785114306</v>
      </c>
      <c r="J440" s="43">
        <f t="shared" si="105"/>
        <v>726.33248673678577</v>
      </c>
      <c r="K440">
        <f t="shared" si="106"/>
        <v>1.9182790595410382</v>
      </c>
      <c r="L440">
        <f t="shared" si="107"/>
        <v>9.6101116261084538</v>
      </c>
      <c r="M440" s="43">
        <f t="shared" si="108"/>
        <v>16.755373196353112</v>
      </c>
      <c r="N440" s="6">
        <f t="shared" si="109"/>
        <v>2.8832510083533834E-8</v>
      </c>
      <c r="O440" s="4">
        <f>SUM($N$54:N440)*0.1+$O$30</f>
        <v>4.303591714293419E-7</v>
      </c>
      <c r="P440" s="4">
        <f>SUM($O$235:O440)</f>
        <v>2.4181696217392451E-5</v>
      </c>
      <c r="Q440" s="6">
        <f t="shared" si="110"/>
        <v>-1.9985503040884281E-7</v>
      </c>
      <c r="R440" s="4">
        <f>SUM($Q$54:Q440)*0.1+$O$8</f>
        <v>5.1095154782973098E-7</v>
      </c>
      <c r="S440" s="4">
        <f>SUM($R$235:R440)</f>
        <v>4.5292478365209271E-4</v>
      </c>
      <c r="T440">
        <f t="shared" si="111"/>
        <v>6.6804228957675096E-7</v>
      </c>
      <c r="U440">
        <f t="shared" si="112"/>
        <v>4.5356985578656484E-4</v>
      </c>
      <c r="X440" s="1"/>
    </row>
    <row r="441" spans="1:24" x14ac:dyDescent="0.25">
      <c r="A441" s="8"/>
      <c r="B441">
        <f t="shared" si="97"/>
        <v>38.70000000000028</v>
      </c>
      <c r="C441">
        <f t="shared" si="98"/>
        <v>-1396.6998684018731</v>
      </c>
      <c r="D441">
        <f t="shared" si="99"/>
        <v>-725.74654049904279</v>
      </c>
      <c r="E441">
        <f t="shared" si="100"/>
        <v>29.169165961926041</v>
      </c>
      <c r="F441">
        <f t="shared" si="101"/>
        <v>36287.327024952137</v>
      </c>
      <c r="G441">
        <f t="shared" si="102"/>
        <v>-3358.4503400379599</v>
      </c>
      <c r="H441">
        <f t="shared" si="103"/>
        <v>23359.955931094293</v>
      </c>
      <c r="I441">
        <f t="shared" si="104"/>
        <v>23600.142579848296</v>
      </c>
      <c r="J441" s="43">
        <f t="shared" si="105"/>
        <v>726.33248673678577</v>
      </c>
      <c r="K441">
        <f t="shared" si="106"/>
        <v>1.9231126268192624</v>
      </c>
      <c r="L441">
        <f t="shared" si="107"/>
        <v>9.6101116261084538</v>
      </c>
      <c r="M441" s="43">
        <f t="shared" si="108"/>
        <v>16.755927266917411</v>
      </c>
      <c r="N441" s="6">
        <f t="shared" si="109"/>
        <v>2.8807489899557624E-8</v>
      </c>
      <c r="O441" s="4">
        <f>SUM($N$54:N441)*0.1+$O$30</f>
        <v>4.3323992041929773E-7</v>
      </c>
      <c r="P441" s="4">
        <f>SUM($O$235:O441)</f>
        <v>2.4614936137811748E-5</v>
      </c>
      <c r="Q441" s="6">
        <f t="shared" si="110"/>
        <v>-2.0037267977930082E-7</v>
      </c>
      <c r="R441" s="4">
        <f>SUM($Q$54:Q441)*0.1+$O$8</f>
        <v>4.9091427985180138E-7</v>
      </c>
      <c r="S441" s="4">
        <f>SUM($R$235:R441)</f>
        <v>4.5341569793194453E-4</v>
      </c>
      <c r="T441">
        <f t="shared" si="111"/>
        <v>6.5474701893733909E-7</v>
      </c>
      <c r="U441">
        <f t="shared" si="112"/>
        <v>4.540833516130942E-4</v>
      </c>
      <c r="X441" s="1"/>
    </row>
    <row r="442" spans="1:24" x14ac:dyDescent="0.25">
      <c r="A442" s="8"/>
      <c r="B442">
        <f t="shared" si="97"/>
        <v>38.800000000000281</v>
      </c>
      <c r="C442">
        <f t="shared" si="98"/>
        <v>-1396.6998684018731</v>
      </c>
      <c r="D442">
        <f t="shared" si="99"/>
        <v>-725.74654049904279</v>
      </c>
      <c r="E442">
        <f t="shared" si="100"/>
        <v>29.169165961926041</v>
      </c>
      <c r="F442">
        <f t="shared" si="101"/>
        <v>36287.327024952137</v>
      </c>
      <c r="G442">
        <f t="shared" si="102"/>
        <v>-3355.5334234417678</v>
      </c>
      <c r="H442">
        <f t="shared" si="103"/>
        <v>23420.304809469217</v>
      </c>
      <c r="I442">
        <f t="shared" si="104"/>
        <v>23659.464954311243</v>
      </c>
      <c r="J442" s="43">
        <f t="shared" si="105"/>
        <v>726.33248673678577</v>
      </c>
      <c r="K442">
        <f t="shared" si="106"/>
        <v>1.9279466487747063</v>
      </c>
      <c r="L442">
        <f t="shared" si="107"/>
        <v>9.6101116261084538</v>
      </c>
      <c r="M442" s="43">
        <f t="shared" si="108"/>
        <v>16.756482765763113</v>
      </c>
      <c r="N442" s="6">
        <f t="shared" si="109"/>
        <v>2.8782469715581434E-8</v>
      </c>
      <c r="O442" s="4">
        <f>SUM($N$54:N442)*0.1+$O$30</f>
        <v>4.3611816739085582E-7</v>
      </c>
      <c r="P442" s="4">
        <f>SUM($O$235:O442)</f>
        <v>2.5051054305202602E-5</v>
      </c>
      <c r="Q442" s="6">
        <f t="shared" si="110"/>
        <v>-2.0089032914975886E-7</v>
      </c>
      <c r="R442" s="4">
        <f>SUM($Q$54:Q442)*0.1+$O$8</f>
        <v>4.7082524693682532E-7</v>
      </c>
      <c r="S442" s="4">
        <f>SUM($R$235:R442)</f>
        <v>4.5388652317888137E-4</v>
      </c>
      <c r="T442">
        <f t="shared" si="111"/>
        <v>6.4177524810597138E-7</v>
      </c>
      <c r="U442">
        <f t="shared" si="112"/>
        <v>4.5457731052618041E-4</v>
      </c>
      <c r="X442" s="1"/>
    </row>
    <row r="443" spans="1:24" x14ac:dyDescent="0.25">
      <c r="A443" s="8"/>
      <c r="B443">
        <f t="shared" si="97"/>
        <v>38.900000000000283</v>
      </c>
      <c r="C443">
        <f t="shared" si="98"/>
        <v>-1396.6998684018731</v>
      </c>
      <c r="D443">
        <f t="shared" si="99"/>
        <v>-725.74654049904279</v>
      </c>
      <c r="E443">
        <f t="shared" si="100"/>
        <v>29.169165961926041</v>
      </c>
      <c r="F443">
        <f t="shared" si="101"/>
        <v>36287.327024952137</v>
      </c>
      <c r="G443">
        <f t="shared" si="102"/>
        <v>-3352.6165068455748</v>
      </c>
      <c r="H443">
        <f t="shared" si="103"/>
        <v>23480.653687844137</v>
      </c>
      <c r="I443">
        <f t="shared" si="104"/>
        <v>23718.792866637246</v>
      </c>
      <c r="J443" s="43">
        <f t="shared" si="105"/>
        <v>726.33248673678577</v>
      </c>
      <c r="K443">
        <f t="shared" si="106"/>
        <v>1.9327811219958293</v>
      </c>
      <c r="L443">
        <f t="shared" si="107"/>
        <v>9.6101116261084538</v>
      </c>
      <c r="M443" s="43">
        <f t="shared" si="108"/>
        <v>16.757039692748183</v>
      </c>
      <c r="N443" s="6">
        <f t="shared" si="109"/>
        <v>2.8757449531605231E-8</v>
      </c>
      <c r="O443" s="4">
        <f>SUM($N$54:N443)*0.1+$O$30</f>
        <v>4.3899391234401618E-7</v>
      </c>
      <c r="P443" s="4">
        <f>SUM($O$235:O443)</f>
        <v>2.5490048217546619E-5</v>
      </c>
      <c r="Q443" s="6">
        <f t="shared" si="110"/>
        <v>-2.0140797852021688E-7</v>
      </c>
      <c r="R443" s="4">
        <f>SUM($Q$54:Q443)*0.1+$O$8</f>
        <v>4.5068444908480367E-7</v>
      </c>
      <c r="S443" s="4">
        <f>SUM($R$235:R443)</f>
        <v>4.5433720762796617E-4</v>
      </c>
      <c r="T443">
        <f t="shared" si="111"/>
        <v>6.291519114824167E-7</v>
      </c>
      <c r="U443">
        <f t="shared" si="112"/>
        <v>4.5505169024332879E-4</v>
      </c>
      <c r="X443" s="1"/>
    </row>
    <row r="444" spans="1:24" x14ac:dyDescent="0.25">
      <c r="A444" s="8"/>
      <c r="B444">
        <f t="shared" si="97"/>
        <v>39.000000000000284</v>
      </c>
      <c r="C444">
        <f t="shared" si="98"/>
        <v>-1396.6998684018731</v>
      </c>
      <c r="D444">
        <f t="shared" si="99"/>
        <v>-725.74654049904279</v>
      </c>
      <c r="E444">
        <f t="shared" si="100"/>
        <v>29.169165961926041</v>
      </c>
      <c r="F444">
        <f t="shared" si="101"/>
        <v>36287.327024952137</v>
      </c>
      <c r="G444">
        <f t="shared" si="102"/>
        <v>-3349.6995902493827</v>
      </c>
      <c r="H444">
        <f t="shared" si="103"/>
        <v>23541.002566219056</v>
      </c>
      <c r="I444">
        <f t="shared" si="104"/>
        <v>23778.126275374372</v>
      </c>
      <c r="J444" s="43">
        <f t="shared" si="105"/>
        <v>726.33248673678577</v>
      </c>
      <c r="K444">
        <f t="shared" si="106"/>
        <v>1.9376160431048242</v>
      </c>
      <c r="L444">
        <f t="shared" si="107"/>
        <v>9.6101116261084538</v>
      </c>
      <c r="M444" s="43">
        <f t="shared" si="108"/>
        <v>16.757598047730223</v>
      </c>
      <c r="N444" s="6">
        <f t="shared" si="109"/>
        <v>2.8732429347629041E-8</v>
      </c>
      <c r="O444" s="4">
        <f>SUM($N$54:N444)*0.1+$O$30</f>
        <v>4.4186715527877922E-7</v>
      </c>
      <c r="P444" s="4">
        <f>SUM($O$235:O444)</f>
        <v>2.5931915372825396E-5</v>
      </c>
      <c r="Q444" s="6">
        <f t="shared" si="110"/>
        <v>-2.0192562789067489E-7</v>
      </c>
      <c r="R444" s="4">
        <f>SUM($Q$54:Q444)*0.1+$O$8</f>
        <v>4.3049188629573642E-7</v>
      </c>
      <c r="S444" s="4">
        <f>SUM($R$235:R444)</f>
        <v>4.5476769951426191E-4</v>
      </c>
      <c r="T444">
        <f t="shared" si="111"/>
        <v>6.1690343416179975E-7</v>
      </c>
      <c r="U444">
        <f t="shared" si="112"/>
        <v>4.5550644864414093E-4</v>
      </c>
      <c r="X444" s="1"/>
    </row>
    <row r="445" spans="1:24" x14ac:dyDescent="0.25">
      <c r="A445" s="8"/>
      <c r="B445">
        <f t="shared" si="97"/>
        <v>39.100000000000286</v>
      </c>
      <c r="C445">
        <f t="shared" si="98"/>
        <v>-1396.6998684018731</v>
      </c>
      <c r="D445">
        <f t="shared" si="99"/>
        <v>-725.74654049904279</v>
      </c>
      <c r="E445">
        <f t="shared" si="100"/>
        <v>29.169165961926041</v>
      </c>
      <c r="F445">
        <f t="shared" si="101"/>
        <v>36287.327024952137</v>
      </c>
      <c r="G445">
        <f t="shared" si="102"/>
        <v>-3346.7826736531888</v>
      </c>
      <c r="H445">
        <f t="shared" si="103"/>
        <v>23601.35144459398</v>
      </c>
      <c r="I445">
        <f t="shared" si="104"/>
        <v>23837.465139479566</v>
      </c>
      <c r="J445" s="43">
        <f t="shared" si="105"/>
        <v>726.33248673678577</v>
      </c>
      <c r="K445">
        <f t="shared" si="106"/>
        <v>1.9424514087572016</v>
      </c>
      <c r="L445">
        <f t="shared" si="107"/>
        <v>9.6101116261084538</v>
      </c>
      <c r="M445" s="43">
        <f t="shared" si="108"/>
        <v>16.758157830566507</v>
      </c>
      <c r="N445" s="6">
        <f t="shared" si="109"/>
        <v>2.8707409163652832E-8</v>
      </c>
      <c r="O445" s="4">
        <f>SUM($N$54:N445)*0.1+$O$30</f>
        <v>4.4473789619514431E-7</v>
      </c>
      <c r="P445" s="4">
        <f>SUM($O$235:O445)</f>
        <v>2.637665326902054E-5</v>
      </c>
      <c r="Q445" s="6">
        <f t="shared" si="110"/>
        <v>-2.0244327726113293E-7</v>
      </c>
      <c r="R445" s="4">
        <f>SUM($Q$54:Q445)*0.1+$O$8</f>
        <v>4.1024755856962272E-7</v>
      </c>
      <c r="S445" s="4">
        <f>SUM($R$235:R445)</f>
        <v>4.5517794707283153E-4</v>
      </c>
      <c r="T445">
        <f t="shared" si="111"/>
        <v>6.0505772916674575E-7</v>
      </c>
      <c r="U445">
        <f t="shared" si="112"/>
        <v>4.5594154377410221E-4</v>
      </c>
      <c r="X445" s="1"/>
    </row>
    <row r="446" spans="1:24" x14ac:dyDescent="0.25">
      <c r="A446" s="8"/>
      <c r="B446">
        <f t="shared" si="97"/>
        <v>39.200000000000287</v>
      </c>
      <c r="C446">
        <f t="shared" si="98"/>
        <v>-1396.6998684018731</v>
      </c>
      <c r="D446">
        <f t="shared" si="99"/>
        <v>-725.74654049904279</v>
      </c>
      <c r="E446">
        <f t="shared" si="100"/>
        <v>29.169165961926041</v>
      </c>
      <c r="F446">
        <f t="shared" si="101"/>
        <v>36287.327024952137</v>
      </c>
      <c r="G446">
        <f t="shared" si="102"/>
        <v>-3343.8657570569976</v>
      </c>
      <c r="H446">
        <f t="shared" si="103"/>
        <v>23661.7003229689</v>
      </c>
      <c r="I446">
        <f t="shared" si="104"/>
        <v>23896.809418313671</v>
      </c>
      <c r="J446" s="43">
        <f t="shared" si="105"/>
        <v>726.33248673678577</v>
      </c>
      <c r="K446">
        <f t="shared" si="106"/>
        <v>1.9472872156413854</v>
      </c>
      <c r="L446">
        <f t="shared" si="107"/>
        <v>9.6101116261084538</v>
      </c>
      <c r="M446" s="43">
        <f t="shared" si="108"/>
        <v>16.758719041113942</v>
      </c>
      <c r="N446" s="6">
        <f t="shared" si="109"/>
        <v>2.8682388979676649E-8</v>
      </c>
      <c r="O446" s="4">
        <f>SUM($N$54:N446)*0.1+$O$30</f>
        <v>4.4760613509311209E-7</v>
      </c>
      <c r="P446" s="4">
        <f>SUM($O$235:O446)</f>
        <v>2.682425940411365E-5</v>
      </c>
      <c r="Q446" s="6">
        <f t="shared" si="110"/>
        <v>-2.0296092663159092E-7</v>
      </c>
      <c r="R446" s="4">
        <f>SUM($Q$54:Q446)*0.1+$O$8</f>
        <v>3.8995146590646426E-7</v>
      </c>
      <c r="S446" s="4">
        <f>SUM($R$235:R446)</f>
        <v>4.5556789853873797E-4</v>
      </c>
      <c r="T446">
        <f t="shared" si="111"/>
        <v>5.936441677769552E-7</v>
      </c>
      <c r="U446">
        <f t="shared" si="112"/>
        <v>4.5635693384847462E-4</v>
      </c>
      <c r="X446" s="1"/>
    </row>
    <row r="447" spans="1:24" x14ac:dyDescent="0.25">
      <c r="A447" s="8"/>
      <c r="B447">
        <f t="shared" si="97"/>
        <v>39.300000000000288</v>
      </c>
      <c r="C447">
        <f t="shared" si="98"/>
        <v>-1396.6998684018731</v>
      </c>
      <c r="D447">
        <f t="shared" si="99"/>
        <v>-725.74654049904279</v>
      </c>
      <c r="E447">
        <f t="shared" si="100"/>
        <v>29.169165961926041</v>
      </c>
      <c r="F447">
        <f t="shared" si="101"/>
        <v>36287.327024952137</v>
      </c>
      <c r="G447">
        <f t="shared" si="102"/>
        <v>-3340.9488404608037</v>
      </c>
      <c r="H447">
        <f t="shared" si="103"/>
        <v>23722.04920134382</v>
      </c>
      <c r="I447">
        <f t="shared" si="104"/>
        <v>23956.159071636535</v>
      </c>
      <c r="J447" s="43">
        <f t="shared" si="105"/>
        <v>726.33248673678577</v>
      </c>
      <c r="K447">
        <f t="shared" si="106"/>
        <v>1.9521234604783131</v>
      </c>
      <c r="L447">
        <f t="shared" si="107"/>
        <v>9.6101116261084538</v>
      </c>
      <c r="M447" s="43">
        <f t="shared" si="108"/>
        <v>16.759281679229108</v>
      </c>
      <c r="N447" s="6">
        <f t="shared" si="109"/>
        <v>2.8657368795700439E-8</v>
      </c>
      <c r="O447" s="4">
        <f>SUM($N$54:N447)*0.1+$O$30</f>
        <v>4.5047187197268213E-7</v>
      </c>
      <c r="P447" s="4">
        <f>SUM($O$235:O447)</f>
        <v>2.7274731276086333E-5</v>
      </c>
      <c r="Q447" s="6">
        <f t="shared" si="110"/>
        <v>-2.0347857600204894E-7</v>
      </c>
      <c r="R447" s="4">
        <f>SUM($Q$54:Q447)*0.1+$O$8</f>
        <v>3.6960360830625936E-7</v>
      </c>
      <c r="S447" s="4">
        <f>SUM($R$235:R447)</f>
        <v>4.5593750214704422E-4</v>
      </c>
      <c r="T447">
        <f t="shared" si="111"/>
        <v>5.8269351696374597E-7</v>
      </c>
      <c r="U447">
        <f t="shared" si="112"/>
        <v>4.5675257725629603E-4</v>
      </c>
      <c r="X447" s="1"/>
    </row>
    <row r="448" spans="1:24" x14ac:dyDescent="0.25">
      <c r="A448" s="8"/>
      <c r="B448">
        <f t="shared" si="97"/>
        <v>39.40000000000029</v>
      </c>
      <c r="C448">
        <f t="shared" si="98"/>
        <v>-1396.6998684018731</v>
      </c>
      <c r="D448">
        <f t="shared" si="99"/>
        <v>-725.74654049904279</v>
      </c>
      <c r="E448">
        <f t="shared" si="100"/>
        <v>29.169165961926041</v>
      </c>
      <c r="F448">
        <f t="shared" si="101"/>
        <v>36287.327024952137</v>
      </c>
      <c r="G448">
        <f t="shared" si="102"/>
        <v>-3338.0319238646116</v>
      </c>
      <c r="H448">
        <f t="shared" si="103"/>
        <v>23782.398079718743</v>
      </c>
      <c r="I448">
        <f t="shared" si="104"/>
        <v>24015.514059602159</v>
      </c>
      <c r="J448" s="43">
        <f t="shared" si="105"/>
        <v>726.33248673678577</v>
      </c>
      <c r="K448">
        <f t="shared" si="106"/>
        <v>1.9569601400210404</v>
      </c>
      <c r="L448">
        <f t="shared" si="107"/>
        <v>9.6101116261084538</v>
      </c>
      <c r="M448" s="43">
        <f t="shared" si="108"/>
        <v>16.759845744768231</v>
      </c>
      <c r="N448" s="6">
        <f t="shared" si="109"/>
        <v>2.8632348611724246E-8</v>
      </c>
      <c r="O448" s="4">
        <f>SUM($N$54:N448)*0.1+$O$30</f>
        <v>4.5333510683385464E-7</v>
      </c>
      <c r="P448" s="4">
        <f>SUM($O$235:O448)</f>
        <v>2.7728066382920187E-5</v>
      </c>
      <c r="Q448" s="6">
        <f t="shared" si="110"/>
        <v>-2.0399622537250698E-7</v>
      </c>
      <c r="R448" s="4">
        <f>SUM($Q$54:Q448)*0.1+$O$8</f>
        <v>3.4920398576900886E-7</v>
      </c>
      <c r="S448" s="4">
        <f>SUM($R$235:R448)</f>
        <v>4.5628670613281322E-4</v>
      </c>
      <c r="T448">
        <f t="shared" si="111"/>
        <v>5.7223783758593296E-7</v>
      </c>
      <c r="U448">
        <f t="shared" si="112"/>
        <v>4.5712843256449042E-4</v>
      </c>
      <c r="X448" s="1"/>
    </row>
    <row r="449" spans="1:24" x14ac:dyDescent="0.25">
      <c r="A449" s="8"/>
      <c r="B449">
        <f t="shared" si="97"/>
        <v>39.500000000000291</v>
      </c>
      <c r="C449">
        <f t="shared" si="98"/>
        <v>-1396.6998684018731</v>
      </c>
      <c r="D449">
        <f t="shared" si="99"/>
        <v>-725.74654049904279</v>
      </c>
      <c r="E449">
        <f t="shared" si="100"/>
        <v>29.169165961926041</v>
      </c>
      <c r="F449">
        <f t="shared" si="101"/>
        <v>36287.327024952137</v>
      </c>
      <c r="G449">
        <f t="shared" si="102"/>
        <v>-3335.1150072684186</v>
      </c>
      <c r="H449">
        <f t="shared" si="103"/>
        <v>23842.746958093667</v>
      </c>
      <c r="I449">
        <f t="shared" si="104"/>
        <v>24074.874342753938</v>
      </c>
      <c r="J449" s="43">
        <f t="shared" si="105"/>
        <v>726.33248673678577</v>
      </c>
      <c r="K449">
        <f t="shared" si="106"/>
        <v>1.9617972510543535</v>
      </c>
      <c r="L449">
        <f t="shared" si="107"/>
        <v>9.6101116261084538</v>
      </c>
      <c r="M449" s="43">
        <f t="shared" si="108"/>
        <v>16.760411237587192</v>
      </c>
      <c r="N449" s="6">
        <f t="shared" si="109"/>
        <v>2.8607328427748046E-8</v>
      </c>
      <c r="O449" s="4">
        <f>SUM($N$54:N449)*0.1+$O$30</f>
        <v>4.5619583967662942E-7</v>
      </c>
      <c r="P449" s="4">
        <f>SUM($O$235:O449)</f>
        <v>2.8184262222596816E-5</v>
      </c>
      <c r="Q449" s="6">
        <f t="shared" si="110"/>
        <v>-2.0451387474296502E-7</v>
      </c>
      <c r="R449" s="4">
        <f>SUM($Q$54:Q449)*0.1+$O$8</f>
        <v>3.2875259829471276E-7</v>
      </c>
      <c r="S449" s="4">
        <f>SUM($R$235:R449)</f>
        <v>4.5661545873110795E-4</v>
      </c>
      <c r="T449">
        <f t="shared" si="111"/>
        <v>5.6231033693485461E-7</v>
      </c>
      <c r="U449">
        <f t="shared" si="112"/>
        <v>4.5748445852209255E-4</v>
      </c>
      <c r="X449" s="1"/>
    </row>
    <row r="450" spans="1:24" x14ac:dyDescent="0.25">
      <c r="A450" s="8"/>
      <c r="B450">
        <f t="shared" si="97"/>
        <v>39.600000000000293</v>
      </c>
      <c r="C450">
        <f t="shared" si="98"/>
        <v>-1396.6998684018731</v>
      </c>
      <c r="D450">
        <f t="shared" si="99"/>
        <v>-725.74654049904279</v>
      </c>
      <c r="E450">
        <f t="shared" si="100"/>
        <v>29.169165961926041</v>
      </c>
      <c r="F450">
        <f t="shared" si="101"/>
        <v>36287.327024952137</v>
      </c>
      <c r="G450">
        <f t="shared" si="102"/>
        <v>-3332.1980906722265</v>
      </c>
      <c r="H450">
        <f t="shared" si="103"/>
        <v>23903.095836468587</v>
      </c>
      <c r="I450">
        <f t="shared" si="104"/>
        <v>24134.239882019931</v>
      </c>
      <c r="J450" s="43">
        <f t="shared" si="105"/>
        <v>726.33248673678577</v>
      </c>
      <c r="K450">
        <f t="shared" si="106"/>
        <v>1.966634790394385</v>
      </c>
      <c r="L450">
        <f t="shared" si="107"/>
        <v>9.6101116261084538</v>
      </c>
      <c r="M450" s="43">
        <f t="shared" si="108"/>
        <v>16.76097815754153</v>
      </c>
      <c r="N450" s="6">
        <f t="shared" si="109"/>
        <v>2.8582308243771853E-8</v>
      </c>
      <c r="O450" s="4">
        <f>SUM($N$54:N450)*0.1+$O$30</f>
        <v>4.5905407050100667E-7</v>
      </c>
      <c r="P450" s="4">
        <f>SUM($O$235:O450)</f>
        <v>2.8643316293097823E-5</v>
      </c>
      <c r="Q450" s="6">
        <f t="shared" si="110"/>
        <v>-2.0503152411342303E-7</v>
      </c>
      <c r="R450" s="4">
        <f>SUM($Q$54:Q450)*0.1+$O$8</f>
        <v>3.0824944588337021E-7</v>
      </c>
      <c r="S450" s="4">
        <f>SUM($R$235:R450)</f>
        <v>4.5692370817699131E-4</v>
      </c>
      <c r="T450">
        <f t="shared" si="111"/>
        <v>5.5294516955205244E-7</v>
      </c>
      <c r="U450">
        <f t="shared" si="112"/>
        <v>4.5782061406459052E-4</v>
      </c>
      <c r="X450" s="1"/>
    </row>
    <row r="451" spans="1:24" x14ac:dyDescent="0.25">
      <c r="A451" s="8"/>
      <c r="B451">
        <f t="shared" si="97"/>
        <v>39.700000000000294</v>
      </c>
      <c r="C451">
        <f t="shared" si="98"/>
        <v>-1396.6998684018731</v>
      </c>
      <c r="D451">
        <f t="shared" si="99"/>
        <v>-725.74654049904279</v>
      </c>
      <c r="E451">
        <f t="shared" si="100"/>
        <v>29.169165961926041</v>
      </c>
      <c r="F451">
        <f t="shared" si="101"/>
        <v>36287.327024952137</v>
      </c>
      <c r="G451">
        <f t="shared" si="102"/>
        <v>-3329.2811740760326</v>
      </c>
      <c r="H451">
        <f t="shared" si="103"/>
        <v>23963.444714843507</v>
      </c>
      <c r="I451">
        <f t="shared" si="104"/>
        <v>24193.610638708276</v>
      </c>
      <c r="J451" s="43">
        <f t="shared" si="105"/>
        <v>726.33248673678577</v>
      </c>
      <c r="K451">
        <f t="shared" si="106"/>
        <v>1.9714727548882378</v>
      </c>
      <c r="L451">
        <f t="shared" si="107"/>
        <v>9.6101116261084538</v>
      </c>
      <c r="M451" s="43">
        <f t="shared" si="108"/>
        <v>16.761546504486429</v>
      </c>
      <c r="N451" s="6">
        <f t="shared" si="109"/>
        <v>2.8557288059795647E-8</v>
      </c>
      <c r="O451" s="4">
        <f>SUM($N$54:N451)*0.1+$O$30</f>
        <v>4.6190979930698618E-7</v>
      </c>
      <c r="P451" s="4">
        <f>SUM($O$235:O451)</f>
        <v>2.9105226092404808E-5</v>
      </c>
      <c r="Q451" s="6">
        <f t="shared" si="110"/>
        <v>-2.0554917348388105E-7</v>
      </c>
      <c r="R451" s="4">
        <f>SUM($Q$54:Q451)*0.1+$O$8</f>
        <v>2.876945285349829E-7</v>
      </c>
      <c r="S451" s="4">
        <f>SUM($R$235:R451)</f>
        <v>4.5721140270552627E-4</v>
      </c>
      <c r="T451">
        <f t="shared" si="111"/>
        <v>5.4417718111363904E-7</v>
      </c>
      <c r="U451">
        <f t="shared" si="112"/>
        <v>4.5813685831839042E-4</v>
      </c>
      <c r="X451" s="1"/>
    </row>
    <row r="452" spans="1:24" x14ac:dyDescent="0.25">
      <c r="A452" s="8"/>
      <c r="B452">
        <f t="shared" si="97"/>
        <v>39.800000000000296</v>
      </c>
      <c r="C452">
        <f t="shared" si="98"/>
        <v>-1396.6998684018731</v>
      </c>
      <c r="D452">
        <f t="shared" si="99"/>
        <v>-725.74654049904279</v>
      </c>
      <c r="E452">
        <f t="shared" si="100"/>
        <v>29.169165961926041</v>
      </c>
      <c r="F452">
        <f t="shared" si="101"/>
        <v>36287.327024952137</v>
      </c>
      <c r="G452">
        <f t="shared" si="102"/>
        <v>-3326.3642574798414</v>
      </c>
      <c r="H452">
        <f t="shared" si="103"/>
        <v>24023.79359321843</v>
      </c>
      <c r="I452">
        <f t="shared" si="104"/>
        <v>24252.986574502578</v>
      </c>
      <c r="J452" s="43">
        <f t="shared" si="105"/>
        <v>726.33248673678577</v>
      </c>
      <c r="K452">
        <f t="shared" si="106"/>
        <v>1.9763111414136114</v>
      </c>
      <c r="L452">
        <f t="shared" si="107"/>
        <v>9.6101116261084538</v>
      </c>
      <c r="M452" s="43">
        <f t="shared" si="108"/>
        <v>16.762116278276743</v>
      </c>
      <c r="N452" s="6">
        <f t="shared" si="109"/>
        <v>2.8532267875819461E-8</v>
      </c>
      <c r="O452" s="4">
        <f>SUM($N$54:N452)*0.1+$O$30</f>
        <v>4.6476302609456816E-7</v>
      </c>
      <c r="P452" s="4">
        <f>SUM($O$235:O452)</f>
        <v>2.9569989118499377E-5</v>
      </c>
      <c r="Q452" s="6">
        <f t="shared" si="110"/>
        <v>-2.0606682285433909E-7</v>
      </c>
      <c r="R452" s="4">
        <f>SUM($Q$54:Q452)*0.1+$O$8</f>
        <v>2.6708784624954915E-7</v>
      </c>
      <c r="S452" s="4">
        <f>SUM($R$235:R452)</f>
        <v>4.5747849055177584E-4</v>
      </c>
      <c r="T452">
        <f t="shared" si="111"/>
        <v>5.3604159170609421E-7</v>
      </c>
      <c r="U452">
        <f t="shared" si="112"/>
        <v>4.5843315060540662E-4</v>
      </c>
      <c r="X452" s="1"/>
    </row>
    <row r="453" spans="1:24" x14ac:dyDescent="0.25">
      <c r="A453" s="8"/>
      <c r="B453">
        <f t="shared" si="97"/>
        <v>39.900000000000297</v>
      </c>
      <c r="C453">
        <f t="shared" si="98"/>
        <v>-1396.6998684018731</v>
      </c>
      <c r="D453">
        <f t="shared" si="99"/>
        <v>-725.74654049904279</v>
      </c>
      <c r="E453">
        <f t="shared" si="100"/>
        <v>29.169165961926041</v>
      </c>
      <c r="F453">
        <f t="shared" si="101"/>
        <v>36287.327024952137</v>
      </c>
      <c r="G453">
        <f t="shared" si="102"/>
        <v>-3323.4473408836475</v>
      </c>
      <c r="H453">
        <f t="shared" si="103"/>
        <v>24084.14247159335</v>
      </c>
      <c r="I453">
        <f t="shared" si="104"/>
        <v>24312.367651457422</v>
      </c>
      <c r="J453" s="43">
        <f t="shared" si="105"/>
        <v>726.33248673678577</v>
      </c>
      <c r="K453">
        <f t="shared" si="106"/>
        <v>1.981149946878435</v>
      </c>
      <c r="L453">
        <f t="shared" si="107"/>
        <v>9.6101116261084538</v>
      </c>
      <c r="M453" s="43">
        <f t="shared" si="108"/>
        <v>16.762687478766974</v>
      </c>
      <c r="N453" s="6">
        <f t="shared" si="109"/>
        <v>2.8507247691843254E-8</v>
      </c>
      <c r="O453" s="4">
        <f>SUM($N$54:N453)*0.1+$O$30</f>
        <v>4.6761375086375241E-7</v>
      </c>
      <c r="P453" s="4">
        <f>SUM($O$235:O453)</f>
        <v>3.0037602869363128E-5</v>
      </c>
      <c r="Q453" s="6">
        <f t="shared" si="110"/>
        <v>-2.0658447222479708E-7</v>
      </c>
      <c r="R453" s="4">
        <f>SUM($Q$54:Q453)*0.1+$O$8</f>
        <v>2.4642939902706896E-7</v>
      </c>
      <c r="S453" s="4">
        <f>SUM($R$235:R453)</f>
        <v>4.5772491995080288E-4</v>
      </c>
      <c r="T453">
        <f t="shared" si="111"/>
        <v>5.2857361710712523E-7</v>
      </c>
      <c r="U453">
        <f t="shared" si="112"/>
        <v>4.5870945044778233E-4</v>
      </c>
      <c r="X453" s="1"/>
    </row>
    <row r="454" spans="1:24" x14ac:dyDescent="0.25">
      <c r="A454" s="8"/>
      <c r="B454">
        <f t="shared" si="97"/>
        <v>40.000000000000298</v>
      </c>
      <c r="C454">
        <f t="shared" si="98"/>
        <v>-1396.6998684018731</v>
      </c>
      <c r="D454">
        <f t="shared" si="99"/>
        <v>-725.74654049904279</v>
      </c>
      <c r="E454">
        <f t="shared" si="100"/>
        <v>29.169165961926041</v>
      </c>
      <c r="F454">
        <f t="shared" si="101"/>
        <v>36287.327024952137</v>
      </c>
      <c r="G454">
        <f t="shared" si="102"/>
        <v>-3320.5304242874563</v>
      </c>
      <c r="H454">
        <f t="shared" si="103"/>
        <v>24144.49134996827</v>
      </c>
      <c r="I454">
        <f t="shared" si="104"/>
        <v>24371.753831993938</v>
      </c>
      <c r="J454" s="43">
        <f t="shared" si="105"/>
        <v>726.33248673678577</v>
      </c>
      <c r="K454">
        <f t="shared" si="106"/>
        <v>1.9859891682205069</v>
      </c>
      <c r="L454">
        <f t="shared" si="107"/>
        <v>9.6101116261084538</v>
      </c>
      <c r="M454" s="43">
        <f t="shared" si="108"/>
        <v>16.763260105811273</v>
      </c>
      <c r="N454" s="6">
        <f t="shared" si="109"/>
        <v>2.8482227507867068E-8</v>
      </c>
      <c r="O454" s="4">
        <f>SUM($N$54:N454)*0.1+$O$30</f>
        <v>4.7046197361453913E-7</v>
      </c>
      <c r="P454" s="4">
        <f>SUM($O$235:O454)</f>
        <v>3.0508064842977667E-5</v>
      </c>
      <c r="Q454" s="6">
        <f t="shared" si="110"/>
        <v>-2.0710212159525509E-7</v>
      </c>
      <c r="R454" s="4">
        <f>SUM($Q$54:Q454)*0.1+$O$8</f>
        <v>2.2571918686754316E-7</v>
      </c>
      <c r="S454" s="4">
        <f>SUM($R$235:R454)</f>
        <v>4.5795063913767041E-4</v>
      </c>
      <c r="T454">
        <f t="shared" si="111"/>
        <v>5.2180802977477472E-7</v>
      </c>
      <c r="U454">
        <f t="shared" si="112"/>
        <v>4.5896571757274437E-4</v>
      </c>
      <c r="X454" s="1"/>
    </row>
    <row r="455" spans="1:24" x14ac:dyDescent="0.25">
      <c r="A455" s="8"/>
      <c r="B455">
        <f t="shared" si="97"/>
        <v>40.1000000000003</v>
      </c>
      <c r="C455">
        <f t="shared" si="98"/>
        <v>-1396.6998684018731</v>
      </c>
      <c r="D455">
        <f t="shared" si="99"/>
        <v>-725.74654049904279</v>
      </c>
      <c r="E455">
        <f t="shared" si="100"/>
        <v>29.169165961926041</v>
      </c>
      <c r="F455">
        <f t="shared" si="101"/>
        <v>36287.327024952137</v>
      </c>
      <c r="G455">
        <f t="shared" si="102"/>
        <v>-3317.6135076912624</v>
      </c>
      <c r="H455">
        <f t="shared" si="103"/>
        <v>24204.84022834319</v>
      </c>
      <c r="I455">
        <f t="shared" si="104"/>
        <v>24431.145078895428</v>
      </c>
      <c r="J455" s="43">
        <f t="shared" si="105"/>
        <v>726.33248673678577</v>
      </c>
      <c r="K455">
        <f t="shared" si="106"/>
        <v>1.9908288024071377</v>
      </c>
      <c r="L455">
        <f t="shared" si="107"/>
        <v>9.6101116261084538</v>
      </c>
      <c r="M455" s="43">
        <f t="shared" si="108"/>
        <v>16.76383415926346</v>
      </c>
      <c r="N455" s="6">
        <f t="shared" si="109"/>
        <v>2.8457207323890862E-8</v>
      </c>
      <c r="O455" s="4">
        <f>SUM($N$54:N455)*0.1+$O$30</f>
        <v>4.7330769434692833E-7</v>
      </c>
      <c r="P455" s="4">
        <f>SUM($O$235:O455)</f>
        <v>3.0981372537324598E-5</v>
      </c>
      <c r="Q455" s="6">
        <f t="shared" si="110"/>
        <v>-2.076197709657131E-7</v>
      </c>
      <c r="R455" s="4">
        <f>SUM($Q$54:Q455)*0.1+$O$8</f>
        <v>2.0495720977097176E-7</v>
      </c>
      <c r="S455" s="4">
        <f>SUM($R$235:R455)</f>
        <v>4.5815559634744139E-4</v>
      </c>
      <c r="T455">
        <f t="shared" si="111"/>
        <v>5.1577866509299067E-7</v>
      </c>
      <c r="U455">
        <f t="shared" si="112"/>
        <v>4.5920191191759662E-4</v>
      </c>
      <c r="X455" s="1"/>
    </row>
    <row r="456" spans="1:24" x14ac:dyDescent="0.25">
      <c r="A456" s="8"/>
      <c r="B456">
        <f t="shared" si="97"/>
        <v>40.200000000000301</v>
      </c>
      <c r="C456">
        <f t="shared" si="98"/>
        <v>-1396.6998684018731</v>
      </c>
      <c r="D456">
        <f t="shared" si="99"/>
        <v>-725.74654049904279</v>
      </c>
      <c r="E456">
        <f t="shared" si="100"/>
        <v>29.169165961926041</v>
      </c>
      <c r="F456">
        <f t="shared" si="101"/>
        <v>36287.327024952137</v>
      </c>
      <c r="G456">
        <f t="shared" si="102"/>
        <v>-3314.6965910950703</v>
      </c>
      <c r="H456">
        <f t="shared" si="103"/>
        <v>24265.189106718113</v>
      </c>
      <c r="I456">
        <f t="shared" si="104"/>
        <v>24490.541355303041</v>
      </c>
      <c r="J456" s="43">
        <f t="shared" si="105"/>
        <v>726.33248673678577</v>
      </c>
      <c r="K456">
        <f t="shared" si="106"/>
        <v>1.995668846434798</v>
      </c>
      <c r="L456">
        <f t="shared" si="107"/>
        <v>9.6101116261084538</v>
      </c>
      <c r="M456" s="43">
        <f t="shared" si="108"/>
        <v>16.764409638977003</v>
      </c>
      <c r="N456" s="6">
        <f t="shared" si="109"/>
        <v>2.8432187139914669E-8</v>
      </c>
      <c r="O456" s="4">
        <f>SUM($N$54:N456)*0.1+$O$30</f>
        <v>4.7615091306091958E-7</v>
      </c>
      <c r="P456" s="4">
        <f>SUM($O$235:O456)</f>
        <v>3.1457523450385515E-5</v>
      </c>
      <c r="Q456" s="6">
        <f t="shared" si="110"/>
        <v>-2.0813742033617115E-7</v>
      </c>
      <c r="R456" s="4">
        <f>SUM($Q$54:Q456)*0.1+$O$8</f>
        <v>1.8414346773735392E-7</v>
      </c>
      <c r="S456" s="4">
        <f>SUM($R$235:R456)</f>
        <v>4.5833973981517873E-4</v>
      </c>
      <c r="T456">
        <f t="shared" si="111"/>
        <v>5.105178828592445E-7</v>
      </c>
      <c r="U456">
        <f t="shared" si="112"/>
        <v>4.5941799363485679E-4</v>
      </c>
      <c r="X456" s="1"/>
    </row>
    <row r="457" spans="1:24" x14ac:dyDescent="0.25">
      <c r="A457" s="8"/>
      <c r="B457">
        <f t="shared" si="97"/>
        <v>40.300000000000303</v>
      </c>
      <c r="C457">
        <f t="shared" si="98"/>
        <v>-1396.6998684018731</v>
      </c>
      <c r="D457">
        <f t="shared" si="99"/>
        <v>-725.74654049904279</v>
      </c>
      <c r="E457">
        <f t="shared" si="100"/>
        <v>29.169165961926041</v>
      </c>
      <c r="F457">
        <f t="shared" si="101"/>
        <v>36287.327024952137</v>
      </c>
      <c r="G457">
        <f t="shared" si="102"/>
        <v>-3311.7796744988773</v>
      </c>
      <c r="H457">
        <f t="shared" si="103"/>
        <v>24325.537985093033</v>
      </c>
      <c r="I457">
        <f t="shared" si="104"/>
        <v>24549.942624711526</v>
      </c>
      <c r="J457" s="43">
        <f t="shared" si="105"/>
        <v>726.33248673678577</v>
      </c>
      <c r="K457">
        <f t="shared" si="106"/>
        <v>2.0005092973287724</v>
      </c>
      <c r="L457">
        <f t="shared" si="107"/>
        <v>9.6101116261084538</v>
      </c>
      <c r="M457" s="43">
        <f t="shared" si="108"/>
        <v>16.764986544805023</v>
      </c>
      <c r="N457" s="6">
        <f t="shared" si="109"/>
        <v>2.8407166955938469E-8</v>
      </c>
      <c r="O457" s="4">
        <f>SUM($N$54:N457)*0.1+$O$30</f>
        <v>4.7899162975651351E-7</v>
      </c>
      <c r="P457" s="4">
        <f>SUM($O$235:O457)</f>
        <v>3.1936515080142032E-5</v>
      </c>
      <c r="Q457" s="6">
        <f t="shared" si="110"/>
        <v>-2.0865506970662916E-7</v>
      </c>
      <c r="R457" s="4">
        <f>SUM($Q$54:Q457)*0.1+$O$8</f>
        <v>1.6327796076669132E-7</v>
      </c>
      <c r="S457" s="4">
        <f>SUM($R$235:R457)</f>
        <v>4.585030177759454E-4</v>
      </c>
      <c r="T457">
        <f t="shared" si="111"/>
        <v>5.0605599872833256E-7</v>
      </c>
      <c r="U457">
        <f t="shared" si="112"/>
        <v>4.5961392309754176E-4</v>
      </c>
      <c r="X457" s="1"/>
    </row>
    <row r="458" spans="1:24" x14ac:dyDescent="0.25">
      <c r="A458" s="8"/>
      <c r="B458">
        <f t="shared" si="97"/>
        <v>40.400000000000304</v>
      </c>
      <c r="C458">
        <f t="shared" si="98"/>
        <v>-1396.6998684018731</v>
      </c>
      <c r="D458">
        <f t="shared" si="99"/>
        <v>-725.74654049904279</v>
      </c>
      <c r="E458">
        <f t="shared" si="100"/>
        <v>29.169165961926041</v>
      </c>
      <c r="F458">
        <f t="shared" si="101"/>
        <v>36287.327024952137</v>
      </c>
      <c r="G458">
        <f t="shared" si="102"/>
        <v>-3308.8627579026852</v>
      </c>
      <c r="H458">
        <f t="shared" si="103"/>
        <v>24385.886863467953</v>
      </c>
      <c r="I458">
        <f t="shared" si="104"/>
        <v>24609.348850965038</v>
      </c>
      <c r="J458" s="43">
        <f t="shared" si="105"/>
        <v>726.33248673678577</v>
      </c>
      <c r="K458">
        <f t="shared" si="106"/>
        <v>2.0053501521428179</v>
      </c>
      <c r="L458">
        <f t="shared" si="107"/>
        <v>9.6101116261084538</v>
      </c>
      <c r="M458" s="43">
        <f t="shared" si="108"/>
        <v>16.765564876600308</v>
      </c>
      <c r="N458" s="6">
        <f t="shared" si="109"/>
        <v>2.8382146771962276E-8</v>
      </c>
      <c r="O458" s="4">
        <f>SUM($N$54:N458)*0.1+$O$30</f>
        <v>4.8182984443370971E-7</v>
      </c>
      <c r="P458" s="4">
        <f>SUM($O$235:O458)</f>
        <v>3.2418344924575738E-5</v>
      </c>
      <c r="Q458" s="6">
        <f t="shared" si="110"/>
        <v>-2.0917271907708715E-7</v>
      </c>
      <c r="R458" s="4">
        <f>SUM($Q$54:Q458)*0.1+$O$8</f>
        <v>1.4236068885898227E-7</v>
      </c>
      <c r="S458" s="4">
        <f>SUM($R$235:R458)</f>
        <v>4.586453784648044E-4</v>
      </c>
      <c r="T458">
        <f t="shared" si="111"/>
        <v>5.024207049071692E-7</v>
      </c>
      <c r="U458">
        <f t="shared" si="112"/>
        <v>4.5978966090460583E-4</v>
      </c>
      <c r="X458" s="1"/>
    </row>
    <row r="459" spans="1:24" x14ac:dyDescent="0.25">
      <c r="A459" s="8"/>
      <c r="B459">
        <f t="shared" si="97"/>
        <v>40.500000000000306</v>
      </c>
      <c r="C459">
        <f t="shared" si="98"/>
        <v>-1396.6998684018731</v>
      </c>
      <c r="D459">
        <f t="shared" si="99"/>
        <v>-725.74654049904279</v>
      </c>
      <c r="E459">
        <f t="shared" si="100"/>
        <v>29.169165961926041</v>
      </c>
      <c r="F459">
        <f t="shared" si="101"/>
        <v>36287.327024952137</v>
      </c>
      <c r="G459">
        <f t="shared" si="102"/>
        <v>-3305.9458413064913</v>
      </c>
      <c r="H459">
        <f t="shared" si="103"/>
        <v>24446.235741842873</v>
      </c>
      <c r="I459">
        <f t="shared" si="104"/>
        <v>24668.759998253005</v>
      </c>
      <c r="J459" s="43">
        <f t="shared" si="105"/>
        <v>726.33248673678577</v>
      </c>
      <c r="K459">
        <f t="shared" si="106"/>
        <v>2.0101914079588257</v>
      </c>
      <c r="L459">
        <f t="shared" si="107"/>
        <v>9.6101116261084538</v>
      </c>
      <c r="M459" s="43">
        <f t="shared" si="108"/>
        <v>16.766144634215291</v>
      </c>
      <c r="N459" s="6">
        <f t="shared" si="109"/>
        <v>2.835712658798607E-8</v>
      </c>
      <c r="O459" s="4">
        <f>SUM($N$54:N459)*0.1+$O$30</f>
        <v>4.8466555709250837E-7</v>
      </c>
      <c r="P459" s="4">
        <f>SUM($O$235:O459)</f>
        <v>3.2903010481668247E-5</v>
      </c>
      <c r="Q459" s="6">
        <f t="shared" si="110"/>
        <v>-2.0969036844754516E-7</v>
      </c>
      <c r="R459" s="4">
        <f>SUM($Q$54:Q459)*0.1+$O$8</f>
        <v>1.2139165201422763E-7</v>
      </c>
      <c r="S459" s="4">
        <f>SUM($R$235:R459)</f>
        <v>4.5876677011681861E-4</v>
      </c>
      <c r="T459">
        <f t="shared" si="111"/>
        <v>4.9963650328066989E-7</v>
      </c>
      <c r="U459">
        <f t="shared" si="112"/>
        <v>4.5994516788653699E-4</v>
      </c>
      <c r="X459" s="1"/>
    </row>
    <row r="460" spans="1:24" x14ac:dyDescent="0.25">
      <c r="A460" s="8"/>
      <c r="B460">
        <f t="shared" si="97"/>
        <v>40.600000000000307</v>
      </c>
      <c r="C460">
        <f t="shared" si="98"/>
        <v>-1396.6998684018731</v>
      </c>
      <c r="D460">
        <f t="shared" si="99"/>
        <v>-725.74654049904279</v>
      </c>
      <c r="E460">
        <f t="shared" si="100"/>
        <v>29.169165961926041</v>
      </c>
      <c r="F460">
        <f t="shared" si="101"/>
        <v>36287.327024952137</v>
      </c>
      <c r="G460">
        <f t="shared" si="102"/>
        <v>-3303.0289247103001</v>
      </c>
      <c r="H460">
        <f t="shared" si="103"/>
        <v>24506.584620217796</v>
      </c>
      <c r="I460">
        <f t="shared" si="104"/>
        <v>24728.176031106064</v>
      </c>
      <c r="J460" s="43">
        <f t="shared" si="105"/>
        <v>726.33248673678577</v>
      </c>
      <c r="K460">
        <f t="shared" si="106"/>
        <v>2.0150330618864927</v>
      </c>
      <c r="L460">
        <f t="shared" si="107"/>
        <v>9.6101116261084538</v>
      </c>
      <c r="M460" s="43">
        <f t="shared" si="108"/>
        <v>16.766725817502063</v>
      </c>
      <c r="N460" s="6">
        <f t="shared" si="109"/>
        <v>2.8332106404009883E-8</v>
      </c>
      <c r="O460" s="4">
        <f>SUM($N$54:N460)*0.1+$O$30</f>
        <v>4.874987677329093E-7</v>
      </c>
      <c r="P460" s="4">
        <f>SUM($O$235:O460)</f>
        <v>3.3390509249401156E-5</v>
      </c>
      <c r="Q460" s="6">
        <f t="shared" si="110"/>
        <v>-2.102080178180032E-7</v>
      </c>
      <c r="R460" s="4">
        <f>SUM($Q$54:Q460)*0.1+$O$8</f>
        <v>1.0037085023242738E-7</v>
      </c>
      <c r="S460" s="4">
        <f>SUM($R$235:R460)</f>
        <v>4.5886714096705103E-4</v>
      </c>
      <c r="T460">
        <f t="shared" si="111"/>
        <v>4.9772417674600197E-7</v>
      </c>
      <c r="U460">
        <f t="shared" si="112"/>
        <v>4.6008040511111731E-4</v>
      </c>
      <c r="X460" s="1"/>
    </row>
    <row r="461" spans="1:24" x14ac:dyDescent="0.25">
      <c r="A461" s="8"/>
      <c r="B461">
        <f t="shared" si="97"/>
        <v>40.700000000000308</v>
      </c>
      <c r="C461">
        <f t="shared" si="98"/>
        <v>-1396.6998684018731</v>
      </c>
      <c r="D461">
        <f t="shared" si="99"/>
        <v>-725.74654049904279</v>
      </c>
      <c r="E461">
        <f t="shared" si="100"/>
        <v>29.169165961926041</v>
      </c>
      <c r="F461">
        <f t="shared" si="101"/>
        <v>36287.327024952137</v>
      </c>
      <c r="G461">
        <f t="shared" si="102"/>
        <v>-3300.1120081141062</v>
      </c>
      <c r="H461">
        <f t="shared" si="103"/>
        <v>24566.933498592716</v>
      </c>
      <c r="I461">
        <f t="shared" si="104"/>
        <v>24787.596914392005</v>
      </c>
      <c r="J461" s="43">
        <f t="shared" si="105"/>
        <v>726.33248673678577</v>
      </c>
      <c r="K461">
        <f t="shared" si="106"/>
        <v>2.0198751110629889</v>
      </c>
      <c r="L461">
        <f t="shared" si="107"/>
        <v>9.6101116261084538</v>
      </c>
      <c r="M461" s="43">
        <f t="shared" si="108"/>
        <v>16.767308426312386</v>
      </c>
      <c r="N461" s="6">
        <f t="shared" si="109"/>
        <v>2.8307086220033677E-8</v>
      </c>
      <c r="O461" s="4">
        <f>SUM($N$54:N461)*0.1+$O$30</f>
        <v>4.9032947635491292E-7</v>
      </c>
      <c r="P461" s="4">
        <f>SUM($O$235:O461)</f>
        <v>3.3880838725756071E-5</v>
      </c>
      <c r="Q461" s="6">
        <f t="shared" si="110"/>
        <v>-2.1072566718846122E-7</v>
      </c>
      <c r="R461" s="4">
        <f>SUM($Q$54:Q461)*0.1+$O$8</f>
        <v>7.9298283513580687E-8</v>
      </c>
      <c r="S461" s="4">
        <f>SUM($R$235:R461)</f>
        <v>4.5894643925056458E-4</v>
      </c>
      <c r="T461">
        <f t="shared" si="111"/>
        <v>4.9670032529754124E-7</v>
      </c>
      <c r="U461">
        <f t="shared" si="112"/>
        <v>4.6019533388935274E-4</v>
      </c>
      <c r="X461" s="1"/>
    </row>
    <row r="462" spans="1:24" x14ac:dyDescent="0.25">
      <c r="A462" s="8"/>
      <c r="B462">
        <f t="shared" si="97"/>
        <v>40.80000000000031</v>
      </c>
      <c r="C462">
        <f t="shared" si="98"/>
        <v>-1396.6998684018731</v>
      </c>
      <c r="D462">
        <f t="shared" si="99"/>
        <v>-725.74654049904279</v>
      </c>
      <c r="E462">
        <f t="shared" si="100"/>
        <v>29.169165961926041</v>
      </c>
      <c r="F462">
        <f t="shared" si="101"/>
        <v>36287.327024952137</v>
      </c>
      <c r="G462">
        <f t="shared" si="102"/>
        <v>-3297.1950915179141</v>
      </c>
      <c r="H462">
        <f t="shared" si="103"/>
        <v>24627.282376967636</v>
      </c>
      <c r="I462">
        <f t="shared" si="104"/>
        <v>24847.022613311852</v>
      </c>
      <c r="J462" s="43">
        <f t="shared" si="105"/>
        <v>726.33248673678577</v>
      </c>
      <c r="K462">
        <f t="shared" si="106"/>
        <v>2.0247175526526386</v>
      </c>
      <c r="L462">
        <f t="shared" si="107"/>
        <v>9.6101116261084538</v>
      </c>
      <c r="M462" s="43">
        <f t="shared" si="108"/>
        <v>16.767892460497663</v>
      </c>
      <c r="N462" s="6">
        <f t="shared" si="109"/>
        <v>2.8282066036057484E-8</v>
      </c>
      <c r="O462" s="4">
        <f>SUM($N$54:N462)*0.1+$O$30</f>
        <v>4.9315768295851859E-7</v>
      </c>
      <c r="P462" s="4">
        <f>SUM($O$235:O462)</f>
        <v>3.4373996408714589E-5</v>
      </c>
      <c r="Q462" s="6">
        <f t="shared" si="110"/>
        <v>-2.1124331655891923E-7</v>
      </c>
      <c r="R462" s="4">
        <f>SUM($Q$54:Q462)*0.1+$O$8</f>
        <v>5.817395185768924E-8</v>
      </c>
      <c r="S462" s="4">
        <f>SUM($R$235:R462)</f>
        <v>4.5900461320242227E-4</v>
      </c>
      <c r="T462">
        <f t="shared" si="111"/>
        <v>4.9657699195165645E-7</v>
      </c>
      <c r="U462">
        <f t="shared" si="112"/>
        <v>4.6028991578157737E-4</v>
      </c>
      <c r="X462" s="1"/>
    </row>
    <row r="463" spans="1:24" x14ac:dyDescent="0.25">
      <c r="A463" s="8"/>
      <c r="B463">
        <f t="shared" si="97"/>
        <v>40.900000000000311</v>
      </c>
      <c r="C463">
        <f t="shared" si="98"/>
        <v>-1396.6998684018731</v>
      </c>
      <c r="D463">
        <f t="shared" si="99"/>
        <v>-725.74654049904279</v>
      </c>
      <c r="E463">
        <f t="shared" si="100"/>
        <v>29.169165961926041</v>
      </c>
      <c r="F463">
        <f t="shared" si="101"/>
        <v>36287.327024952137</v>
      </c>
      <c r="G463">
        <f t="shared" si="102"/>
        <v>-3294.2781749217229</v>
      </c>
      <c r="H463">
        <f t="shared" si="103"/>
        <v>24687.63125534256</v>
      </c>
      <c r="I463">
        <f t="shared" si="104"/>
        <v>24906.453093395947</v>
      </c>
      <c r="J463" s="43">
        <f t="shared" si="105"/>
        <v>726.33248673678577</v>
      </c>
      <c r="K463">
        <f t="shared" si="106"/>
        <v>2.0295603838466012</v>
      </c>
      <c r="L463">
        <f t="shared" si="107"/>
        <v>9.6101116261084538</v>
      </c>
      <c r="M463" s="43">
        <f t="shared" si="108"/>
        <v>16.768477919908957</v>
      </c>
      <c r="N463" s="6">
        <f t="shared" si="109"/>
        <v>2.8257045852081297E-8</v>
      </c>
      <c r="O463" s="4">
        <f>SUM($N$54:N463)*0.1+$O$30</f>
        <v>4.9598338754372673E-7</v>
      </c>
      <c r="P463" s="4">
        <f>SUM($O$235:O463)</f>
        <v>3.4869979796258315E-5</v>
      </c>
      <c r="Q463" s="6">
        <f t="shared" si="110"/>
        <v>-2.1176096592937727E-7</v>
      </c>
      <c r="R463" s="4">
        <f>SUM($Q$54:Q463)*0.1+$O$8</f>
        <v>3.6997855264751346E-8</v>
      </c>
      <c r="S463" s="4">
        <f>SUM($R$235:R463)</f>
        <v>4.5904161105768702E-4</v>
      </c>
      <c r="T463">
        <f t="shared" si="111"/>
        <v>4.9736139980254005E-7</v>
      </c>
      <c r="U463">
        <f t="shared" si="112"/>
        <v>4.6036411260373921E-4</v>
      </c>
      <c r="X463" s="1"/>
    </row>
    <row r="464" spans="1:24" x14ac:dyDescent="0.25">
      <c r="A464" s="8"/>
      <c r="B464">
        <f t="shared" si="97"/>
        <v>41.000000000000313</v>
      </c>
      <c r="C464">
        <f t="shared" si="98"/>
        <v>-1396.6998684018731</v>
      </c>
      <c r="D464">
        <f t="shared" si="99"/>
        <v>-725.74654049904279</v>
      </c>
      <c r="E464">
        <f t="shared" si="100"/>
        <v>29.169165961926041</v>
      </c>
      <c r="F464">
        <f t="shared" si="101"/>
        <v>36287.327024952137</v>
      </c>
      <c r="G464">
        <f t="shared" si="102"/>
        <v>-3291.361258325529</v>
      </c>
      <c r="H464">
        <f t="shared" si="103"/>
        <v>24747.980133717479</v>
      </c>
      <c r="I464">
        <f t="shared" si="104"/>
        <v>24965.88832050006</v>
      </c>
      <c r="J464" s="43">
        <f t="shared" si="105"/>
        <v>726.33248673678577</v>
      </c>
      <c r="K464">
        <f t="shared" si="106"/>
        <v>2.0344036018625546</v>
      </c>
      <c r="L464">
        <f t="shared" si="107"/>
        <v>9.6101116261084538</v>
      </c>
      <c r="M464" s="43">
        <f t="shared" si="108"/>
        <v>16.769064804396994</v>
      </c>
      <c r="N464" s="6">
        <f t="shared" si="109"/>
        <v>2.8232025668105091E-8</v>
      </c>
      <c r="O464" s="4">
        <f>SUM($N$54:N464)*0.1+$O$30</f>
        <v>4.9880659011053713E-7</v>
      </c>
      <c r="P464" s="4">
        <f>SUM($O$235:O464)</f>
        <v>3.5368786386368855E-5</v>
      </c>
      <c r="Q464" s="6">
        <f t="shared" si="110"/>
        <v>-2.1227861529983529E-7</v>
      </c>
      <c r="R464" s="4">
        <f>SUM($Q$54:Q464)*0.1+$O$8</f>
        <v>1.5769993734767852E-8</v>
      </c>
      <c r="S464" s="4">
        <f>SUM($R$235:R464)</f>
        <v>4.5905738105142177E-4</v>
      </c>
      <c r="T464">
        <f t="shared" si="111"/>
        <v>4.9905581555583142E-7</v>
      </c>
      <c r="U464">
        <f t="shared" si="112"/>
        <v>4.604178864338731E-4</v>
      </c>
      <c r="X464" s="1"/>
    </row>
    <row r="465" spans="1:24" x14ac:dyDescent="0.25">
      <c r="A465" s="8"/>
      <c r="B465">
        <f t="shared" si="97"/>
        <v>41.100000000000314</v>
      </c>
      <c r="C465">
        <f t="shared" si="98"/>
        <v>-1396.6998684018731</v>
      </c>
      <c r="D465">
        <f t="shared" si="99"/>
        <v>-725.74654049904279</v>
      </c>
      <c r="E465">
        <f t="shared" si="100"/>
        <v>29.169165961926041</v>
      </c>
      <c r="F465">
        <f t="shared" si="101"/>
        <v>36287.327024952137</v>
      </c>
      <c r="G465">
        <f t="shared" si="102"/>
        <v>-3288.4443417293369</v>
      </c>
      <c r="H465">
        <f t="shared" si="103"/>
        <v>24808.329012092399</v>
      </c>
      <c r="I465">
        <f t="shared" si="104"/>
        <v>25025.328260801638</v>
      </c>
      <c r="J465" s="43">
        <f t="shared" si="105"/>
        <v>726.33248673678577</v>
      </c>
      <c r="K465">
        <f t="shared" si="106"/>
        <v>2.039247203944389</v>
      </c>
      <c r="L465">
        <f t="shared" si="107"/>
        <v>9.6101116261084538</v>
      </c>
      <c r="M465" s="43">
        <f t="shared" si="108"/>
        <v>16.769653113812154</v>
      </c>
      <c r="N465" s="6">
        <f t="shared" si="109"/>
        <v>2.8207005484128898E-8</v>
      </c>
      <c r="O465" s="4">
        <f>SUM($N$54:N465)*0.1+$O$30</f>
        <v>5.0162729065895001E-7</v>
      </c>
      <c r="P465" s="4">
        <f>SUM($O$235:O465)</f>
        <v>3.5870413677027807E-5</v>
      </c>
      <c r="Q465" s="6">
        <f t="shared" si="110"/>
        <v>-2.1279626467029328E-7</v>
      </c>
      <c r="R465" s="4">
        <f>SUM($Q$54:Q465)*0.1+$O$8</f>
        <v>-5.5096327322612431E-9</v>
      </c>
      <c r="S465" s="4">
        <f>SUM($R$235:R465)</f>
        <v>4.5905187141868952E-4</v>
      </c>
      <c r="T465">
        <f t="shared" si="111"/>
        <v>5.016575473235533E-7</v>
      </c>
      <c r="U465">
        <f t="shared" si="112"/>
        <v>4.604511996187676E-4</v>
      </c>
      <c r="X465" s="1"/>
    </row>
    <row r="466" spans="1:24" x14ac:dyDescent="0.25">
      <c r="A466" s="8"/>
      <c r="B466">
        <f t="shared" si="97"/>
        <v>41.200000000000315</v>
      </c>
      <c r="C466">
        <f t="shared" si="98"/>
        <v>-1396.6998684018731</v>
      </c>
      <c r="D466">
        <f t="shared" si="99"/>
        <v>-725.74654049904279</v>
      </c>
      <c r="E466">
        <f t="shared" si="100"/>
        <v>29.169165961926041</v>
      </c>
      <c r="F466">
        <f t="shared" si="101"/>
        <v>36287.327024952137</v>
      </c>
      <c r="G466">
        <f t="shared" si="102"/>
        <v>-3285.5274251331439</v>
      </c>
      <c r="H466">
        <f t="shared" si="103"/>
        <v>24868.677890467319</v>
      </c>
      <c r="I466">
        <f t="shared" si="104"/>
        <v>25084.772880796034</v>
      </c>
      <c r="J466" s="43">
        <f t="shared" si="105"/>
        <v>726.33248673678577</v>
      </c>
      <c r="K466">
        <f t="shared" si="106"/>
        <v>2.044091187361901</v>
      </c>
      <c r="L466">
        <f t="shared" si="107"/>
        <v>9.6101116261084538</v>
      </c>
      <c r="M466" s="43">
        <f t="shared" si="108"/>
        <v>16.770242848004475</v>
      </c>
      <c r="N466" s="6">
        <f t="shared" si="109"/>
        <v>2.8181985300152698E-8</v>
      </c>
      <c r="O466" s="4">
        <f>SUM($N$54:N466)*0.1+$O$30</f>
        <v>5.0444548918896536E-7</v>
      </c>
      <c r="P466" s="4">
        <f>SUM($O$235:O466)</f>
        <v>3.6374859166216769E-5</v>
      </c>
      <c r="Q466" s="6">
        <f t="shared" si="110"/>
        <v>-2.1331391404075129E-7</v>
      </c>
      <c r="R466" s="4">
        <f>SUM($Q$54:Q466)*0.1+$O$8</f>
        <v>-2.6841024136336785E-8</v>
      </c>
      <c r="S466" s="4">
        <f>SUM($R$235:R466)</f>
        <v>4.590250303945532E-4</v>
      </c>
      <c r="T466">
        <f t="shared" si="111"/>
        <v>5.0515907607384617E-7</v>
      </c>
      <c r="U466">
        <f t="shared" si="112"/>
        <v>4.6046401478083238E-4</v>
      </c>
      <c r="X466" s="1"/>
    </row>
    <row r="467" spans="1:24" x14ac:dyDescent="0.25">
      <c r="A467" s="8"/>
      <c r="B467">
        <f t="shared" si="97"/>
        <v>41.300000000000317</v>
      </c>
      <c r="C467">
        <f t="shared" si="98"/>
        <v>-1396.6998684018731</v>
      </c>
      <c r="D467">
        <f t="shared" si="99"/>
        <v>-725.74654049904279</v>
      </c>
      <c r="E467">
        <f t="shared" si="100"/>
        <v>29.169165961926041</v>
      </c>
      <c r="F467">
        <f t="shared" si="101"/>
        <v>36287.327024952137</v>
      </c>
      <c r="G467">
        <f t="shared" si="102"/>
        <v>-3282.6105085369518</v>
      </c>
      <c r="H467">
        <f t="shared" si="103"/>
        <v>24929.026768842246</v>
      </c>
      <c r="I467">
        <f t="shared" si="104"/>
        <v>25144.222147292814</v>
      </c>
      <c r="J467" s="43">
        <f t="shared" si="105"/>
        <v>726.33248673678577</v>
      </c>
      <c r="K467">
        <f t="shared" si="106"/>
        <v>2.0489355494104897</v>
      </c>
      <c r="L467">
        <f t="shared" si="107"/>
        <v>9.6101116261084538</v>
      </c>
      <c r="M467" s="43">
        <f t="shared" si="108"/>
        <v>16.770834006823652</v>
      </c>
      <c r="N467" s="6">
        <f t="shared" si="109"/>
        <v>2.8156965116176505E-8</v>
      </c>
      <c r="O467" s="4">
        <f>SUM($N$54:N467)*0.1+$O$30</f>
        <v>5.0726118570058298E-7</v>
      </c>
      <c r="P467" s="4">
        <f>SUM($O$235:O467)</f>
        <v>3.6882120351917353E-5</v>
      </c>
      <c r="Q467" s="6">
        <f t="shared" si="110"/>
        <v>-2.1383156341120936E-7</v>
      </c>
      <c r="R467" s="4">
        <f>SUM($Q$54:Q467)*0.1+$O$8</f>
        <v>-4.822418047745708E-8</v>
      </c>
      <c r="S467" s="4">
        <f>SUM($R$235:R467)</f>
        <v>4.5897680621407574E-4</v>
      </c>
      <c r="T467">
        <f t="shared" si="111"/>
        <v>5.0954831184205067E-7</v>
      </c>
      <c r="U467">
        <f t="shared" si="112"/>
        <v>4.6045629482517289E-4</v>
      </c>
      <c r="X467" s="1"/>
    </row>
    <row r="468" spans="1:24" x14ac:dyDescent="0.25">
      <c r="A468" s="8"/>
      <c r="B468">
        <f t="shared" si="97"/>
        <v>41.400000000000318</v>
      </c>
      <c r="C468">
        <f t="shared" si="98"/>
        <v>-1396.6998684018731</v>
      </c>
      <c r="D468">
        <f t="shared" si="99"/>
        <v>-725.74654049904279</v>
      </c>
      <c r="E468">
        <f t="shared" si="100"/>
        <v>29.169165961926041</v>
      </c>
      <c r="F468">
        <f t="shared" si="101"/>
        <v>36287.327024952137</v>
      </c>
      <c r="G468">
        <f t="shared" si="102"/>
        <v>-3279.6935919407588</v>
      </c>
      <c r="H468">
        <f t="shared" si="103"/>
        <v>24989.375647217166</v>
      </c>
      <c r="I468">
        <f t="shared" si="104"/>
        <v>25203.676027412108</v>
      </c>
      <c r="J468" s="43">
        <f t="shared" si="105"/>
        <v>726.33248673678577</v>
      </c>
      <c r="K468">
        <f t="shared" si="106"/>
        <v>2.0537802874108628</v>
      </c>
      <c r="L468">
        <f t="shared" si="107"/>
        <v>9.6101116261084538</v>
      </c>
      <c r="M468" s="43">
        <f t="shared" si="108"/>
        <v>16.771426590119045</v>
      </c>
      <c r="N468" s="6">
        <f t="shared" si="109"/>
        <v>2.8131944932200306E-8</v>
      </c>
      <c r="O468" s="4">
        <f>SUM($N$54:N468)*0.1+$O$30</f>
        <v>5.1007438019380306E-7</v>
      </c>
      <c r="P468" s="4">
        <f>SUM($O$235:O468)</f>
        <v>3.7392194732111157E-5</v>
      </c>
      <c r="Q468" s="6">
        <f t="shared" si="110"/>
        <v>-2.1434921278166737E-7</v>
      </c>
      <c r="R468" s="4">
        <f>SUM($Q$54:Q468)*0.1+$O$8</f>
        <v>-6.9659101755623823E-8</v>
      </c>
      <c r="S468" s="4">
        <f>SUM($R$235:R468)</f>
        <v>4.5890714711232014E-4</v>
      </c>
      <c r="T468">
        <f t="shared" si="111"/>
        <v>5.1480895853461281E-7</v>
      </c>
      <c r="U468">
        <f t="shared" si="112"/>
        <v>4.6042800294688067E-4</v>
      </c>
      <c r="X468" s="1"/>
    </row>
    <row r="469" spans="1:24" x14ac:dyDescent="0.25">
      <c r="A469" s="8"/>
      <c r="B469">
        <f t="shared" si="97"/>
        <v>41.50000000000032</v>
      </c>
      <c r="C469">
        <f t="shared" si="98"/>
        <v>-1396.6998684018731</v>
      </c>
      <c r="D469">
        <f t="shared" si="99"/>
        <v>-725.74654049904279</v>
      </c>
      <c r="E469">
        <f t="shared" si="100"/>
        <v>29.169165961926041</v>
      </c>
      <c r="F469">
        <f t="shared" si="101"/>
        <v>36287.327024952137</v>
      </c>
      <c r="G469">
        <f t="shared" si="102"/>
        <v>-3276.7766753445667</v>
      </c>
      <c r="H469">
        <f t="shared" si="103"/>
        <v>25049.724525592086</v>
      </c>
      <c r="I469">
        <f t="shared" si="104"/>
        <v>25263.134488581021</v>
      </c>
      <c r="J469" s="43">
        <f t="shared" si="105"/>
        <v>726.33248673678577</v>
      </c>
      <c r="K469">
        <f t="shared" si="106"/>
        <v>2.0586253987087417</v>
      </c>
      <c r="L469">
        <f t="shared" si="107"/>
        <v>9.6101116261084538</v>
      </c>
      <c r="M469" s="43">
        <f t="shared" si="108"/>
        <v>16.772020597739658</v>
      </c>
      <c r="N469" s="6">
        <f t="shared" si="109"/>
        <v>2.8106924748224113E-8</v>
      </c>
      <c r="O469" s="4">
        <f>SUM($N$54:N469)*0.1+$O$30</f>
        <v>5.1288507266862541E-7</v>
      </c>
      <c r="P469" s="4">
        <f>SUM($O$235:O469)</f>
        <v>3.7905079804779779E-5</v>
      </c>
      <c r="Q469" s="6">
        <f t="shared" si="110"/>
        <v>-2.1486686215212539E-7</v>
      </c>
      <c r="R469" s="4">
        <f>SUM($Q$54:Q469)*0.1+$O$8</f>
        <v>-9.1145787970836166E-8</v>
      </c>
      <c r="S469" s="4">
        <f>SUM($R$235:R469)</f>
        <v>4.5881600132434929E-4</v>
      </c>
      <c r="T469">
        <f t="shared" si="111"/>
        <v>5.209209656283051E-7</v>
      </c>
      <c r="U469">
        <f t="shared" si="112"/>
        <v>4.6037910263854509E-4</v>
      </c>
      <c r="X469" s="1"/>
    </row>
    <row r="470" spans="1:24" x14ac:dyDescent="0.25">
      <c r="A470" s="8"/>
      <c r="B470">
        <f t="shared" si="97"/>
        <v>41.600000000000321</v>
      </c>
      <c r="C470">
        <f t="shared" si="98"/>
        <v>-1396.6998684018731</v>
      </c>
      <c r="D470">
        <f t="shared" si="99"/>
        <v>-725.74654049904279</v>
      </c>
      <c r="E470">
        <f t="shared" si="100"/>
        <v>29.169165961926041</v>
      </c>
      <c r="F470">
        <f t="shared" si="101"/>
        <v>36287.327024952137</v>
      </c>
      <c r="G470">
        <f t="shared" si="102"/>
        <v>-3273.8597587483728</v>
      </c>
      <c r="H470">
        <f t="shared" si="103"/>
        <v>25110.07340396701</v>
      </c>
      <c r="I470">
        <f t="shared" si="104"/>
        <v>25322.597498530111</v>
      </c>
      <c r="J470" s="43">
        <f t="shared" si="105"/>
        <v>726.33248673678577</v>
      </c>
      <c r="K470">
        <f t="shared" si="106"/>
        <v>2.0634708806745761</v>
      </c>
      <c r="L470">
        <f t="shared" si="107"/>
        <v>9.6101116261084538</v>
      </c>
      <c r="M470" s="43">
        <f t="shared" si="108"/>
        <v>16.77261602953417</v>
      </c>
      <c r="N470" s="6">
        <f t="shared" si="109"/>
        <v>2.8081904564247903E-8</v>
      </c>
      <c r="O470" s="4">
        <f>SUM($N$54:N470)*0.1+$O$30</f>
        <v>5.1569326312505024E-7</v>
      </c>
      <c r="P470" s="4">
        <f>SUM($O$235:O470)</f>
        <v>3.8420773067904832E-5</v>
      </c>
      <c r="Q470" s="6">
        <f t="shared" si="110"/>
        <v>-2.1538451152258343E-7</v>
      </c>
      <c r="R470" s="4">
        <f>SUM($Q$54:Q470)*0.1+$O$8</f>
        <v>-1.1268423912309411E-7</v>
      </c>
      <c r="S470" s="4">
        <f>SUM($R$235:R470)</f>
        <v>4.5870331708522622E-4</v>
      </c>
      <c r="T470">
        <f t="shared" si="111"/>
        <v>5.2786104173287205E-7</v>
      </c>
      <c r="U470">
        <f t="shared" si="112"/>
        <v>4.6030955769799635E-4</v>
      </c>
      <c r="X470" s="1"/>
    </row>
    <row r="471" spans="1:24" x14ac:dyDescent="0.25">
      <c r="A471" s="8"/>
      <c r="B471">
        <f t="shared" si="97"/>
        <v>41.700000000000323</v>
      </c>
      <c r="C471">
        <f t="shared" si="98"/>
        <v>-1396.6998684018731</v>
      </c>
      <c r="D471">
        <f t="shared" si="99"/>
        <v>-725.74654049904279</v>
      </c>
      <c r="E471">
        <f t="shared" si="100"/>
        <v>29.169165961926041</v>
      </c>
      <c r="F471">
        <f t="shared" si="101"/>
        <v>36287.327024952137</v>
      </c>
      <c r="G471">
        <f t="shared" si="102"/>
        <v>-3270.9428421521816</v>
      </c>
      <c r="H471">
        <f t="shared" si="103"/>
        <v>25170.42228234193</v>
      </c>
      <c r="I471">
        <f t="shared" si="104"/>
        <v>25382.065025289838</v>
      </c>
      <c r="J471" s="43">
        <f t="shared" si="105"/>
        <v>726.33248673678577</v>
      </c>
      <c r="K471">
        <f t="shared" si="106"/>
        <v>2.0683167307032533</v>
      </c>
      <c r="L471">
        <f t="shared" si="107"/>
        <v>9.6101116261084538</v>
      </c>
      <c r="M471" s="43">
        <f t="shared" si="108"/>
        <v>16.773212885350905</v>
      </c>
      <c r="N471" s="6">
        <f t="shared" si="109"/>
        <v>2.805688438027172E-8</v>
      </c>
      <c r="O471" s="4">
        <f>SUM($N$54:N471)*0.1+$O$30</f>
        <v>5.1849895156307754E-7</v>
      </c>
      <c r="P471" s="4">
        <f>SUM($O$235:O471)</f>
        <v>3.8939272019467912E-5</v>
      </c>
      <c r="Q471" s="6">
        <f t="shared" si="110"/>
        <v>-2.1590216089304144E-7</v>
      </c>
      <c r="R471" s="4">
        <f>SUM($Q$54:Q471)*0.1+$O$8</f>
        <v>-1.342744552123985E-7</v>
      </c>
      <c r="S471" s="4">
        <f>SUM($R$235:R471)</f>
        <v>4.5856904263001381E-4</v>
      </c>
      <c r="T471">
        <f t="shared" si="111"/>
        <v>5.3560320396222146E-7</v>
      </c>
      <c r="U471">
        <f t="shared" si="112"/>
        <v>4.602193322362866E-4</v>
      </c>
      <c r="X471" s="1"/>
    </row>
    <row r="472" spans="1:24" x14ac:dyDescent="0.25">
      <c r="A472" s="8"/>
      <c r="B472">
        <f t="shared" si="97"/>
        <v>41.800000000000324</v>
      </c>
      <c r="C472">
        <f t="shared" si="98"/>
        <v>-1396.6998684018731</v>
      </c>
      <c r="D472">
        <f t="shared" si="99"/>
        <v>-725.74654049904279</v>
      </c>
      <c r="E472">
        <f t="shared" si="100"/>
        <v>29.169165961926041</v>
      </c>
      <c r="F472">
        <f t="shared" si="101"/>
        <v>36287.327024952137</v>
      </c>
      <c r="G472">
        <f t="shared" si="102"/>
        <v>-3268.0259255559877</v>
      </c>
      <c r="H472">
        <f t="shared" si="103"/>
        <v>25230.771160716849</v>
      </c>
      <c r="I472">
        <f t="shared" si="104"/>
        <v>25441.53703718718</v>
      </c>
      <c r="J472" s="43">
        <f t="shared" si="105"/>
        <v>726.33248673678577</v>
      </c>
      <c r="K472">
        <f t="shared" si="106"/>
        <v>2.0731629462138232</v>
      </c>
      <c r="L472">
        <f t="shared" si="107"/>
        <v>9.6101116261084538</v>
      </c>
      <c r="M472" s="43">
        <f t="shared" si="108"/>
        <v>16.773811165037856</v>
      </c>
      <c r="N472" s="6">
        <f t="shared" si="109"/>
        <v>2.803186419629551E-8</v>
      </c>
      <c r="O472" s="4">
        <f>SUM($N$54:N472)*0.1+$O$30</f>
        <v>5.2130213798270689E-7</v>
      </c>
      <c r="P472" s="4">
        <f>SUM($O$235:O472)</f>
        <v>3.946057415745062E-5</v>
      </c>
      <c r="Q472" s="6">
        <f t="shared" si="110"/>
        <v>-2.1641981026349943E-7</v>
      </c>
      <c r="R472" s="4">
        <f>SUM($Q$54:Q472)*0.1+$O$8</f>
        <v>-1.5591643623874764E-7</v>
      </c>
      <c r="S472" s="4">
        <f>SUM($R$235:R472)</f>
        <v>4.5841312619377506E-4</v>
      </c>
      <c r="T472">
        <f t="shared" si="111"/>
        <v>5.4411933815545708E-7</v>
      </c>
      <c r="U472">
        <f t="shared" si="112"/>
        <v>4.6010839068591828E-4</v>
      </c>
      <c r="X472" s="1"/>
    </row>
    <row r="473" spans="1:24" x14ac:dyDescent="0.25">
      <c r="A473" s="8"/>
      <c r="B473">
        <f t="shared" si="97"/>
        <v>41.900000000000325</v>
      </c>
      <c r="C473">
        <f t="shared" si="98"/>
        <v>-1396.6998684018731</v>
      </c>
      <c r="D473">
        <f t="shared" si="99"/>
        <v>-725.74654049904279</v>
      </c>
      <c r="E473">
        <f t="shared" si="100"/>
        <v>29.169165961926041</v>
      </c>
      <c r="F473">
        <f t="shared" si="101"/>
        <v>36287.327024952137</v>
      </c>
      <c r="G473">
        <f t="shared" si="102"/>
        <v>-3265.1090089597956</v>
      </c>
      <c r="H473">
        <f t="shared" si="103"/>
        <v>25291.120039091769</v>
      </c>
      <c r="I473">
        <f t="shared" si="104"/>
        <v>25501.01350284219</v>
      </c>
      <c r="J473" s="43">
        <f t="shared" si="105"/>
        <v>726.33248673678577</v>
      </c>
      <c r="K473">
        <f t="shared" si="106"/>
        <v>2.0780095246492176</v>
      </c>
      <c r="L473">
        <f t="shared" si="107"/>
        <v>9.6101116261084538</v>
      </c>
      <c r="M473" s="43">
        <f t="shared" si="108"/>
        <v>16.774410868442668</v>
      </c>
      <c r="N473" s="6">
        <f t="shared" si="109"/>
        <v>2.800684401231932E-8</v>
      </c>
      <c r="O473" s="4">
        <f>SUM($N$54:N473)*0.1+$O$30</f>
        <v>5.2410282238393892E-7</v>
      </c>
      <c r="P473" s="4">
        <f>SUM($O$235:O473)</f>
        <v>3.9984676979834559E-5</v>
      </c>
      <c r="Q473" s="6">
        <f t="shared" si="110"/>
        <v>-2.1693745963395744E-7</v>
      </c>
      <c r="R473" s="4">
        <f>SUM($Q$54:Q473)*0.1+$O$8</f>
        <v>-1.7761018220214323E-7</v>
      </c>
      <c r="S473" s="4">
        <f>SUM($R$235:R473)</f>
        <v>4.5823551601157291E-4</v>
      </c>
      <c r="T473">
        <f t="shared" si="111"/>
        <v>5.5337974777966818E-7</v>
      </c>
      <c r="U473">
        <f t="shared" si="112"/>
        <v>4.599766978093284E-4</v>
      </c>
      <c r="X473" s="1"/>
    </row>
    <row r="474" spans="1:24" x14ac:dyDescent="0.25">
      <c r="A474" s="8"/>
      <c r="B474">
        <f t="shared" si="97"/>
        <v>42.000000000000327</v>
      </c>
      <c r="C474">
        <f t="shared" si="98"/>
        <v>-1396.6998684018731</v>
      </c>
      <c r="D474">
        <f t="shared" si="99"/>
        <v>-725.74654049904279</v>
      </c>
      <c r="E474">
        <f t="shared" si="100"/>
        <v>29.169165961926041</v>
      </c>
      <c r="F474">
        <f t="shared" si="101"/>
        <v>36287.327024952137</v>
      </c>
      <c r="G474">
        <f t="shared" si="102"/>
        <v>-3262.1920923636026</v>
      </c>
      <c r="H474">
        <f t="shared" si="103"/>
        <v>25351.468917466693</v>
      </c>
      <c r="I474">
        <f t="shared" si="104"/>
        <v>25560.494391164651</v>
      </c>
      <c r="J474" s="43">
        <f t="shared" si="105"/>
        <v>726.33248673678577</v>
      </c>
      <c r="K474">
        <f t="shared" si="106"/>
        <v>2.0828564634759785</v>
      </c>
      <c r="L474">
        <f t="shared" si="107"/>
        <v>9.6101116261084538</v>
      </c>
      <c r="M474" s="43">
        <f t="shared" si="108"/>
        <v>16.775011995412651</v>
      </c>
      <c r="N474" s="6">
        <f t="shared" si="109"/>
        <v>2.7981823828343121E-8</v>
      </c>
      <c r="O474" s="4">
        <f>SUM($N$54:N474)*0.1+$O$30</f>
        <v>5.2690100476677322E-7</v>
      </c>
      <c r="P474" s="4">
        <f>SUM($O$235:O474)</f>
        <v>4.0511577984601334E-5</v>
      </c>
      <c r="Q474" s="6">
        <f t="shared" si="110"/>
        <v>-2.1745510900441549E-7</v>
      </c>
      <c r="R474" s="4">
        <f>SUM($Q$54:Q474)*0.1+$O$8</f>
        <v>-1.9935569310258527E-7</v>
      </c>
      <c r="S474" s="4">
        <f>SUM($R$235:R474)</f>
        <v>4.5803616031847035E-4</v>
      </c>
      <c r="T474">
        <f t="shared" si="111"/>
        <v>5.6335367327873817E-7</v>
      </c>
      <c r="U474">
        <f t="shared" si="112"/>
        <v>4.5982421870763822E-4</v>
      </c>
      <c r="X474" s="1"/>
    </row>
    <row r="475" spans="1:24" x14ac:dyDescent="0.25">
      <c r="A475" s="8"/>
      <c r="B475">
        <f t="shared" si="97"/>
        <v>42.100000000000328</v>
      </c>
      <c r="C475">
        <f t="shared" si="98"/>
        <v>-1396.6998684018731</v>
      </c>
      <c r="D475">
        <f t="shared" si="99"/>
        <v>-725.74654049904279</v>
      </c>
      <c r="E475">
        <f t="shared" si="100"/>
        <v>29.169165961926041</v>
      </c>
      <c r="F475">
        <f t="shared" si="101"/>
        <v>36287.327024952137</v>
      </c>
      <c r="G475">
        <f t="shared" si="102"/>
        <v>-3259.2751757674105</v>
      </c>
      <c r="H475">
        <f t="shared" si="103"/>
        <v>25411.817795841613</v>
      </c>
      <c r="I475">
        <f t="shared" si="104"/>
        <v>25619.97967135076</v>
      </c>
      <c r="J475" s="43">
        <f t="shared" si="105"/>
        <v>726.33248673678577</v>
      </c>
      <c r="K475">
        <f t="shared" si="106"/>
        <v>2.087703760183985</v>
      </c>
      <c r="L475">
        <f t="shared" si="107"/>
        <v>9.6101116261084538</v>
      </c>
      <c r="M475" s="43">
        <f t="shared" si="108"/>
        <v>16.775614545794767</v>
      </c>
      <c r="N475" s="6">
        <f t="shared" si="109"/>
        <v>2.7956803644366928E-8</v>
      </c>
      <c r="O475" s="4">
        <f>SUM($N$54:N475)*0.1+$O$30</f>
        <v>5.2969668513120977E-7</v>
      </c>
      <c r="P475" s="4">
        <f>SUM($O$235:O475)</f>
        <v>4.1041274669732544E-5</v>
      </c>
      <c r="Q475" s="6">
        <f t="shared" si="110"/>
        <v>-2.179727583748735E-7</v>
      </c>
      <c r="R475" s="4">
        <f>SUM($Q$54:Q475)*0.1+$O$8</f>
        <v>-2.2115296894007291E-7</v>
      </c>
      <c r="S475" s="4">
        <f>SUM($R$235:R475)</f>
        <v>4.5781500734953025E-4</v>
      </c>
      <c r="T475">
        <f t="shared" si="111"/>
        <v>5.7400976813117109E-7</v>
      </c>
      <c r="U475">
        <f t="shared" si="112"/>
        <v>4.5965091882967763E-4</v>
      </c>
      <c r="X475" s="1"/>
    </row>
    <row r="476" spans="1:24" x14ac:dyDescent="0.25">
      <c r="A476" s="8"/>
      <c r="B476">
        <f t="shared" si="97"/>
        <v>42.20000000000033</v>
      </c>
      <c r="C476">
        <f t="shared" si="98"/>
        <v>-1396.6998684018731</v>
      </c>
      <c r="D476">
        <f t="shared" si="99"/>
        <v>-725.74654049904279</v>
      </c>
      <c r="E476">
        <f t="shared" si="100"/>
        <v>29.169165961926041</v>
      </c>
      <c r="F476">
        <f t="shared" si="101"/>
        <v>36287.327024952137</v>
      </c>
      <c r="G476">
        <f t="shared" si="102"/>
        <v>-3256.3582591712166</v>
      </c>
      <c r="H476">
        <f t="shared" si="103"/>
        <v>25472.166674216533</v>
      </c>
      <c r="I476">
        <f t="shared" si="104"/>
        <v>25679.46931287989</v>
      </c>
      <c r="J476" s="43">
        <f t="shared" si="105"/>
        <v>726.33248673678577</v>
      </c>
      <c r="K476">
        <f t="shared" si="106"/>
        <v>2.0925514122861935</v>
      </c>
      <c r="L476">
        <f t="shared" si="107"/>
        <v>9.6101116261084538</v>
      </c>
      <c r="M476" s="43">
        <f t="shared" si="108"/>
        <v>16.776218519435648</v>
      </c>
      <c r="N476" s="6">
        <f t="shared" si="109"/>
        <v>2.7931783460390718E-8</v>
      </c>
      <c r="O476" s="4">
        <f>SUM($N$54:N476)*0.1+$O$30</f>
        <v>5.3248986347724881E-7</v>
      </c>
      <c r="P476" s="4">
        <f>SUM($O$235:O476)</f>
        <v>4.1573764533209795E-5</v>
      </c>
      <c r="Q476" s="6">
        <f t="shared" si="110"/>
        <v>-2.1849040774533151E-7</v>
      </c>
      <c r="R476" s="4">
        <f>SUM($Q$54:Q476)*0.1+$O$8</f>
        <v>-2.4300200971460615E-7</v>
      </c>
      <c r="S476" s="4">
        <f>SUM($R$235:R476)</f>
        <v>4.5757200533981567E-4</v>
      </c>
      <c r="T476">
        <f t="shared" si="111"/>
        <v>5.8531652243154437E-7</v>
      </c>
      <c r="U476">
        <f t="shared" si="112"/>
        <v>4.5945676398129458E-4</v>
      </c>
      <c r="X476" s="1"/>
    </row>
    <row r="477" spans="1:24" x14ac:dyDescent="0.25">
      <c r="A477" s="8"/>
      <c r="B477">
        <f t="shared" si="97"/>
        <v>42.300000000000331</v>
      </c>
      <c r="C477">
        <f t="shared" si="98"/>
        <v>-1396.6998684018731</v>
      </c>
      <c r="D477">
        <f t="shared" si="99"/>
        <v>-725.74654049904279</v>
      </c>
      <c r="E477">
        <f t="shared" si="100"/>
        <v>29.169165961926041</v>
      </c>
      <c r="F477">
        <f t="shared" si="101"/>
        <v>36287.327024952137</v>
      </c>
      <c r="G477">
        <f t="shared" si="102"/>
        <v>-3253.4413425750254</v>
      </c>
      <c r="H477">
        <f t="shared" si="103"/>
        <v>25532.515552591456</v>
      </c>
      <c r="I477">
        <f t="shared" si="104"/>
        <v>25738.963285511345</v>
      </c>
      <c r="J477" s="43">
        <f t="shared" si="105"/>
        <v>726.33248673678577</v>
      </c>
      <c r="K477">
        <f t="shared" si="106"/>
        <v>2.0973994173183703</v>
      </c>
      <c r="L477">
        <f t="shared" si="107"/>
        <v>9.6101116261084538</v>
      </c>
      <c r="M477" s="43">
        <f t="shared" si="108"/>
        <v>16.776823916181574</v>
      </c>
      <c r="N477" s="6">
        <f t="shared" si="109"/>
        <v>2.7906763276414535E-8</v>
      </c>
      <c r="O477" s="4">
        <f>SUM($N$54:N477)*0.1+$O$30</f>
        <v>5.3528053980489031E-7</v>
      </c>
      <c r="P477" s="4">
        <f>SUM($O$235:O477)</f>
        <v>4.2109045073014683E-5</v>
      </c>
      <c r="Q477" s="6">
        <f t="shared" si="110"/>
        <v>-2.1900805711578956E-7</v>
      </c>
      <c r="R477" s="4">
        <f>SUM($Q$54:Q477)*0.1+$O$8</f>
        <v>-2.6490281542618584E-7</v>
      </c>
      <c r="S477" s="4">
        <f>SUM($R$235:R477)</f>
        <v>4.5730710252438948E-4</v>
      </c>
      <c r="T477">
        <f t="shared" si="111"/>
        <v>5.9724262901649494E-7</v>
      </c>
      <c r="U477">
        <f t="shared" si="112"/>
        <v>4.5924172033496002E-4</v>
      </c>
      <c r="X477" s="1"/>
    </row>
    <row r="478" spans="1:24" x14ac:dyDescent="0.25">
      <c r="A478" s="8"/>
      <c r="B478">
        <f t="shared" si="97"/>
        <v>42.400000000000333</v>
      </c>
      <c r="C478">
        <f t="shared" si="98"/>
        <v>-1396.6998684018731</v>
      </c>
      <c r="D478">
        <f t="shared" si="99"/>
        <v>-725.74654049904279</v>
      </c>
      <c r="E478">
        <f t="shared" si="100"/>
        <v>29.169165961926041</v>
      </c>
      <c r="F478">
        <f t="shared" si="101"/>
        <v>36287.327024952137</v>
      </c>
      <c r="G478">
        <f t="shared" si="102"/>
        <v>-3250.5244259788315</v>
      </c>
      <c r="H478">
        <f t="shared" si="103"/>
        <v>25592.864430966376</v>
      </c>
      <c r="I478">
        <f t="shared" si="104"/>
        <v>25798.461559281182</v>
      </c>
      <c r="J478" s="43">
        <f t="shared" si="105"/>
        <v>726.33248673678577</v>
      </c>
      <c r="K478">
        <f t="shared" si="106"/>
        <v>2.1022477728388331</v>
      </c>
      <c r="L478">
        <f t="shared" si="107"/>
        <v>9.6101116261084538</v>
      </c>
      <c r="M478" s="43">
        <f t="shared" si="108"/>
        <v>16.777430735878497</v>
      </c>
      <c r="N478" s="6">
        <f t="shared" si="109"/>
        <v>2.7881743092438325E-8</v>
      </c>
      <c r="O478" s="4">
        <f>SUM($N$54:N478)*0.1+$O$30</f>
        <v>5.380687141141343E-7</v>
      </c>
      <c r="P478" s="4">
        <f>SUM($O$235:O478)</f>
        <v>4.2647113787128815E-5</v>
      </c>
      <c r="Q478" s="6">
        <f t="shared" si="110"/>
        <v>-2.1952570648624757E-7</v>
      </c>
      <c r="R478" s="4">
        <f>SUM($Q$54:Q478)*0.1+$O$8</f>
        <v>-2.8685538607481027E-7</v>
      </c>
      <c r="S478" s="4">
        <f>SUM($R$235:R478)</f>
        <v>4.5702024713831468E-4</v>
      </c>
      <c r="T478">
        <f t="shared" si="111"/>
        <v>6.0975729075474483E-7</v>
      </c>
      <c r="U478">
        <f t="shared" si="112"/>
        <v>4.590057544396786E-4</v>
      </c>
      <c r="X478" s="1"/>
    </row>
    <row r="479" spans="1:24" x14ac:dyDescent="0.25">
      <c r="A479" s="8"/>
      <c r="B479">
        <f t="shared" si="97"/>
        <v>42.500000000000334</v>
      </c>
      <c r="C479">
        <f t="shared" si="98"/>
        <v>-1396.6998684018731</v>
      </c>
      <c r="D479">
        <f t="shared" si="99"/>
        <v>-725.74654049904279</v>
      </c>
      <c r="E479">
        <f t="shared" si="100"/>
        <v>29.169165961926041</v>
      </c>
      <c r="F479">
        <f t="shared" si="101"/>
        <v>36287.327024952137</v>
      </c>
      <c r="G479">
        <f t="shared" si="102"/>
        <v>-3247.6075093826394</v>
      </c>
      <c r="H479">
        <f t="shared" si="103"/>
        <v>25653.213309341296</v>
      </c>
      <c r="I479">
        <f t="shared" si="104"/>
        <v>25857.9641044991</v>
      </c>
      <c r="J479" s="43">
        <f t="shared" si="105"/>
        <v>726.33248673678577</v>
      </c>
      <c r="K479">
        <f t="shared" si="106"/>
        <v>2.1070964764281994</v>
      </c>
      <c r="L479">
        <f t="shared" si="107"/>
        <v>9.6101116261084538</v>
      </c>
      <c r="M479" s="43">
        <f t="shared" si="108"/>
        <v>16.77803897837202</v>
      </c>
      <c r="N479" s="6">
        <f t="shared" si="109"/>
        <v>2.7856722908462132E-8</v>
      </c>
      <c r="O479" s="4">
        <f>SUM($N$54:N479)*0.1+$O$30</f>
        <v>5.4085438640498054E-7</v>
      </c>
      <c r="P479" s="4">
        <f>SUM($O$235:O479)</f>
        <v>4.3187968173533794E-5</v>
      </c>
      <c r="Q479" s="6">
        <f t="shared" si="110"/>
        <v>-2.2004335585670556E-7</v>
      </c>
      <c r="R479" s="4">
        <f>SUM($Q$54:Q479)*0.1+$O$8</f>
        <v>-3.0885972166048116E-7</v>
      </c>
      <c r="S479" s="4">
        <f>SUM($R$235:R479)</f>
        <v>4.567113874166542E-4</v>
      </c>
      <c r="T479">
        <f t="shared" si="111"/>
        <v>6.2283047047948607E-7</v>
      </c>
      <c r="U479">
        <f t="shared" si="112"/>
        <v>4.5874883323121751E-4</v>
      </c>
      <c r="X479" s="1"/>
    </row>
    <row r="480" spans="1:24" x14ac:dyDescent="0.25">
      <c r="A480" s="8"/>
      <c r="B480">
        <f t="shared" si="97"/>
        <v>42.600000000000335</v>
      </c>
      <c r="C480">
        <f t="shared" si="98"/>
        <v>-1396.6998684018731</v>
      </c>
      <c r="D480">
        <f t="shared" si="99"/>
        <v>-725.74654049904279</v>
      </c>
      <c r="E480">
        <f t="shared" si="100"/>
        <v>29.169165961926041</v>
      </c>
      <c r="F480">
        <f t="shared" si="101"/>
        <v>36287.327024952137</v>
      </c>
      <c r="G480">
        <f t="shared" si="102"/>
        <v>-3244.6905927864464</v>
      </c>
      <c r="H480">
        <f t="shared" si="103"/>
        <v>25713.562187716216</v>
      </c>
      <c r="I480">
        <f t="shared" si="104"/>
        <v>25917.470891745321</v>
      </c>
      <c r="J480" s="43">
        <f t="shared" si="105"/>
        <v>726.33248673678577</v>
      </c>
      <c r="K480">
        <f t="shared" si="106"/>
        <v>2.1119455256891295</v>
      </c>
      <c r="L480">
        <f t="shared" si="107"/>
        <v>9.6101116261084538</v>
      </c>
      <c r="M480" s="43">
        <f t="shared" si="108"/>
        <v>16.778648643507406</v>
      </c>
      <c r="N480" s="6">
        <f t="shared" si="109"/>
        <v>2.7831702724485933E-8</v>
      </c>
      <c r="O480" s="4">
        <f>SUM($N$54:N480)*0.1+$O$30</f>
        <v>5.4363755667742904E-7</v>
      </c>
      <c r="P480" s="4">
        <f>SUM($O$235:O480)</f>
        <v>4.373160573021122E-5</v>
      </c>
      <c r="Q480" s="6">
        <f t="shared" si="110"/>
        <v>-2.2056100522716357E-7</v>
      </c>
      <c r="R480" s="4">
        <f>SUM($Q$54:Q480)*0.1+$O$8</f>
        <v>-3.3091582218319765E-7</v>
      </c>
      <c r="S480" s="4">
        <f>SUM($R$235:R480)</f>
        <v>4.5638047159447098E-4</v>
      </c>
      <c r="T480">
        <f t="shared" si="111"/>
        <v>6.3643308713594288E-7</v>
      </c>
      <c r="U480">
        <f t="shared" si="112"/>
        <v>4.5847092404266421E-4</v>
      </c>
      <c r="X480" s="1"/>
    </row>
    <row r="481" spans="1:24" x14ac:dyDescent="0.25">
      <c r="A481" s="8"/>
      <c r="B481">
        <f t="shared" si="97"/>
        <v>42.700000000000337</v>
      </c>
      <c r="C481">
        <f t="shared" si="98"/>
        <v>-1396.6998684018731</v>
      </c>
      <c r="D481">
        <f t="shared" si="99"/>
        <v>-725.74654049904279</v>
      </c>
      <c r="E481">
        <f t="shared" si="100"/>
        <v>29.169165961926041</v>
      </c>
      <c r="F481">
        <f t="shared" si="101"/>
        <v>36287.327024952137</v>
      </c>
      <c r="G481">
        <f t="shared" si="102"/>
        <v>-3241.7736761902543</v>
      </c>
      <c r="H481">
        <f t="shared" si="103"/>
        <v>25773.911066091139</v>
      </c>
      <c r="I481">
        <f t="shared" si="104"/>
        <v>25976.981891867566</v>
      </c>
      <c r="J481" s="43">
        <f t="shared" si="105"/>
        <v>726.33248673678577</v>
      </c>
      <c r="K481">
        <f t="shared" si="106"/>
        <v>2.1167949182460819</v>
      </c>
      <c r="L481">
        <f t="shared" si="107"/>
        <v>9.6101116261084538</v>
      </c>
      <c r="M481" s="43">
        <f t="shared" si="108"/>
        <v>16.779259731129592</v>
      </c>
      <c r="N481" s="6">
        <f t="shared" si="109"/>
        <v>2.780668254050974E-8</v>
      </c>
      <c r="O481" s="4">
        <f>SUM($N$54:N481)*0.1+$O$30</f>
        <v>5.4641822493148002E-7</v>
      </c>
      <c r="P481" s="4">
        <f>SUM($O$235:O481)</f>
        <v>4.4278023955142698E-5</v>
      </c>
      <c r="Q481" s="6">
        <f t="shared" si="110"/>
        <v>-2.2107865459762161E-7</v>
      </c>
      <c r="R481" s="4">
        <f>SUM($Q$54:Q481)*0.1+$O$8</f>
        <v>-3.5302368764295974E-7</v>
      </c>
      <c r="S481" s="4">
        <f>SUM($R$235:R481)</f>
        <v>4.5602744790682802E-4</v>
      </c>
      <c r="T481">
        <f t="shared" si="111"/>
        <v>6.5053716310008264E-7</v>
      </c>
      <c r="U481">
        <f t="shared" si="112"/>
        <v>4.5817199461532668E-4</v>
      </c>
      <c r="X481" s="1"/>
    </row>
    <row r="482" spans="1:24" x14ac:dyDescent="0.25">
      <c r="A482" s="8"/>
      <c r="B482">
        <f t="shared" si="97"/>
        <v>42.800000000000338</v>
      </c>
      <c r="C482">
        <f t="shared" si="98"/>
        <v>-1396.6998684018731</v>
      </c>
      <c r="D482">
        <f t="shared" si="99"/>
        <v>-725.74654049904279</v>
      </c>
      <c r="E482">
        <f t="shared" si="100"/>
        <v>29.169165961926041</v>
      </c>
      <c r="F482">
        <f t="shared" si="101"/>
        <v>36287.327024952137</v>
      </c>
      <c r="G482">
        <f t="shared" si="102"/>
        <v>-3238.8567595940613</v>
      </c>
      <c r="H482">
        <f t="shared" si="103"/>
        <v>25834.259944466059</v>
      </c>
      <c r="I482">
        <f t="shared" si="104"/>
        <v>26036.497075978012</v>
      </c>
      <c r="J482" s="43">
        <f t="shared" si="105"/>
        <v>726.33248673678577</v>
      </c>
      <c r="K482">
        <f t="shared" si="106"/>
        <v>2.1216446517450649</v>
      </c>
      <c r="L482">
        <f t="shared" si="107"/>
        <v>9.6101116261084538</v>
      </c>
      <c r="M482" s="43">
        <f t="shared" si="108"/>
        <v>16.779872241083158</v>
      </c>
      <c r="N482" s="6">
        <f t="shared" si="109"/>
        <v>2.778166235653354E-8</v>
      </c>
      <c r="O482" s="4">
        <f>SUM($N$54:N482)*0.1+$O$30</f>
        <v>5.4919639116713326E-7</v>
      </c>
      <c r="P482" s="4">
        <f>SUM($O$235:O482)</f>
        <v>4.4827220346309832E-5</v>
      </c>
      <c r="Q482" s="6">
        <f t="shared" si="110"/>
        <v>-2.2159630396807963E-7</v>
      </c>
      <c r="R482" s="4">
        <f>SUM($Q$54:Q482)*0.1+$O$8</f>
        <v>-3.7518331803976827E-7</v>
      </c>
      <c r="S482" s="4">
        <f>SUM($R$235:R482)</f>
        <v>4.5565226458878824E-4</v>
      </c>
      <c r="T482">
        <f t="shared" si="111"/>
        <v>6.6511592839619528E-7</v>
      </c>
      <c r="U482">
        <f t="shared" si="112"/>
        <v>4.5785201310998697E-4</v>
      </c>
      <c r="X482" s="1"/>
    </row>
    <row r="483" spans="1:24" x14ac:dyDescent="0.25">
      <c r="A483" s="8"/>
      <c r="B483">
        <f t="shared" si="97"/>
        <v>42.90000000000034</v>
      </c>
      <c r="C483">
        <f t="shared" si="98"/>
        <v>-1396.6998684018731</v>
      </c>
      <c r="D483">
        <f t="shared" si="99"/>
        <v>-725.74654049904279</v>
      </c>
      <c r="E483">
        <f t="shared" si="100"/>
        <v>29.169165961926041</v>
      </c>
      <c r="F483">
        <f t="shared" si="101"/>
        <v>36287.327024952137</v>
      </c>
      <c r="G483">
        <f t="shared" si="102"/>
        <v>-3235.9398429978692</v>
      </c>
      <c r="H483">
        <f t="shared" si="103"/>
        <v>25894.608822840979</v>
      </c>
      <c r="I483">
        <f t="shared" si="104"/>
        <v>26096.016415450365</v>
      </c>
      <c r="J483" s="43">
        <f t="shared" si="105"/>
        <v>726.33248673678577</v>
      </c>
      <c r="K483">
        <f t="shared" si="106"/>
        <v>2.1264947238533991</v>
      </c>
      <c r="L483">
        <f t="shared" si="107"/>
        <v>9.6101116261084538</v>
      </c>
      <c r="M483" s="43">
        <f t="shared" si="108"/>
        <v>16.780486173212353</v>
      </c>
      <c r="N483" s="6">
        <f t="shared" si="109"/>
        <v>2.7756642172557347E-8</v>
      </c>
      <c r="O483" s="4">
        <f>SUM($N$54:N483)*0.1+$O$30</f>
        <v>5.5197205538438898E-7</v>
      </c>
      <c r="P483" s="4">
        <f>SUM($O$235:O483)</f>
        <v>4.537919240169422E-5</v>
      </c>
      <c r="Q483" s="6">
        <f t="shared" si="110"/>
        <v>-2.2211395333853764E-7</v>
      </c>
      <c r="R483" s="4">
        <f>SUM($Q$54:Q483)*0.1+$O$8</f>
        <v>-3.9739471337362156E-7</v>
      </c>
      <c r="S483" s="4">
        <f>SUM($R$235:R483)</f>
        <v>4.5525486987541464E-4</v>
      </c>
      <c r="T483">
        <f t="shared" si="111"/>
        <v>6.8014388782269432E-7</v>
      </c>
      <c r="U483">
        <f t="shared" si="112"/>
        <v>4.5751094811852391E-4</v>
      </c>
      <c r="X483" s="1"/>
    </row>
    <row r="484" spans="1:24" x14ac:dyDescent="0.25">
      <c r="A484" s="8"/>
      <c r="B484">
        <f t="shared" si="97"/>
        <v>43.000000000000341</v>
      </c>
      <c r="C484">
        <f t="shared" si="98"/>
        <v>-1396.6998684018731</v>
      </c>
      <c r="D484">
        <f t="shared" si="99"/>
        <v>-725.74654049904279</v>
      </c>
      <c r="E484">
        <f t="shared" si="100"/>
        <v>29.169165961926041</v>
      </c>
      <c r="F484">
        <f t="shared" si="101"/>
        <v>36287.327024952137</v>
      </c>
      <c r="G484">
        <f t="shared" si="102"/>
        <v>-3233.0229264016752</v>
      </c>
      <c r="H484">
        <f t="shared" si="103"/>
        <v>25954.957701215899</v>
      </c>
      <c r="I484">
        <f t="shared" si="104"/>
        <v>26155.539881916895</v>
      </c>
      <c r="J484" s="43">
        <f t="shared" si="105"/>
        <v>726.33248673678577</v>
      </c>
      <c r="K484">
        <f t="shared" si="106"/>
        <v>2.1313451322594728</v>
      </c>
      <c r="L484">
        <f t="shared" si="107"/>
        <v>9.6101116261084538</v>
      </c>
      <c r="M484" s="43">
        <f t="shared" si="108"/>
        <v>16.781101527361091</v>
      </c>
      <c r="N484" s="6">
        <f t="shared" si="109"/>
        <v>2.7731621988581141E-8</v>
      </c>
      <c r="O484" s="4">
        <f>SUM($N$54:N484)*0.1+$O$30</f>
        <v>5.5474521758324717E-7</v>
      </c>
      <c r="P484" s="4">
        <f>SUM($O$235:O484)</f>
        <v>4.5933937619277469E-5</v>
      </c>
      <c r="Q484" s="6">
        <f t="shared" si="110"/>
        <v>-2.2263160270899563E-7</v>
      </c>
      <c r="R484" s="4">
        <f>SUM($Q$54:Q484)*0.1+$O$8</f>
        <v>-4.1965787364452129E-7</v>
      </c>
      <c r="S484" s="4">
        <f>SUM($R$235:R484)</f>
        <v>4.5483521200177009E-4</v>
      </c>
      <c r="T484">
        <f t="shared" si="111"/>
        <v>6.9559685691018273E-7</v>
      </c>
      <c r="U484">
        <f t="shared" si="112"/>
        <v>4.5714876867591675E-4</v>
      </c>
      <c r="X484" s="1"/>
    </row>
    <row r="485" spans="1:24" x14ac:dyDescent="0.25">
      <c r="A485" s="8"/>
      <c r="B485">
        <f t="shared" si="97"/>
        <v>43.100000000000342</v>
      </c>
      <c r="C485">
        <f t="shared" si="98"/>
        <v>-1396.6998684018731</v>
      </c>
      <c r="D485">
        <f t="shared" si="99"/>
        <v>-725.74654049904279</v>
      </c>
      <c r="E485">
        <f t="shared" si="100"/>
        <v>29.169165961926041</v>
      </c>
      <c r="F485">
        <f t="shared" si="101"/>
        <v>36287.327024952137</v>
      </c>
      <c r="G485">
        <f t="shared" si="102"/>
        <v>-3230.1060098054841</v>
      </c>
      <c r="H485">
        <f t="shared" si="103"/>
        <v>26015.306579590822</v>
      </c>
      <c r="I485">
        <f t="shared" si="104"/>
        <v>26215.06744726557</v>
      </c>
      <c r="J485" s="43">
        <f t="shared" si="105"/>
        <v>726.33248673678577</v>
      </c>
      <c r="K485">
        <f t="shared" si="106"/>
        <v>2.136195874672512</v>
      </c>
      <c r="L485">
        <f t="shared" si="107"/>
        <v>9.6101116261084538</v>
      </c>
      <c r="M485" s="43">
        <f t="shared" si="108"/>
        <v>16.781718303372944</v>
      </c>
      <c r="N485" s="6">
        <f t="shared" si="109"/>
        <v>2.7706601804604954E-8</v>
      </c>
      <c r="O485" s="4">
        <f>SUM($N$54:N485)*0.1+$O$30</f>
        <v>5.5751587776370762E-7</v>
      </c>
      <c r="P485" s="4">
        <f>SUM($O$235:O485)</f>
        <v>4.6491453497041175E-5</v>
      </c>
      <c r="Q485" s="6">
        <f t="shared" si="110"/>
        <v>-2.2314925207945367E-7</v>
      </c>
      <c r="R485" s="4">
        <f>SUM($Q$54:Q485)*0.1+$O$8</f>
        <v>-4.4197279885246663E-7</v>
      </c>
      <c r="S485" s="4">
        <f>SUM($R$235:R485)</f>
        <v>4.543932392029176E-4</v>
      </c>
      <c r="T485">
        <f t="shared" si="111"/>
        <v>7.1145197229617708E-7</v>
      </c>
      <c r="U485">
        <f t="shared" si="112"/>
        <v>4.5676544427264573E-4</v>
      </c>
      <c r="X485" s="1"/>
    </row>
    <row r="486" spans="1:24" x14ac:dyDescent="0.25">
      <c r="A486" s="8"/>
      <c r="B486">
        <f t="shared" si="97"/>
        <v>43.200000000000344</v>
      </c>
      <c r="C486">
        <f t="shared" si="98"/>
        <v>-1396.6998684018731</v>
      </c>
      <c r="D486">
        <f t="shared" si="99"/>
        <v>-725.74654049904279</v>
      </c>
      <c r="E486">
        <f t="shared" si="100"/>
        <v>29.169165961926041</v>
      </c>
      <c r="F486">
        <f t="shared" si="101"/>
        <v>36287.327024952137</v>
      </c>
      <c r="G486">
        <f t="shared" si="102"/>
        <v>-3227.1890932092901</v>
      </c>
      <c r="H486">
        <f t="shared" si="103"/>
        <v>26075.655457965746</v>
      </c>
      <c r="I486">
        <f t="shared" si="104"/>
        <v>26274.599083637178</v>
      </c>
      <c r="J486" s="43">
        <f t="shared" si="105"/>
        <v>726.33248673678577</v>
      </c>
      <c r="K486">
        <f t="shared" si="106"/>
        <v>2.141046948822344</v>
      </c>
      <c r="L486">
        <f t="shared" si="107"/>
        <v>9.6101116261084538</v>
      </c>
      <c r="M486" s="43">
        <f t="shared" si="108"/>
        <v>16.782336501091144</v>
      </c>
      <c r="N486" s="6">
        <f t="shared" si="109"/>
        <v>2.7681581620628748E-8</v>
      </c>
      <c r="O486" s="4">
        <f>SUM($N$54:N486)*0.1+$O$30</f>
        <v>5.6028403592577055E-7</v>
      </c>
      <c r="P486" s="4">
        <f>SUM($O$235:O486)</f>
        <v>4.7051737532966944E-5</v>
      </c>
      <c r="Q486" s="6">
        <f t="shared" si="110"/>
        <v>-2.2366690144991171E-7</v>
      </c>
      <c r="R486" s="4">
        <f>SUM($Q$54:Q486)*0.1+$O$8</f>
        <v>-4.6433948899745756E-7</v>
      </c>
      <c r="S486" s="4">
        <f>SUM($R$235:R486)</f>
        <v>4.5392889971392016E-4</v>
      </c>
      <c r="T486">
        <f t="shared" si="111"/>
        <v>7.2768768160227243E-7</v>
      </c>
      <c r="U486">
        <f t="shared" si="112"/>
        <v>4.5636094486750439E-4</v>
      </c>
      <c r="X486" s="1"/>
    </row>
    <row r="487" spans="1:24" x14ac:dyDescent="0.25">
      <c r="A487" s="8"/>
      <c r="B487">
        <f t="shared" si="97"/>
        <v>43.300000000000345</v>
      </c>
      <c r="C487">
        <f t="shared" si="98"/>
        <v>-1396.6998684018731</v>
      </c>
      <c r="D487">
        <f t="shared" si="99"/>
        <v>-725.74654049904279</v>
      </c>
      <c r="E487">
        <f t="shared" si="100"/>
        <v>29.169165961926041</v>
      </c>
      <c r="F487">
        <f t="shared" si="101"/>
        <v>36287.327024952137</v>
      </c>
      <c r="G487">
        <f t="shared" si="102"/>
        <v>-3224.2721766130981</v>
      </c>
      <c r="H487">
        <f t="shared" si="103"/>
        <v>26136.004336340666</v>
      </c>
      <c r="I487">
        <f t="shared" si="104"/>
        <v>26334.134763422539</v>
      </c>
      <c r="J487" s="43">
        <f t="shared" si="105"/>
        <v>726.33248673678577</v>
      </c>
      <c r="K487">
        <f t="shared" si="106"/>
        <v>2.1458983524591702</v>
      </c>
      <c r="L487">
        <f t="shared" si="107"/>
        <v>9.6101116261084538</v>
      </c>
      <c r="M487" s="43">
        <f t="shared" si="108"/>
        <v>16.782956120358584</v>
      </c>
      <c r="N487" s="6">
        <f t="shared" si="109"/>
        <v>2.7656561436652555E-8</v>
      </c>
      <c r="O487" s="4">
        <f>SUM($N$54:N487)*0.1+$O$30</f>
        <v>5.6304969206943573E-7</v>
      </c>
      <c r="P487" s="4">
        <f>SUM($O$235:O487)</f>
        <v>4.7614787225036381E-5</v>
      </c>
      <c r="Q487" s="6">
        <f t="shared" si="110"/>
        <v>-2.2418455082036973E-7</v>
      </c>
      <c r="R487" s="4">
        <f>SUM($Q$54:Q487)*0.1+$O$8</f>
        <v>-4.8675794407949495E-7</v>
      </c>
      <c r="S487" s="4">
        <f>SUM($R$235:R487)</f>
        <v>4.5344214176984069E-4</v>
      </c>
      <c r="T487">
        <f t="shared" si="111"/>
        <v>7.4428371731751806E-7</v>
      </c>
      <c r="U487">
        <f t="shared" si="112"/>
        <v>4.5593524090083864E-4</v>
      </c>
      <c r="X487" s="1"/>
    </row>
    <row r="488" spans="1:24" x14ac:dyDescent="0.25">
      <c r="A488" s="8"/>
      <c r="B488">
        <f t="shared" si="97"/>
        <v>43.400000000000347</v>
      </c>
      <c r="C488">
        <f t="shared" si="98"/>
        <v>-1396.6998684018731</v>
      </c>
      <c r="D488">
        <f t="shared" si="99"/>
        <v>-725.74654049904279</v>
      </c>
      <c r="E488">
        <f t="shared" si="100"/>
        <v>29.169165961926041</v>
      </c>
      <c r="F488">
        <f t="shared" si="101"/>
        <v>36287.327024952137</v>
      </c>
      <c r="G488">
        <f t="shared" si="102"/>
        <v>-3221.3552600169069</v>
      </c>
      <c r="H488">
        <f t="shared" si="103"/>
        <v>26196.353214715589</v>
      </c>
      <c r="I488">
        <f t="shared" si="104"/>
        <v>26393.674459259713</v>
      </c>
      <c r="J488" s="43">
        <f t="shared" si="105"/>
        <v>726.33248673678577</v>
      </c>
      <c r="K488">
        <f t="shared" si="106"/>
        <v>2.1507500833533397</v>
      </c>
      <c r="L488">
        <f t="shared" si="107"/>
        <v>9.6101116261084538</v>
      </c>
      <c r="M488" s="43">
        <f t="shared" si="108"/>
        <v>16.783577161017821</v>
      </c>
      <c r="N488" s="6">
        <f t="shared" si="109"/>
        <v>2.7631541252676372E-8</v>
      </c>
      <c r="O488" s="4">
        <f>SUM($N$54:N488)*0.1+$O$30</f>
        <v>5.658128461947034E-7</v>
      </c>
      <c r="P488" s="4">
        <f>SUM($O$235:O488)</f>
        <v>4.8180600071231084E-5</v>
      </c>
      <c r="Q488" s="6">
        <f t="shared" si="110"/>
        <v>-2.2470220019082777E-7</v>
      </c>
      <c r="R488" s="4">
        <f>SUM($Q$54:Q488)*0.1+$O$8</f>
        <v>-5.0922816409857708E-7</v>
      </c>
      <c r="S488" s="4">
        <f>SUM($R$235:R488)</f>
        <v>4.5293291360574213E-4</v>
      </c>
      <c r="T488">
        <f t="shared" si="111"/>
        <v>7.6122105858295757E-7</v>
      </c>
      <c r="U488">
        <f t="shared" si="112"/>
        <v>4.5548830330823046E-4</v>
      </c>
      <c r="X488" s="1"/>
    </row>
    <row r="489" spans="1:24" x14ac:dyDescent="0.25">
      <c r="A489" s="8"/>
      <c r="B489">
        <f t="shared" si="97"/>
        <v>43.500000000000348</v>
      </c>
      <c r="C489">
        <f t="shared" si="98"/>
        <v>-1396.6998684018731</v>
      </c>
      <c r="D489">
        <f t="shared" si="99"/>
        <v>-725.74654049904279</v>
      </c>
      <c r="E489">
        <f t="shared" si="100"/>
        <v>29.169165961926041</v>
      </c>
      <c r="F489">
        <f t="shared" si="101"/>
        <v>36287.327024952137</v>
      </c>
      <c r="G489">
        <f t="shared" si="102"/>
        <v>-3218.438343420713</v>
      </c>
      <c r="H489">
        <f t="shared" si="103"/>
        <v>26256.702093090509</v>
      </c>
      <c r="I489">
        <f t="shared" si="104"/>
        <v>26453.218144031252</v>
      </c>
      <c r="J489" s="43">
        <f t="shared" si="105"/>
        <v>726.33248673678577</v>
      </c>
      <c r="K489">
        <f t="shared" si="106"/>
        <v>2.155602139295123</v>
      </c>
      <c r="L489">
        <f t="shared" si="107"/>
        <v>9.6101116261084538</v>
      </c>
      <c r="M489" s="43">
        <f t="shared" si="108"/>
        <v>16.784199622911078</v>
      </c>
      <c r="N489" s="6">
        <f t="shared" si="109"/>
        <v>2.7606521068700162E-8</v>
      </c>
      <c r="O489" s="4">
        <f>SUM($N$54:N489)*0.1+$O$30</f>
        <v>5.6857349830157353E-7</v>
      </c>
      <c r="P489" s="4">
        <f>SUM($O$235:O489)</f>
        <v>4.8749173569532658E-5</v>
      </c>
      <c r="Q489" s="6">
        <f t="shared" si="110"/>
        <v>-2.2521984956128578E-7</v>
      </c>
      <c r="R489" s="4">
        <f>SUM($Q$54:Q489)*0.1+$O$8</f>
        <v>-5.3175014905470567E-7</v>
      </c>
      <c r="S489" s="4">
        <f>SUM($R$235:R489)</f>
        <v>4.5240116345668743E-4</v>
      </c>
      <c r="T489">
        <f t="shared" si="111"/>
        <v>7.7848188417624148E-7</v>
      </c>
      <c r="U489">
        <f t="shared" si="112"/>
        <v>4.5502010353464255E-4</v>
      </c>
      <c r="X489" s="1"/>
    </row>
    <row r="490" spans="1:24" x14ac:dyDescent="0.25">
      <c r="A490" s="8"/>
      <c r="B490">
        <f t="shared" si="97"/>
        <v>43.60000000000035</v>
      </c>
      <c r="C490">
        <f t="shared" si="98"/>
        <v>-1396.6998684018731</v>
      </c>
      <c r="D490">
        <f t="shared" si="99"/>
        <v>-725.74654049904279</v>
      </c>
      <c r="E490">
        <f t="shared" si="100"/>
        <v>29.169165961926041</v>
      </c>
      <c r="F490">
        <f t="shared" si="101"/>
        <v>36287.327024952137</v>
      </c>
      <c r="G490">
        <f t="shared" si="102"/>
        <v>-3215.5214268245209</v>
      </c>
      <c r="H490">
        <f t="shared" si="103"/>
        <v>26317.050971465429</v>
      </c>
      <c r="I490">
        <f t="shared" si="104"/>
        <v>26512.765790861526</v>
      </c>
      <c r="J490" s="43">
        <f t="shared" si="105"/>
        <v>726.33248673678577</v>
      </c>
      <c r="K490">
        <f t="shared" si="106"/>
        <v>2.1604545180944976</v>
      </c>
      <c r="L490">
        <f t="shared" si="107"/>
        <v>9.6101116261084538</v>
      </c>
      <c r="M490" s="43">
        <f t="shared" si="108"/>
        <v>16.784823505880233</v>
      </c>
      <c r="N490" s="6">
        <f t="shared" si="109"/>
        <v>2.7581500884723969E-8</v>
      </c>
      <c r="O490" s="4">
        <f>SUM($N$54:N490)*0.1+$O$30</f>
        <v>5.7133164839004572E-7</v>
      </c>
      <c r="P490" s="4">
        <f>SUM($O$235:O490)</f>
        <v>4.9320505217922702E-5</v>
      </c>
      <c r="Q490" s="6">
        <f t="shared" si="110"/>
        <v>-2.257374989317438E-7</v>
      </c>
      <c r="R490" s="4">
        <f>SUM($Q$54:Q490)*0.1+$O$8</f>
        <v>-5.5432389894787985E-7</v>
      </c>
      <c r="S490" s="4">
        <f>SUM($R$235:R490)</f>
        <v>4.5184683955773957E-4</v>
      </c>
      <c r="T490">
        <f t="shared" si="111"/>
        <v>7.9604951943762025E-7</v>
      </c>
      <c r="U490">
        <f t="shared" si="112"/>
        <v>4.5453061354904222E-4</v>
      </c>
      <c r="X490" s="1"/>
    </row>
    <row r="491" spans="1:24" x14ac:dyDescent="0.25">
      <c r="A491" s="8"/>
      <c r="B491">
        <f t="shared" ref="B491:B554" si="113">B490+0.1</f>
        <v>43.700000000000351</v>
      </c>
      <c r="C491">
        <f t="shared" si="98"/>
        <v>-1396.6998684018731</v>
      </c>
      <c r="D491">
        <f t="shared" si="99"/>
        <v>-725.74654049904279</v>
      </c>
      <c r="E491">
        <f t="shared" si="100"/>
        <v>29.169165961926041</v>
      </c>
      <c r="F491">
        <f t="shared" si="101"/>
        <v>36287.327024952137</v>
      </c>
      <c r="G491">
        <f t="shared" si="102"/>
        <v>-3212.6045102283279</v>
      </c>
      <c r="H491">
        <f t="shared" si="103"/>
        <v>26377.399849840349</v>
      </c>
      <c r="I491">
        <f t="shared" si="104"/>
        <v>26572.31737311402</v>
      </c>
      <c r="J491" s="43">
        <f t="shared" si="105"/>
        <v>726.33248673678577</v>
      </c>
      <c r="K491">
        <f t="shared" si="106"/>
        <v>2.1653072175809247</v>
      </c>
      <c r="L491">
        <f t="shared" si="107"/>
        <v>9.6101116261084538</v>
      </c>
      <c r="M491" s="43">
        <f t="shared" si="108"/>
        <v>16.78544880976683</v>
      </c>
      <c r="N491" s="6">
        <f t="shared" si="109"/>
        <v>2.7556480700747769E-8</v>
      </c>
      <c r="O491" s="4">
        <f>SUM($N$54:N491)*0.1+$O$30</f>
        <v>5.7408729646012059E-7</v>
      </c>
      <c r="P491" s="4">
        <f>SUM($O$235:O491)</f>
        <v>4.989459251438282E-5</v>
      </c>
      <c r="Q491" s="6">
        <f t="shared" si="110"/>
        <v>-2.2625514830220181E-7</v>
      </c>
      <c r="R491" s="4">
        <f>SUM($Q$54:Q491)*0.1+$O$8</f>
        <v>-5.7694941377809964E-7</v>
      </c>
      <c r="S491" s="4">
        <f>SUM($R$235:R491)</f>
        <v>4.5126989014396149E-4</v>
      </c>
      <c r="T491">
        <f t="shared" si="111"/>
        <v>8.1390837937435146E-7</v>
      </c>
      <c r="U491">
        <f t="shared" si="112"/>
        <v>4.5401980585952343E-4</v>
      </c>
      <c r="X491" s="1"/>
    </row>
    <row r="492" spans="1:24" x14ac:dyDescent="0.25">
      <c r="A492" s="8"/>
      <c r="B492">
        <f t="shared" si="113"/>
        <v>43.800000000000352</v>
      </c>
      <c r="C492">
        <f t="shared" si="98"/>
        <v>-1396.6998684018731</v>
      </c>
      <c r="D492">
        <f t="shared" si="99"/>
        <v>-725.74654049904279</v>
      </c>
      <c r="E492">
        <f t="shared" si="100"/>
        <v>29.169165961926041</v>
      </c>
      <c r="F492">
        <f t="shared" si="101"/>
        <v>36287.327024952137</v>
      </c>
      <c r="G492">
        <f t="shared" si="102"/>
        <v>-3209.6875936321358</v>
      </c>
      <c r="H492">
        <f t="shared" si="103"/>
        <v>26437.748728215272</v>
      </c>
      <c r="I492">
        <f t="shared" si="104"/>
        <v>26631.872864388723</v>
      </c>
      <c r="J492" s="43">
        <f t="shared" si="105"/>
        <v>726.33248673678577</v>
      </c>
      <c r="K492">
        <f t="shared" si="106"/>
        <v>2.170160235603138</v>
      </c>
      <c r="L492">
        <f t="shared" si="107"/>
        <v>9.6101116261084538</v>
      </c>
      <c r="M492" s="43">
        <f t="shared" si="108"/>
        <v>16.786075534412078</v>
      </c>
      <c r="N492" s="6">
        <f t="shared" si="109"/>
        <v>2.7531460516771576E-8</v>
      </c>
      <c r="O492" s="4">
        <f>SUM($N$54:N492)*0.1+$O$30</f>
        <v>5.7684044251179773E-7</v>
      </c>
      <c r="P492" s="4">
        <f>SUM($O$235:O492)</f>
        <v>5.0471432956894618E-5</v>
      </c>
      <c r="Q492" s="6">
        <f t="shared" si="110"/>
        <v>-2.2677279767265983E-7</v>
      </c>
      <c r="R492" s="4">
        <f>SUM($Q$54:Q492)*0.1+$O$8</f>
        <v>-5.9962669354536587E-7</v>
      </c>
      <c r="S492" s="4">
        <f>SUM($R$235:R492)</f>
        <v>4.5067026345041613E-4</v>
      </c>
      <c r="T492">
        <f t="shared" si="111"/>
        <v>8.3204390973635208E-7</v>
      </c>
      <c r="U492">
        <f t="shared" si="112"/>
        <v>4.5348765352894648E-4</v>
      </c>
      <c r="X492" s="1"/>
    </row>
    <row r="493" spans="1:24" x14ac:dyDescent="0.25">
      <c r="A493" s="8"/>
      <c r="B493">
        <f t="shared" si="113"/>
        <v>43.900000000000354</v>
      </c>
      <c r="C493">
        <f t="shared" si="98"/>
        <v>-1396.6998684018731</v>
      </c>
      <c r="D493">
        <f t="shared" si="99"/>
        <v>-725.74654049904279</v>
      </c>
      <c r="E493">
        <f t="shared" si="100"/>
        <v>29.169165961926041</v>
      </c>
      <c r="F493">
        <f t="shared" si="101"/>
        <v>36287.327024952137</v>
      </c>
      <c r="G493">
        <f t="shared" si="102"/>
        <v>-3206.7706770359418</v>
      </c>
      <c r="H493">
        <f t="shared" si="103"/>
        <v>26498.097606590192</v>
      </c>
      <c r="I493">
        <f t="shared" si="104"/>
        <v>26691.432238519508</v>
      </c>
      <c r="J493" s="43">
        <f t="shared" si="105"/>
        <v>726.33248673678577</v>
      </c>
      <c r="K493">
        <f t="shared" si="106"/>
        <v>2.1750135700289297</v>
      </c>
      <c r="L493">
        <f t="shared" si="107"/>
        <v>9.6101116261084538</v>
      </c>
      <c r="M493" s="43">
        <f t="shared" si="108"/>
        <v>16.786703679656846</v>
      </c>
      <c r="N493" s="6">
        <f t="shared" si="109"/>
        <v>2.750644033279537E-8</v>
      </c>
      <c r="O493" s="4">
        <f>SUM($N$54:N493)*0.1+$O$30</f>
        <v>5.7959108654507733E-7</v>
      </c>
      <c r="P493" s="4">
        <f>SUM($O$235:O493)</f>
        <v>5.1051024043439694E-5</v>
      </c>
      <c r="Q493" s="6">
        <f t="shared" si="110"/>
        <v>-2.2729044704311784E-7</v>
      </c>
      <c r="R493" s="4">
        <f>SUM($Q$54:Q493)*0.1+$O$8</f>
        <v>-6.2235573824967685E-7</v>
      </c>
      <c r="S493" s="4">
        <f>SUM($R$235:R493)</f>
        <v>4.5004790771216647E-4</v>
      </c>
      <c r="T493">
        <f t="shared" si="111"/>
        <v>8.5044252747308192E-7</v>
      </c>
      <c r="U493">
        <f t="shared" si="112"/>
        <v>4.529341301911157E-4</v>
      </c>
      <c r="X493" s="1"/>
    </row>
    <row r="494" spans="1:24" x14ac:dyDescent="0.25">
      <c r="A494" s="8"/>
      <c r="B494">
        <f t="shared" si="113"/>
        <v>44.000000000000355</v>
      </c>
      <c r="C494">
        <f t="shared" si="98"/>
        <v>-1396.6998684018731</v>
      </c>
      <c r="D494">
        <f t="shared" si="99"/>
        <v>-725.74654049904279</v>
      </c>
      <c r="E494">
        <f t="shared" si="100"/>
        <v>29.169165961926041</v>
      </c>
      <c r="F494">
        <f t="shared" si="101"/>
        <v>36287.327024952137</v>
      </c>
      <c r="G494">
        <f t="shared" si="102"/>
        <v>-3203.8537604397507</v>
      </c>
      <c r="H494">
        <f t="shared" si="103"/>
        <v>26558.446484965112</v>
      </c>
      <c r="I494">
        <f t="shared" si="104"/>
        <v>26750.995469571586</v>
      </c>
      <c r="J494" s="43">
        <f t="shared" si="105"/>
        <v>726.33248673678577</v>
      </c>
      <c r="K494">
        <f t="shared" si="106"/>
        <v>2.1798672187449424</v>
      </c>
      <c r="L494">
        <f t="shared" si="107"/>
        <v>9.6101116261084538</v>
      </c>
      <c r="M494" s="43">
        <f t="shared" si="108"/>
        <v>16.787333245341664</v>
      </c>
      <c r="N494" s="6">
        <f t="shared" si="109"/>
        <v>2.7481420148819184E-8</v>
      </c>
      <c r="O494" s="4">
        <f>SUM($N$54:N494)*0.1+$O$30</f>
        <v>5.8233922855995921E-7</v>
      </c>
      <c r="P494" s="4">
        <f>SUM($O$235:O494)</f>
        <v>5.1633363271999652E-5</v>
      </c>
      <c r="Q494" s="6">
        <f t="shared" si="110"/>
        <v>-2.2780809641357586E-7</v>
      </c>
      <c r="R494" s="4">
        <f>SUM($Q$54:Q494)*0.1+$O$8</f>
        <v>-6.4513654789103428E-7</v>
      </c>
      <c r="S494" s="4">
        <f>SUM($R$235:R494)</f>
        <v>4.4940277116427545E-4</v>
      </c>
      <c r="T494">
        <f t="shared" si="111"/>
        <v>8.6909156165767085E-7</v>
      </c>
      <c r="U494">
        <f t="shared" si="112"/>
        <v>4.5235921006751747E-4</v>
      </c>
      <c r="X494" s="1"/>
    </row>
    <row r="495" spans="1:24" x14ac:dyDescent="0.25">
      <c r="A495" s="8"/>
      <c r="B495">
        <f t="shared" si="113"/>
        <v>44.100000000000357</v>
      </c>
      <c r="C495">
        <f t="shared" si="98"/>
        <v>-1396.6998684018731</v>
      </c>
      <c r="D495">
        <f t="shared" si="99"/>
        <v>-725.74654049904279</v>
      </c>
      <c r="E495">
        <f t="shared" si="100"/>
        <v>29.169165961926041</v>
      </c>
      <c r="F495">
        <f t="shared" si="101"/>
        <v>36287.327024952137</v>
      </c>
      <c r="G495">
        <f t="shared" si="102"/>
        <v>-3200.9368438435567</v>
      </c>
      <c r="H495">
        <f t="shared" si="103"/>
        <v>26618.795363340036</v>
      </c>
      <c r="I495">
        <f t="shared" si="104"/>
        <v>26810.562531838979</v>
      </c>
      <c r="J495" s="43">
        <f t="shared" si="105"/>
        <v>726.33248673678577</v>
      </c>
      <c r="K495">
        <f t="shared" si="106"/>
        <v>2.1847211796564654</v>
      </c>
      <c r="L495">
        <f t="shared" si="107"/>
        <v>9.6101116261084538</v>
      </c>
      <c r="M495" s="43">
        <f t="shared" si="108"/>
        <v>16.787964231306731</v>
      </c>
      <c r="N495" s="6">
        <f t="shared" si="109"/>
        <v>2.7456399964842977E-8</v>
      </c>
      <c r="O495" s="4">
        <f>SUM($N$54:N495)*0.1+$O$30</f>
        <v>5.8508486855644355E-7</v>
      </c>
      <c r="P495" s="4">
        <f>SUM($O$235:O495)</f>
        <v>5.2218448140556098E-5</v>
      </c>
      <c r="Q495" s="6">
        <f t="shared" si="110"/>
        <v>-2.283257457840339E-7</v>
      </c>
      <c r="R495" s="4">
        <f>SUM($Q$54:Q495)*0.1+$O$8</f>
        <v>-6.6796912246943816E-7</v>
      </c>
      <c r="S495" s="4">
        <f>SUM($R$235:R495)</f>
        <v>4.4873480204180602E-4</v>
      </c>
      <c r="T495">
        <f t="shared" si="111"/>
        <v>8.8797919569452872E-7</v>
      </c>
      <c r="U495">
        <f t="shared" si="112"/>
        <v>4.5176286798463949E-4</v>
      </c>
      <c r="X495" s="1"/>
    </row>
    <row r="496" spans="1:24" x14ac:dyDescent="0.25">
      <c r="A496" s="8"/>
      <c r="B496">
        <f t="shared" si="113"/>
        <v>44.200000000000358</v>
      </c>
      <c r="C496">
        <f t="shared" si="98"/>
        <v>-1396.6998684018731</v>
      </c>
      <c r="D496">
        <f t="shared" si="99"/>
        <v>-725.74654049904279</v>
      </c>
      <c r="E496">
        <f t="shared" si="100"/>
        <v>29.169165961926041</v>
      </c>
      <c r="F496">
        <f t="shared" si="101"/>
        <v>36287.327024952137</v>
      </c>
      <c r="G496">
        <f t="shared" si="102"/>
        <v>-3198.0199272473656</v>
      </c>
      <c r="H496">
        <f t="shared" si="103"/>
        <v>26679.144241714956</v>
      </c>
      <c r="I496">
        <f t="shared" si="104"/>
        <v>26870.13339984198</v>
      </c>
      <c r="J496" s="43">
        <f t="shared" si="105"/>
        <v>726.33248673678577</v>
      </c>
      <c r="K496">
        <f t="shared" si="106"/>
        <v>2.1895754506872254</v>
      </c>
      <c r="L496">
        <f t="shared" si="107"/>
        <v>9.6101116261084538</v>
      </c>
      <c r="M496" s="43">
        <f t="shared" si="108"/>
        <v>16.788596637391905</v>
      </c>
      <c r="N496" s="6">
        <f t="shared" si="109"/>
        <v>2.7431379780866791E-8</v>
      </c>
      <c r="O496" s="4">
        <f>SUM($N$54:N496)*0.1+$O$30</f>
        <v>5.8782800653453016E-7</v>
      </c>
      <c r="P496" s="4">
        <f>SUM($O$235:O496)</f>
        <v>5.280627614709063E-5</v>
      </c>
      <c r="Q496" s="6">
        <f t="shared" si="110"/>
        <v>-2.2884339515449191E-7</v>
      </c>
      <c r="R496" s="4">
        <f>SUM($Q$54:Q496)*0.1+$O$8</f>
        <v>-6.9085346198488764E-7</v>
      </c>
      <c r="S496" s="4">
        <f>SUM($R$235:R496)</f>
        <v>4.4804394857982116E-4</v>
      </c>
      <c r="T496">
        <f t="shared" si="111"/>
        <v>9.0709441140537527E-7</v>
      </c>
      <c r="U496">
        <f t="shared" si="112"/>
        <v>4.5114507939189607E-4</v>
      </c>
      <c r="X496" s="1"/>
    </row>
    <row r="497" spans="1:24" x14ac:dyDescent="0.25">
      <c r="A497" s="8"/>
      <c r="B497">
        <f t="shared" si="113"/>
        <v>44.30000000000036</v>
      </c>
      <c r="C497">
        <f t="shared" si="98"/>
        <v>-1396.6998684018731</v>
      </c>
      <c r="D497">
        <f t="shared" si="99"/>
        <v>-725.74654049904279</v>
      </c>
      <c r="E497">
        <f t="shared" si="100"/>
        <v>29.169165961926041</v>
      </c>
      <c r="F497">
        <f t="shared" si="101"/>
        <v>36287.327024952137</v>
      </c>
      <c r="G497">
        <f t="shared" si="102"/>
        <v>-3195.1030106511716</v>
      </c>
      <c r="H497">
        <f t="shared" si="103"/>
        <v>26739.493120089875</v>
      </c>
      <c r="I497">
        <f t="shared" si="104"/>
        <v>26929.708048324734</v>
      </c>
      <c r="J497" s="43">
        <f t="shared" si="105"/>
        <v>726.33248673678577</v>
      </c>
      <c r="K497">
        <f t="shared" si="106"/>
        <v>2.1944300297791894</v>
      </c>
      <c r="L497">
        <f t="shared" si="107"/>
        <v>9.6101116261084538</v>
      </c>
      <c r="M497" s="43">
        <f t="shared" si="108"/>
        <v>16.789230463436713</v>
      </c>
      <c r="N497" s="6">
        <f t="shared" si="109"/>
        <v>2.7406359596890585E-8</v>
      </c>
      <c r="O497" s="4">
        <f>SUM($N$54:N497)*0.1+$O$30</f>
        <v>5.9056864249421924E-7</v>
      </c>
      <c r="P497" s="4">
        <f>SUM($O$235:O497)</f>
        <v>5.3396844789584846E-5</v>
      </c>
      <c r="Q497" s="6">
        <f t="shared" si="110"/>
        <v>-2.2936104452494993E-7</v>
      </c>
      <c r="R497" s="4">
        <f>SUM($Q$54:Q497)*0.1+$O$8</f>
        <v>-7.1378956643738272E-7</v>
      </c>
      <c r="S497" s="4">
        <f>SUM($R$235:R497)</f>
        <v>4.4733015901338375E-4</v>
      </c>
      <c r="T497">
        <f t="shared" si="111"/>
        <v>9.2642693540955061E-7</v>
      </c>
      <c r="U497">
        <f t="shared" si="112"/>
        <v>4.5050582038018357E-4</v>
      </c>
      <c r="X497" s="1"/>
    </row>
    <row r="498" spans="1:24" x14ac:dyDescent="0.25">
      <c r="A498" s="8"/>
      <c r="B498">
        <f t="shared" si="113"/>
        <v>44.400000000000361</v>
      </c>
      <c r="C498">
        <f t="shared" si="98"/>
        <v>-1396.6998684018731</v>
      </c>
      <c r="D498">
        <f t="shared" si="99"/>
        <v>-725.74654049904279</v>
      </c>
      <c r="E498">
        <f t="shared" si="100"/>
        <v>29.169165961926041</v>
      </c>
      <c r="F498">
        <f t="shared" si="101"/>
        <v>36287.327024952137</v>
      </c>
      <c r="G498">
        <f t="shared" si="102"/>
        <v>-3192.1860940549795</v>
      </c>
      <c r="H498">
        <f t="shared" si="103"/>
        <v>26799.841998464795</v>
      </c>
      <c r="I498">
        <f t="shared" si="104"/>
        <v>26989.286452252782</v>
      </c>
      <c r="J498" s="43">
        <f t="shared" si="105"/>
        <v>726.33248673678577</v>
      </c>
      <c r="K498">
        <f t="shared" si="106"/>
        <v>2.1992849148923668</v>
      </c>
      <c r="L498">
        <f t="shared" si="107"/>
        <v>9.6101116261084538</v>
      </c>
      <c r="M498" s="43">
        <f t="shared" si="108"/>
        <v>16.789865709280338</v>
      </c>
      <c r="N498" s="6">
        <f t="shared" si="109"/>
        <v>2.7381339412914392E-8</v>
      </c>
      <c r="O498" s="4">
        <f>SUM($N$54:N498)*0.1+$O$30</f>
        <v>5.9330677643551058E-7</v>
      </c>
      <c r="P498" s="4">
        <f>SUM($O$235:O498)</f>
        <v>5.3990151566020358E-5</v>
      </c>
      <c r="Q498" s="6">
        <f t="shared" si="110"/>
        <v>-2.2987869389540791E-7</v>
      </c>
      <c r="R498" s="4">
        <f>SUM($Q$54:Q498)*0.1+$O$8</f>
        <v>-7.367774358269234E-7</v>
      </c>
      <c r="S498" s="4">
        <f>SUM($R$235:R498)</f>
        <v>4.4659338157755684E-4</v>
      </c>
      <c r="T498">
        <f t="shared" si="111"/>
        <v>9.4596718807154888E-7</v>
      </c>
      <c r="U498">
        <f t="shared" si="112"/>
        <v>4.4984506770109098E-4</v>
      </c>
      <c r="X498" s="1"/>
    </row>
    <row r="499" spans="1:24" x14ac:dyDescent="0.25">
      <c r="A499" s="8"/>
      <c r="B499">
        <f t="shared" si="113"/>
        <v>44.500000000000362</v>
      </c>
      <c r="C499">
        <f t="shared" si="98"/>
        <v>-1396.6998684018731</v>
      </c>
      <c r="D499">
        <f t="shared" si="99"/>
        <v>-725.74654049904279</v>
      </c>
      <c r="E499">
        <f t="shared" si="100"/>
        <v>29.169165961926041</v>
      </c>
      <c r="F499">
        <f t="shared" si="101"/>
        <v>36287.327024952137</v>
      </c>
      <c r="G499">
        <f t="shared" si="102"/>
        <v>-3189.2691774587865</v>
      </c>
      <c r="H499">
        <f t="shared" si="103"/>
        <v>26860.190876839719</v>
      </c>
      <c r="I499">
        <f t="shared" si="104"/>
        <v>27048.868586810655</v>
      </c>
      <c r="J499" s="43">
        <f t="shared" si="105"/>
        <v>726.33248673678577</v>
      </c>
      <c r="K499">
        <f t="shared" si="106"/>
        <v>2.2041401040046109</v>
      </c>
      <c r="L499">
        <f t="shared" si="107"/>
        <v>9.6101116261084538</v>
      </c>
      <c r="M499" s="43">
        <f t="shared" si="108"/>
        <v>16.790502374761637</v>
      </c>
      <c r="N499" s="6">
        <f t="shared" si="109"/>
        <v>2.7356319228938192E-8</v>
      </c>
      <c r="O499" s="4">
        <f>SUM($N$54:N499)*0.1+$O$30</f>
        <v>5.9604240835840461E-7</v>
      </c>
      <c r="P499" s="4">
        <f>SUM($O$235:O499)</f>
        <v>5.4586193974378764E-5</v>
      </c>
      <c r="Q499" s="6">
        <f t="shared" si="110"/>
        <v>-2.3039634326586595E-7</v>
      </c>
      <c r="R499" s="4">
        <f>SUM($Q$54:Q499)*0.1+$O$8</f>
        <v>-7.5981707015351053E-7</v>
      </c>
      <c r="S499" s="4">
        <f>SUM($R$235:R499)</f>
        <v>4.458335645074033E-4</v>
      </c>
      <c r="T499">
        <f t="shared" si="111"/>
        <v>9.6570623517628385E-7</v>
      </c>
      <c r="U499">
        <f t="shared" si="112"/>
        <v>4.491627987867934E-4</v>
      </c>
      <c r="X499" s="1"/>
    </row>
    <row r="500" spans="1:24" x14ac:dyDescent="0.25">
      <c r="A500" s="8"/>
      <c r="B500">
        <f t="shared" si="113"/>
        <v>44.600000000000364</v>
      </c>
      <c r="C500">
        <f t="shared" si="98"/>
        <v>-1396.6998684018731</v>
      </c>
      <c r="D500">
        <f t="shared" si="99"/>
        <v>-725.74654049904279</v>
      </c>
      <c r="E500">
        <f t="shared" si="100"/>
        <v>29.169165961926041</v>
      </c>
      <c r="F500">
        <f t="shared" si="101"/>
        <v>36287.327024952137</v>
      </c>
      <c r="G500">
        <f t="shared" si="102"/>
        <v>-3186.3522608625944</v>
      </c>
      <c r="H500">
        <f t="shared" si="103"/>
        <v>26920.539755214639</v>
      </c>
      <c r="I500">
        <f t="shared" si="104"/>
        <v>27108.454427399505</v>
      </c>
      <c r="J500" s="43">
        <f t="shared" si="105"/>
        <v>726.33248673678577</v>
      </c>
      <c r="K500">
        <f t="shared" si="106"/>
        <v>2.2089955951114275</v>
      </c>
      <c r="L500">
        <f t="shared" si="107"/>
        <v>9.6101116261084538</v>
      </c>
      <c r="M500" s="43">
        <f t="shared" si="108"/>
        <v>16.791140459719117</v>
      </c>
      <c r="N500" s="6">
        <f t="shared" si="109"/>
        <v>2.7331299044961999E-8</v>
      </c>
      <c r="O500" s="4">
        <f>SUM($N$54:N500)*0.1+$O$30</f>
        <v>5.9877553826290069E-7</v>
      </c>
      <c r="P500" s="4">
        <f>SUM($O$235:O500)</f>
        <v>5.5184969512641663E-5</v>
      </c>
      <c r="Q500" s="6">
        <f t="shared" si="110"/>
        <v>-2.3091399263632397E-7</v>
      </c>
      <c r="R500" s="4">
        <f>SUM($Q$54:Q500)*0.1+$O$8</f>
        <v>-7.8290846941714326E-7</v>
      </c>
      <c r="S500" s="4">
        <f>SUM($R$235:R500)</f>
        <v>4.4505065603798615E-4</v>
      </c>
      <c r="T500">
        <f t="shared" si="111"/>
        <v>9.8563574240543866E-7</v>
      </c>
      <c r="U500">
        <f t="shared" si="112"/>
        <v>4.4845899177065572E-4</v>
      </c>
      <c r="X500" s="1"/>
    </row>
    <row r="501" spans="1:24" x14ac:dyDescent="0.25">
      <c r="A501" s="8"/>
      <c r="B501">
        <f t="shared" si="113"/>
        <v>44.700000000000365</v>
      </c>
      <c r="C501">
        <f t="shared" si="98"/>
        <v>-1396.6998684018731</v>
      </c>
      <c r="D501">
        <f t="shared" si="99"/>
        <v>-725.74654049904279</v>
      </c>
      <c r="E501">
        <f t="shared" si="100"/>
        <v>29.169165961926041</v>
      </c>
      <c r="F501">
        <f t="shared" si="101"/>
        <v>36287.327024952137</v>
      </c>
      <c r="G501">
        <f t="shared" si="102"/>
        <v>-3183.4353442664005</v>
      </c>
      <c r="H501">
        <f t="shared" si="103"/>
        <v>26980.888633589559</v>
      </c>
      <c r="I501">
        <f t="shared" si="104"/>
        <v>27168.043949634775</v>
      </c>
      <c r="J501" s="43">
        <f t="shared" si="105"/>
        <v>726.33248673678577</v>
      </c>
      <c r="K501">
        <f t="shared" si="106"/>
        <v>2.2138513862257838</v>
      </c>
      <c r="L501">
        <f t="shared" si="107"/>
        <v>9.6101116261084538</v>
      </c>
      <c r="M501" s="43">
        <f t="shared" si="108"/>
        <v>16.791779963990969</v>
      </c>
      <c r="N501" s="6">
        <f t="shared" si="109"/>
        <v>2.7306278860985789E-8</v>
      </c>
      <c r="O501" s="4">
        <f>SUM($N$54:N501)*0.1+$O$30</f>
        <v>6.0150616614899924E-7</v>
      </c>
      <c r="P501" s="4">
        <f>SUM($O$235:O501)</f>
        <v>5.5786475678790659E-5</v>
      </c>
      <c r="Q501" s="6">
        <f t="shared" si="110"/>
        <v>-2.3143164200678198E-7</v>
      </c>
      <c r="R501" s="4">
        <f>SUM($Q$54:Q501)*0.1+$O$8</f>
        <v>-8.0605163361782159E-7</v>
      </c>
      <c r="S501" s="4">
        <f>SUM($R$235:R501)</f>
        <v>4.4424460440436835E-4</v>
      </c>
      <c r="T501">
        <f t="shared" si="111"/>
        <v>1.0057479326219003E-6</v>
      </c>
      <c r="U501">
        <f t="shared" si="112"/>
        <v>4.4773362550857627E-4</v>
      </c>
      <c r="X501" s="1"/>
    </row>
    <row r="502" spans="1:24" x14ac:dyDescent="0.25">
      <c r="A502" s="8"/>
      <c r="B502">
        <f t="shared" si="113"/>
        <v>44.800000000000367</v>
      </c>
      <c r="C502">
        <f t="shared" si="98"/>
        <v>-1396.6998684018731</v>
      </c>
      <c r="D502">
        <f t="shared" si="99"/>
        <v>-725.74654049904279</v>
      </c>
      <c r="E502">
        <f t="shared" si="100"/>
        <v>29.169165961926041</v>
      </c>
      <c r="F502">
        <f t="shared" si="101"/>
        <v>36287.327024952137</v>
      </c>
      <c r="G502">
        <f t="shared" si="102"/>
        <v>-3180.5184276702093</v>
      </c>
      <c r="H502">
        <f t="shared" si="103"/>
        <v>27041.237511964478</v>
      </c>
      <c r="I502">
        <f t="shared" si="104"/>
        <v>27227.637129343864</v>
      </c>
      <c r="J502" s="43">
        <f t="shared" si="105"/>
        <v>726.33248673678577</v>
      </c>
      <c r="K502">
        <f t="shared" si="106"/>
        <v>2.2187074753779199</v>
      </c>
      <c r="L502">
        <f t="shared" si="107"/>
        <v>9.6101116261084538</v>
      </c>
      <c r="M502" s="43">
        <f t="shared" si="108"/>
        <v>16.792420887415027</v>
      </c>
      <c r="N502" s="6">
        <f t="shared" si="109"/>
        <v>2.7281258677009606E-8</v>
      </c>
      <c r="O502" s="4">
        <f>SUM($N$54:N502)*0.1+$O$30</f>
        <v>6.0423429201670027E-7</v>
      </c>
      <c r="P502" s="4">
        <f>SUM($O$235:O502)</f>
        <v>5.6390709970807358E-5</v>
      </c>
      <c r="Q502" s="6">
        <f t="shared" si="110"/>
        <v>-2.3194929137724E-7</v>
      </c>
      <c r="R502" s="4">
        <f>SUM($Q$54:Q502)*0.1+$O$8</f>
        <v>-8.2924656275554551E-7</v>
      </c>
      <c r="S502" s="4">
        <f>SUM($R$235:R502)</f>
        <v>4.434153578416128E-4</v>
      </c>
      <c r="T502">
        <f t="shared" si="111"/>
        <v>1.0260355459197356E-6</v>
      </c>
      <c r="U502">
        <f t="shared" si="112"/>
        <v>4.4698667960110095E-4</v>
      </c>
      <c r="X502" s="1"/>
    </row>
    <row r="503" spans="1:24" x14ac:dyDescent="0.25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-1396.6998684018731</v>
      </c>
      <c r="D503">
        <f t="shared" ref="D503:D566" si="115">IF(B503&lt;$B$41,$B$13,IF(AND($B$41&lt;=B503,B503&lt;$B$41+$G$8),$B$13+$B$16,$B$13+$B$16+$B$10))</f>
        <v>-725.74654049904279</v>
      </c>
      <c r="E503">
        <f t="shared" ref="E503:E566" si="116">IF(B503&lt;$B$41,$B$14,IF(AND($B$41&lt;=B503,B503&lt;$B$41+$G$8),$B$14+$B$17,$B$14+$B$17+$B$11))</f>
        <v>29.169165961926041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-3177.6015110740154</v>
      </c>
      <c r="H503">
        <f t="shared" ref="H503:H566" si="119">IF(B503&lt;$B$41,-$B$13*B503,IF(AND($B$41&lt;=B503,B503&lt;=$B$41+$G$8),-$B$13*B503+(-B503+B490)*B465,-$B$13*B503+(-B503+$B$41)*$B$16+(-B503+$B$41+$G$8)*$B$10))</f>
        <v>27101.586390339402</v>
      </c>
      <c r="I503">
        <f t="shared" ref="I503:I566" si="120">SQRT(SUMSQ(H503,G503))</f>
        <v>27287.233942563871</v>
      </c>
      <c r="J503" s="43">
        <f t="shared" ref="J503:J566" si="121">SQRT(SUMSQ(D503:E503))</f>
        <v>726.33248673678577</v>
      </c>
      <c r="K503">
        <f t="shared" ref="K503:K566" si="122">32*I503/(PI()*$G$13^3)</f>
        <v>2.2235638606151618</v>
      </c>
      <c r="L503">
        <f t="shared" ref="L503:L566" si="123">16*F503/(PI()*$G$13^3)*$G$23</f>
        <v>9.6101116261084538</v>
      </c>
      <c r="M503" s="43">
        <f t="shared" ref="M503:M566" si="124">SQRT(K503^2+3*L503^2)</f>
        <v>16.79306322982881</v>
      </c>
      <c r="N503" s="6">
        <f t="shared" ref="N503:N566" si="125">-G503/($G$15*$B$42)</f>
        <v>2.72562384930334E-8</v>
      </c>
      <c r="O503" s="4">
        <f>SUM($N$54:N503)*0.1+$O$30</f>
        <v>6.0695991586600356E-7</v>
      </c>
      <c r="P503" s="4">
        <f>SUM($O$235:O503)</f>
        <v>5.6997669886673364E-5</v>
      </c>
      <c r="Q503" s="6">
        <f t="shared" ref="Q503:Q566" si="126">-H503/($B$42*$G$15)</f>
        <v>-2.3246694074769804E-7</v>
      </c>
      <c r="R503" s="4">
        <f>SUM($Q$54:Q503)*0.1+$O$8</f>
        <v>-8.5249325683031504E-7</v>
      </c>
      <c r="S503" s="4">
        <f>SUM($R$235:R503)</f>
        <v>4.4256286458478248E-4</v>
      </c>
      <c r="T503">
        <f t="shared" ref="T503:T566" si="127">SQRT(SUMSQ(O503,R503))</f>
        <v>1.0464918023612146E-6</v>
      </c>
      <c r="U503">
        <f t="shared" ref="U503:U566" si="128">SQRT(S503^2+P503^2)</f>
        <v>4.4621813441633978E-4</v>
      </c>
      <c r="X503" s="1"/>
    </row>
    <row r="504" spans="1:24" x14ac:dyDescent="0.25">
      <c r="A504" s="8"/>
      <c r="B504">
        <f t="shared" si="113"/>
        <v>45.000000000000369</v>
      </c>
      <c r="C504">
        <f t="shared" si="114"/>
        <v>0</v>
      </c>
      <c r="D504">
        <f t="shared" si="115"/>
        <v>1693.4085944977662</v>
      </c>
      <c r="E504">
        <f t="shared" si="116"/>
        <v>-987.54519064168142</v>
      </c>
      <c r="F504">
        <f t="shared" si="117"/>
        <v>0</v>
      </c>
      <c r="G504">
        <f t="shared" si="118"/>
        <v>17775.813431549897</v>
      </c>
      <c r="H504">
        <f t="shared" si="119"/>
        <v>30481.354700959168</v>
      </c>
      <c r="I504">
        <f t="shared" si="120"/>
        <v>35285.868666634175</v>
      </c>
      <c r="J504" s="43">
        <f t="shared" si="121"/>
        <v>1960.3260370352721</v>
      </c>
      <c r="K504">
        <f t="shared" si="122"/>
        <v>2.8753512548281628</v>
      </c>
      <c r="L504">
        <f t="shared" si="123"/>
        <v>0</v>
      </c>
      <c r="M504" s="43">
        <f t="shared" si="124"/>
        <v>2.8753512548281628</v>
      </c>
      <c r="N504" s="6">
        <f t="shared" si="125"/>
        <v>-1.5247406215332234E-7</v>
      </c>
      <c r="O504" s="4">
        <f>SUM($N$54:N504)*0.1+$O$30</f>
        <v>5.9171250965067138E-7</v>
      </c>
      <c r="P504" s="4">
        <f>SUM($O$235:O504)</f>
        <v>5.7589382396324038E-5</v>
      </c>
      <c r="Q504" s="6">
        <f t="shared" si="126"/>
        <v>-2.6145728796537443E-7</v>
      </c>
      <c r="R504" s="4">
        <f>SUM($Q$54:Q504)*0.1+$O$8</f>
        <v>-8.7863898562685331E-7</v>
      </c>
      <c r="S504" s="4">
        <f>SUM($R$235:R504)</f>
        <v>4.4168422559915564E-4</v>
      </c>
      <c r="T504">
        <f t="shared" si="127"/>
        <v>1.0593064528928736E-6</v>
      </c>
      <c r="U504">
        <f t="shared" si="128"/>
        <v>4.4542282396383315E-4</v>
      </c>
      <c r="X504" s="1"/>
    </row>
    <row r="505" spans="1:24" x14ac:dyDescent="0.25">
      <c r="A505" s="8"/>
      <c r="B505">
        <f t="shared" si="113"/>
        <v>45.100000000000371</v>
      </c>
      <c r="C505">
        <f t="shared" si="114"/>
        <v>0</v>
      </c>
      <c r="D505">
        <f t="shared" si="115"/>
        <v>1693.4085944977662</v>
      </c>
      <c r="E505">
        <f t="shared" si="116"/>
        <v>-987.54519064168142</v>
      </c>
      <c r="F505">
        <f t="shared" si="117"/>
        <v>0</v>
      </c>
      <c r="G505">
        <f t="shared" si="118"/>
        <v>17677.058912485729</v>
      </c>
      <c r="H505">
        <f t="shared" si="119"/>
        <v>30312.01384150939</v>
      </c>
      <c r="I505">
        <f t="shared" si="120"/>
        <v>35089.836062930641</v>
      </c>
      <c r="J505" s="43">
        <f t="shared" si="121"/>
        <v>1960.3260370352721</v>
      </c>
      <c r="K505">
        <f t="shared" si="122"/>
        <v>2.8593770811902277</v>
      </c>
      <c r="L505">
        <f t="shared" si="123"/>
        <v>0</v>
      </c>
      <c r="M505" s="43">
        <f t="shared" si="124"/>
        <v>2.8593770811902277</v>
      </c>
      <c r="N505" s="6">
        <f t="shared" si="125"/>
        <v>-1.5162698403024829E-7</v>
      </c>
      <c r="O505" s="4">
        <f>SUM($N$54:N505)*0.1+$O$30</f>
        <v>5.7654981124764645E-7</v>
      </c>
      <c r="P505" s="4">
        <f>SUM($O$235:O505)</f>
        <v>5.8165932207571684E-5</v>
      </c>
      <c r="Q505" s="6">
        <f t="shared" si="126"/>
        <v>-2.6000474747667786E-7</v>
      </c>
      <c r="R505" s="4">
        <f>SUM($Q$54:Q505)*0.1+$O$8</f>
        <v>-9.0463946037452089E-7</v>
      </c>
      <c r="S505" s="4">
        <f>SUM($R$235:R505)</f>
        <v>4.4077958613878115E-4</v>
      </c>
      <c r="T505">
        <f t="shared" si="127"/>
        <v>1.072745187878464E-6</v>
      </c>
      <c r="U505">
        <f t="shared" si="128"/>
        <v>4.4460085382987179E-4</v>
      </c>
      <c r="X505" s="1"/>
    </row>
    <row r="506" spans="1:24" x14ac:dyDescent="0.25">
      <c r="A506" s="8"/>
      <c r="B506">
        <f t="shared" si="113"/>
        <v>45.200000000000372</v>
      </c>
      <c r="C506">
        <f t="shared" si="114"/>
        <v>0</v>
      </c>
      <c r="D506">
        <f t="shared" si="115"/>
        <v>1693.4085944977662</v>
      </c>
      <c r="E506">
        <f t="shared" si="116"/>
        <v>-987.54519064168142</v>
      </c>
      <c r="F506">
        <f t="shared" si="117"/>
        <v>0</v>
      </c>
      <c r="G506">
        <f t="shared" si="118"/>
        <v>17578.30439342156</v>
      </c>
      <c r="H506">
        <f t="shared" si="119"/>
        <v>30142.672982059612</v>
      </c>
      <c r="I506">
        <f t="shared" si="120"/>
        <v>34893.803459227114</v>
      </c>
      <c r="J506" s="43">
        <f t="shared" si="121"/>
        <v>1960.3260370352721</v>
      </c>
      <c r="K506">
        <f t="shared" si="122"/>
        <v>2.8434029075522931</v>
      </c>
      <c r="L506">
        <f t="shared" si="123"/>
        <v>0</v>
      </c>
      <c r="M506" s="43">
        <f t="shared" si="124"/>
        <v>2.8434029075522931</v>
      </c>
      <c r="N506" s="6">
        <f t="shared" si="125"/>
        <v>-1.5077990590717428E-7</v>
      </c>
      <c r="O506" s="4">
        <f>SUM($N$54:N506)*0.1+$O$30</f>
        <v>5.61471820656929E-7</v>
      </c>
      <c r="P506" s="4">
        <f>SUM($O$235:O506)</f>
        <v>5.8727404028228613E-5</v>
      </c>
      <c r="Q506" s="6">
        <f t="shared" si="126"/>
        <v>-2.585522069879813E-7</v>
      </c>
      <c r="R506" s="4">
        <f>SUM($Q$54:Q506)*0.1+$O$8</f>
        <v>-9.3049468107331949E-7</v>
      </c>
      <c r="S506" s="4">
        <f>SUM($R$235:R506)</f>
        <v>4.398490914577078E-4</v>
      </c>
      <c r="T506">
        <f t="shared" si="127"/>
        <v>1.0867708851904091E-6</v>
      </c>
      <c r="U506">
        <f t="shared" si="128"/>
        <v>4.4375233096859991E-4</v>
      </c>
      <c r="X506" s="1"/>
    </row>
    <row r="507" spans="1:24" x14ac:dyDescent="0.25">
      <c r="A507" s="8"/>
      <c r="B507">
        <f t="shared" si="113"/>
        <v>45.300000000000374</v>
      </c>
      <c r="C507">
        <f t="shared" si="114"/>
        <v>0</v>
      </c>
      <c r="D507">
        <f t="shared" si="115"/>
        <v>1693.4085944977662</v>
      </c>
      <c r="E507">
        <f t="shared" si="116"/>
        <v>-987.54519064168142</v>
      </c>
      <c r="F507">
        <f t="shared" si="117"/>
        <v>0</v>
      </c>
      <c r="G507">
        <f t="shared" si="118"/>
        <v>17479.549874357392</v>
      </c>
      <c r="H507">
        <f t="shared" si="119"/>
        <v>29973.332122609834</v>
      </c>
      <c r="I507">
        <f t="shared" si="120"/>
        <v>34697.770855523588</v>
      </c>
      <c r="J507" s="43">
        <f t="shared" si="121"/>
        <v>1960.3260370352721</v>
      </c>
      <c r="K507">
        <f t="shared" si="122"/>
        <v>2.8274287339143584</v>
      </c>
      <c r="L507">
        <f t="shared" si="123"/>
        <v>0</v>
      </c>
      <c r="M507" s="43">
        <f t="shared" si="124"/>
        <v>2.8274287339143584</v>
      </c>
      <c r="N507" s="6">
        <f t="shared" si="125"/>
        <v>-1.4993282778410023E-7</v>
      </c>
      <c r="O507" s="4">
        <f>SUM($N$54:N507)*0.1+$O$30</f>
        <v>5.4647853787851901E-7</v>
      </c>
      <c r="P507" s="4">
        <f>SUM($O$235:O507)</f>
        <v>5.9273882566107131E-5</v>
      </c>
      <c r="Q507" s="6">
        <f t="shared" si="126"/>
        <v>-2.5709966649928473E-7</v>
      </c>
      <c r="R507" s="4">
        <f>SUM($Q$54:Q507)*0.1+$O$8</f>
        <v>-9.5620464772324742E-7</v>
      </c>
      <c r="S507" s="4">
        <f>SUM($R$235:R507)</f>
        <v>4.3889288680998458E-4</v>
      </c>
      <c r="T507">
        <f t="shared" si="127"/>
        <v>1.1013474114417229E-6</v>
      </c>
      <c r="U507">
        <f t="shared" si="128"/>
        <v>4.4287736366500219E-4</v>
      </c>
      <c r="X507" s="1"/>
    </row>
    <row r="508" spans="1:24" x14ac:dyDescent="0.25">
      <c r="A508" s="8"/>
      <c r="B508">
        <f t="shared" si="113"/>
        <v>45.400000000000375</v>
      </c>
      <c r="C508">
        <f t="shared" si="114"/>
        <v>0</v>
      </c>
      <c r="D508">
        <f t="shared" si="115"/>
        <v>1693.4085944977662</v>
      </c>
      <c r="E508">
        <f t="shared" si="116"/>
        <v>-987.54519064168142</v>
      </c>
      <c r="F508">
        <f t="shared" si="117"/>
        <v>0</v>
      </c>
      <c r="G508">
        <f t="shared" si="118"/>
        <v>17380.795355293219</v>
      </c>
      <c r="H508">
        <f t="shared" si="119"/>
        <v>29803.991263160053</v>
      </c>
      <c r="I508">
        <f t="shared" si="120"/>
        <v>34501.738251820054</v>
      </c>
      <c r="J508" s="43">
        <f t="shared" si="121"/>
        <v>1960.3260370352721</v>
      </c>
      <c r="K508">
        <f t="shared" si="122"/>
        <v>2.8114545602764234</v>
      </c>
      <c r="L508">
        <f t="shared" si="123"/>
        <v>0</v>
      </c>
      <c r="M508" s="43">
        <f t="shared" si="124"/>
        <v>2.8114545602764234</v>
      </c>
      <c r="N508" s="6">
        <f t="shared" si="125"/>
        <v>-1.4908574966102616E-7</v>
      </c>
      <c r="O508" s="4">
        <f>SUM($N$54:N508)*0.1+$O$30</f>
        <v>5.3156996291241628E-7</v>
      </c>
      <c r="P508" s="4">
        <f>SUM($O$235:O508)</f>
        <v>5.9805452529019547E-5</v>
      </c>
      <c r="Q508" s="6">
        <f t="shared" si="126"/>
        <v>-2.5564712601058817E-7</v>
      </c>
      <c r="R508" s="4">
        <f>SUM($Q$54:Q508)*0.1+$O$8</f>
        <v>-9.817693603243072E-7</v>
      </c>
      <c r="S508" s="4">
        <f>SUM($R$235:R508)</f>
        <v>4.3791111744966027E-4</v>
      </c>
      <c r="T508">
        <f t="shared" si="127"/>
        <v>1.1164397441610125E-6</v>
      </c>
      <c r="U508">
        <f t="shared" si="128"/>
        <v>4.4197606149904881E-4</v>
      </c>
      <c r="X508" s="1"/>
    </row>
    <row r="509" spans="1:24" x14ac:dyDescent="0.25">
      <c r="A509" s="8"/>
      <c r="B509">
        <f t="shared" si="113"/>
        <v>45.500000000000377</v>
      </c>
      <c r="C509">
        <f t="shared" si="114"/>
        <v>0</v>
      </c>
      <c r="D509">
        <f t="shared" si="115"/>
        <v>1693.4085944977662</v>
      </c>
      <c r="E509">
        <f t="shared" si="116"/>
        <v>-987.54519064168142</v>
      </c>
      <c r="F509">
        <f t="shared" si="117"/>
        <v>0</v>
      </c>
      <c r="G509">
        <f t="shared" si="118"/>
        <v>17282.040836229051</v>
      </c>
      <c r="H509">
        <f t="shared" si="119"/>
        <v>29634.650403710275</v>
      </c>
      <c r="I509">
        <f t="shared" si="120"/>
        <v>34305.705648116527</v>
      </c>
      <c r="J509" s="43">
        <f t="shared" si="121"/>
        <v>1960.3260370352721</v>
      </c>
      <c r="K509">
        <f t="shared" si="122"/>
        <v>2.7954803866384887</v>
      </c>
      <c r="L509">
        <f t="shared" si="123"/>
        <v>0</v>
      </c>
      <c r="M509" s="43">
        <f t="shared" si="124"/>
        <v>2.7954803866384887</v>
      </c>
      <c r="N509" s="6">
        <f t="shared" si="125"/>
        <v>-1.4823867153795214E-7</v>
      </c>
      <c r="O509" s="4">
        <f>SUM($N$54:N509)*0.1+$O$30</f>
        <v>5.1674609575862122E-7</v>
      </c>
      <c r="P509" s="4">
        <f>SUM($O$235:O509)</f>
        <v>6.0322198624778167E-5</v>
      </c>
      <c r="Q509" s="6">
        <f t="shared" si="126"/>
        <v>-2.5419458552189161E-7</v>
      </c>
      <c r="R509" s="4">
        <f>SUM($Q$54:Q509)*0.1+$O$8</f>
        <v>-1.0071888188764963E-6</v>
      </c>
      <c r="S509" s="4">
        <f>SUM($R$235:R509)</f>
        <v>4.3690392863078375E-4</v>
      </c>
      <c r="T509">
        <f t="shared" si="127"/>
        <v>1.1320140654389458E-6</v>
      </c>
      <c r="U509">
        <f t="shared" si="128"/>
        <v>4.4104853531095662E-4</v>
      </c>
      <c r="X509" s="1"/>
    </row>
    <row r="510" spans="1:24" x14ac:dyDescent="0.25">
      <c r="A510" s="8"/>
      <c r="B510">
        <f t="shared" si="113"/>
        <v>45.600000000000378</v>
      </c>
      <c r="C510">
        <f t="shared" si="114"/>
        <v>0</v>
      </c>
      <c r="D510">
        <f t="shared" si="115"/>
        <v>1693.4085944977662</v>
      </c>
      <c r="E510">
        <f t="shared" si="116"/>
        <v>-987.54519064168142</v>
      </c>
      <c r="F510">
        <f t="shared" si="117"/>
        <v>0</v>
      </c>
      <c r="G510">
        <f t="shared" si="118"/>
        <v>17183.286317164879</v>
      </c>
      <c r="H510">
        <f t="shared" si="119"/>
        <v>29465.309544260494</v>
      </c>
      <c r="I510">
        <f t="shared" si="120"/>
        <v>34109.673044412993</v>
      </c>
      <c r="J510" s="43">
        <f t="shared" si="121"/>
        <v>1960.3260370352721</v>
      </c>
      <c r="K510">
        <f t="shared" si="122"/>
        <v>2.7795062130005537</v>
      </c>
      <c r="L510">
        <f t="shared" si="123"/>
        <v>0</v>
      </c>
      <c r="M510" s="43">
        <f t="shared" si="124"/>
        <v>2.7795062130005537</v>
      </c>
      <c r="N510" s="6">
        <f t="shared" si="125"/>
        <v>-1.4739159341487807E-7</v>
      </c>
      <c r="O510" s="4">
        <f>SUM($N$54:N510)*0.1+$O$30</f>
        <v>5.0200693641713343E-7</v>
      </c>
      <c r="P510" s="4">
        <f>SUM($O$235:O510)</f>
        <v>6.0824205561195303E-5</v>
      </c>
      <c r="Q510" s="6">
        <f t="shared" si="126"/>
        <v>-2.5274204503319499E-7</v>
      </c>
      <c r="R510" s="4">
        <f>SUM($Q$54:Q510)*0.1+$O$8</f>
        <v>-1.0324630233798156E-6</v>
      </c>
      <c r="S510" s="4">
        <f>SUM($R$235:R510)</f>
        <v>4.3587146560740392E-4</v>
      </c>
      <c r="T510">
        <f t="shared" si="127"/>
        <v>1.1480378298895493E-6</v>
      </c>
      <c r="U510">
        <f t="shared" si="128"/>
        <v>4.400948971675278E-4</v>
      </c>
      <c r="X510" s="1"/>
    </row>
    <row r="511" spans="1:24" x14ac:dyDescent="0.25">
      <c r="A511" s="8"/>
      <c r="B511">
        <f t="shared" si="113"/>
        <v>45.700000000000379</v>
      </c>
      <c r="C511">
        <f t="shared" si="114"/>
        <v>0</v>
      </c>
      <c r="D511">
        <f t="shared" si="115"/>
        <v>1693.4085944977662</v>
      </c>
      <c r="E511">
        <f t="shared" si="116"/>
        <v>-987.54519064168142</v>
      </c>
      <c r="F511">
        <f t="shared" si="117"/>
        <v>0</v>
      </c>
      <c r="G511">
        <f t="shared" si="118"/>
        <v>17084.53179810071</v>
      </c>
      <c r="H511">
        <f t="shared" si="119"/>
        <v>29295.968684810716</v>
      </c>
      <c r="I511">
        <f t="shared" si="120"/>
        <v>33913.64044070946</v>
      </c>
      <c r="J511" s="43">
        <f t="shared" si="121"/>
        <v>1960.3260370352721</v>
      </c>
      <c r="K511">
        <f t="shared" si="122"/>
        <v>2.7635320393626186</v>
      </c>
      <c r="L511">
        <f t="shared" si="123"/>
        <v>0</v>
      </c>
      <c r="M511" s="43">
        <f t="shared" si="124"/>
        <v>2.7635320393626186</v>
      </c>
      <c r="N511" s="6">
        <f t="shared" si="125"/>
        <v>-1.4654451529180405E-7</v>
      </c>
      <c r="O511" s="4">
        <f>SUM($N$54:N511)*0.1+$O$30</f>
        <v>4.873524848879531E-7</v>
      </c>
      <c r="P511" s="4">
        <f>SUM($O$235:O511)</f>
        <v>6.1311558046083257E-5</v>
      </c>
      <c r="Q511" s="6">
        <f t="shared" si="126"/>
        <v>-2.5128950454449842E-7</v>
      </c>
      <c r="R511" s="4">
        <f>SUM($Q$54:Q511)*0.1+$O$8</f>
        <v>-1.0575919738342659E-6</v>
      </c>
      <c r="S511" s="4">
        <f>SUM($R$235:R511)</f>
        <v>4.3481387363356966E-4</v>
      </c>
      <c r="T511">
        <f t="shared" si="127"/>
        <v>1.164479809891576E-6</v>
      </c>
      <c r="U511">
        <f t="shared" si="128"/>
        <v>4.3911526032952683E-4</v>
      </c>
      <c r="X511" s="1"/>
    </row>
    <row r="512" spans="1:24" x14ac:dyDescent="0.25">
      <c r="A512" s="8"/>
      <c r="B512">
        <f t="shared" si="113"/>
        <v>45.800000000000381</v>
      </c>
      <c r="C512">
        <f t="shared" si="114"/>
        <v>0</v>
      </c>
      <c r="D512">
        <f t="shared" si="115"/>
        <v>1693.4085944977662</v>
      </c>
      <c r="E512">
        <f t="shared" si="116"/>
        <v>-987.54519064168142</v>
      </c>
      <c r="F512">
        <f t="shared" si="117"/>
        <v>0</v>
      </c>
      <c r="G512">
        <f t="shared" si="118"/>
        <v>16985.777279036542</v>
      </c>
      <c r="H512">
        <f t="shared" si="119"/>
        <v>29126.627825360938</v>
      </c>
      <c r="I512">
        <f t="shared" si="120"/>
        <v>33717.607837005933</v>
      </c>
      <c r="J512" s="43">
        <f t="shared" si="121"/>
        <v>1960.3260370352721</v>
      </c>
      <c r="K512">
        <f t="shared" si="122"/>
        <v>2.7475578657246844</v>
      </c>
      <c r="L512">
        <f t="shared" si="123"/>
        <v>0</v>
      </c>
      <c r="M512" s="43">
        <f t="shared" si="124"/>
        <v>2.7475578657246844</v>
      </c>
      <c r="N512" s="6">
        <f t="shared" si="125"/>
        <v>-1.4569743716873E-7</v>
      </c>
      <c r="O512" s="4">
        <f>SUM($N$54:N512)*0.1+$O$30</f>
        <v>4.7278274117108003E-7</v>
      </c>
      <c r="P512" s="4">
        <f>SUM($O$235:O512)</f>
        <v>6.1784340787254336E-5</v>
      </c>
      <c r="Q512" s="6">
        <f t="shared" si="126"/>
        <v>-2.4983696405580186E-7</v>
      </c>
      <c r="R512" s="4">
        <f>SUM($Q$54:Q512)*0.1+$O$8</f>
        <v>-1.0825756702398463E-6</v>
      </c>
      <c r="S512" s="4">
        <f>SUM($R$235:R512)</f>
        <v>4.3373129796332982E-4</v>
      </c>
      <c r="T512">
        <f t="shared" si="127"/>
        <v>1.1813101210708782E-6</v>
      </c>
      <c r="U512">
        <f t="shared" si="128"/>
        <v>4.3810973922006163E-4</v>
      </c>
      <c r="X512" s="1"/>
    </row>
    <row r="513" spans="1:24" x14ac:dyDescent="0.25">
      <c r="A513" s="8"/>
      <c r="B513">
        <f t="shared" si="113"/>
        <v>45.900000000000382</v>
      </c>
      <c r="C513">
        <f t="shared" si="114"/>
        <v>0</v>
      </c>
      <c r="D513">
        <f t="shared" si="115"/>
        <v>1693.4085944977662</v>
      </c>
      <c r="E513">
        <f t="shared" si="116"/>
        <v>-987.54519064168142</v>
      </c>
      <c r="F513">
        <f t="shared" si="117"/>
        <v>0</v>
      </c>
      <c r="G513">
        <f t="shared" si="118"/>
        <v>16887.022759972373</v>
      </c>
      <c r="H513">
        <f t="shared" si="119"/>
        <v>28957.286965911157</v>
      </c>
      <c r="I513">
        <f t="shared" si="120"/>
        <v>33521.575233302399</v>
      </c>
      <c r="J513" s="43">
        <f t="shared" si="121"/>
        <v>1960.3260370352721</v>
      </c>
      <c r="K513">
        <f t="shared" si="122"/>
        <v>2.7315836920867489</v>
      </c>
      <c r="L513">
        <f t="shared" si="123"/>
        <v>0</v>
      </c>
      <c r="M513" s="43">
        <f t="shared" si="124"/>
        <v>2.7315836920867489</v>
      </c>
      <c r="N513" s="6">
        <f t="shared" si="125"/>
        <v>-1.4485035904565596E-7</v>
      </c>
      <c r="O513" s="4">
        <f>SUM($N$54:N513)*0.1+$O$30</f>
        <v>4.5829770526651442E-7</v>
      </c>
      <c r="P513" s="4">
        <f>SUM($O$235:O513)</f>
        <v>6.2242638492520849E-5</v>
      </c>
      <c r="Q513" s="6">
        <f t="shared" si="126"/>
        <v>-2.4838442356710524E-7</v>
      </c>
      <c r="R513" s="4">
        <f>SUM($Q$54:Q513)*0.1+$O$8</f>
        <v>-1.1074141125965561E-6</v>
      </c>
      <c r="S513" s="4">
        <f>SUM($R$235:R513)</f>
        <v>4.3262388385073325E-4</v>
      </c>
      <c r="T513">
        <f t="shared" si="127"/>
        <v>1.1985002308846548E-6</v>
      </c>
      <c r="U513">
        <f t="shared" si="128"/>
        <v>4.3707844939393133E-4</v>
      </c>
      <c r="X513" s="1"/>
    </row>
    <row r="514" spans="1:24" x14ac:dyDescent="0.25">
      <c r="A514" s="8"/>
      <c r="B514">
        <f t="shared" si="113"/>
        <v>46.000000000000384</v>
      </c>
      <c r="C514">
        <f t="shared" si="114"/>
        <v>0</v>
      </c>
      <c r="D514">
        <f t="shared" si="115"/>
        <v>1693.4085944977662</v>
      </c>
      <c r="E514">
        <f t="shared" si="116"/>
        <v>-987.54519064168142</v>
      </c>
      <c r="F514">
        <f t="shared" si="117"/>
        <v>0</v>
      </c>
      <c r="G514">
        <f t="shared" si="118"/>
        <v>16788.268240908204</v>
      </c>
      <c r="H514">
        <f t="shared" si="119"/>
        <v>28787.946106461379</v>
      </c>
      <c r="I514">
        <f t="shared" si="120"/>
        <v>33325.542629598873</v>
      </c>
      <c r="J514" s="43">
        <f t="shared" si="121"/>
        <v>1960.3260370352721</v>
      </c>
      <c r="K514">
        <f t="shared" si="122"/>
        <v>2.7156095184488147</v>
      </c>
      <c r="L514">
        <f t="shared" si="123"/>
        <v>0</v>
      </c>
      <c r="M514" s="43">
        <f t="shared" si="124"/>
        <v>2.7156095184488147</v>
      </c>
      <c r="N514" s="6">
        <f t="shared" si="125"/>
        <v>-1.4400328092258194E-7</v>
      </c>
      <c r="O514" s="4">
        <f>SUM($N$54:N514)*0.1+$O$30</f>
        <v>4.4389737717425629E-7</v>
      </c>
      <c r="P514" s="4">
        <f>SUM($O$235:O514)</f>
        <v>6.268653586969511E-5</v>
      </c>
      <c r="Q514" s="6">
        <f t="shared" si="126"/>
        <v>-2.4693188307840868E-7</v>
      </c>
      <c r="R514" s="4">
        <f>SUM($Q$54:Q514)*0.1+$O$8</f>
        <v>-1.1321073009043978E-6</v>
      </c>
      <c r="S514" s="4">
        <f>SUM($R$235:R514)</f>
        <v>4.3149177654982883E-4</v>
      </c>
      <c r="T514">
        <f t="shared" si="127"/>
        <v>1.216022953000158E-6</v>
      </c>
      <c r="U514">
        <f t="shared" si="128"/>
        <v>4.3602150750790948E-4</v>
      </c>
      <c r="X514" s="1"/>
    </row>
    <row r="515" spans="1:24" x14ac:dyDescent="0.25">
      <c r="A515" s="8"/>
      <c r="B515">
        <f t="shared" si="113"/>
        <v>46.100000000000385</v>
      </c>
      <c r="C515">
        <f t="shared" si="114"/>
        <v>0</v>
      </c>
      <c r="D515">
        <f t="shared" si="115"/>
        <v>1693.4085944977662</v>
      </c>
      <c r="E515">
        <f t="shared" si="116"/>
        <v>-987.54519064168142</v>
      </c>
      <c r="F515">
        <f t="shared" si="117"/>
        <v>0</v>
      </c>
      <c r="G515">
        <f t="shared" si="118"/>
        <v>16689.513721844032</v>
      </c>
      <c r="H515">
        <f t="shared" si="119"/>
        <v>28618.605247011601</v>
      </c>
      <c r="I515">
        <f t="shared" si="120"/>
        <v>33129.510025895346</v>
      </c>
      <c r="J515" s="43">
        <f t="shared" si="121"/>
        <v>1960.3260370352721</v>
      </c>
      <c r="K515">
        <f t="shared" si="122"/>
        <v>2.6996353448108801</v>
      </c>
      <c r="L515">
        <f t="shared" si="123"/>
        <v>0</v>
      </c>
      <c r="M515" s="43">
        <f t="shared" si="124"/>
        <v>2.6996353448108801</v>
      </c>
      <c r="N515" s="6">
        <f t="shared" si="125"/>
        <v>-1.4315620279950787E-7</v>
      </c>
      <c r="O515" s="4">
        <f>SUM($N$54:N515)*0.1+$O$30</f>
        <v>4.2958175689430541E-7</v>
      </c>
      <c r="P515" s="4">
        <f>SUM($O$235:O515)</f>
        <v>6.3116117626589414E-5</v>
      </c>
      <c r="Q515" s="6">
        <f t="shared" si="126"/>
        <v>-2.4547934258971211E-7</v>
      </c>
      <c r="R515" s="4">
        <f>SUM($Q$54:Q515)*0.1+$O$8</f>
        <v>-1.1566552351633687E-6</v>
      </c>
      <c r="S515" s="4">
        <f>SUM($R$235:R515)</f>
        <v>4.3033512131466546E-4</v>
      </c>
      <c r="T515">
        <f t="shared" si="127"/>
        <v>1.2338524299474496E-6</v>
      </c>
      <c r="U515">
        <f t="shared" si="128"/>
        <v>4.3493903129192865E-4</v>
      </c>
      <c r="X515" s="1"/>
    </row>
    <row r="516" spans="1:24" x14ac:dyDescent="0.25">
      <c r="A516" s="8"/>
      <c r="B516">
        <f t="shared" si="113"/>
        <v>46.200000000000387</v>
      </c>
      <c r="C516">
        <f t="shared" si="114"/>
        <v>0</v>
      </c>
      <c r="D516">
        <f t="shared" si="115"/>
        <v>1693.4085944977662</v>
      </c>
      <c r="E516">
        <f t="shared" si="116"/>
        <v>-987.54519064168142</v>
      </c>
      <c r="F516">
        <f t="shared" si="117"/>
        <v>0</v>
      </c>
      <c r="G516">
        <f t="shared" si="118"/>
        <v>16590.759202779864</v>
      </c>
      <c r="H516">
        <f t="shared" si="119"/>
        <v>28449.26438756182</v>
      </c>
      <c r="I516">
        <f t="shared" si="120"/>
        <v>32933.477422191812</v>
      </c>
      <c r="J516" s="43">
        <f t="shared" si="121"/>
        <v>1960.3260370352721</v>
      </c>
      <c r="K516">
        <f t="shared" si="122"/>
        <v>2.683661171172945</v>
      </c>
      <c r="L516">
        <f t="shared" si="123"/>
        <v>0</v>
      </c>
      <c r="M516" s="43">
        <f t="shared" si="124"/>
        <v>2.683661171172945</v>
      </c>
      <c r="N516" s="6">
        <f t="shared" si="125"/>
        <v>-1.4230912467643385E-7</v>
      </c>
      <c r="O516" s="4">
        <f>SUM($N$54:N516)*0.1+$O$30</f>
        <v>4.1535084442666189E-7</v>
      </c>
      <c r="P516" s="4">
        <f>SUM($O$235:O516)</f>
        <v>6.3531468471016074E-5</v>
      </c>
      <c r="Q516" s="6">
        <f t="shared" si="126"/>
        <v>-2.4402680210101555E-7</v>
      </c>
      <c r="R516" s="4">
        <f>SUM($Q$54:Q516)*0.1+$O$8</f>
        <v>-1.1810579153734707E-6</v>
      </c>
      <c r="S516" s="4">
        <f>SUM($R$235:R516)</f>
        <v>4.2915406339929201E-4</v>
      </c>
      <c r="T516">
        <f t="shared" si="127"/>
        <v>1.2519641062875042E-6</v>
      </c>
      <c r="U516">
        <f t="shared" si="128"/>
        <v>4.3383113952113588E-4</v>
      </c>
      <c r="X516" s="1"/>
    </row>
    <row r="517" spans="1:24" x14ac:dyDescent="0.25">
      <c r="A517" s="8"/>
      <c r="B517">
        <f t="shared" si="113"/>
        <v>46.300000000000388</v>
      </c>
      <c r="C517">
        <f t="shared" si="114"/>
        <v>0</v>
      </c>
      <c r="D517">
        <f t="shared" si="115"/>
        <v>1693.4085944977662</v>
      </c>
      <c r="E517">
        <f t="shared" si="116"/>
        <v>-987.54519064168142</v>
      </c>
      <c r="F517">
        <f t="shared" si="117"/>
        <v>0</v>
      </c>
      <c r="G517">
        <f t="shared" si="118"/>
        <v>16492.004683715691</v>
      </c>
      <c r="H517">
        <f t="shared" si="119"/>
        <v>28279.923528112042</v>
      </c>
      <c r="I517">
        <f t="shared" si="120"/>
        <v>32737.444818488282</v>
      </c>
      <c r="J517" s="43">
        <f t="shared" si="121"/>
        <v>1960.3260370352721</v>
      </c>
      <c r="K517">
        <f t="shared" si="122"/>
        <v>2.6676869975350104</v>
      </c>
      <c r="L517">
        <f t="shared" si="123"/>
        <v>0</v>
      </c>
      <c r="M517" s="43">
        <f t="shared" si="124"/>
        <v>2.6676869975350104</v>
      </c>
      <c r="N517" s="6">
        <f t="shared" si="125"/>
        <v>-1.4146204655335978E-7</v>
      </c>
      <c r="O517" s="4">
        <f>SUM($N$54:N517)*0.1+$O$30</f>
        <v>4.0120463977132605E-7</v>
      </c>
      <c r="P517" s="4">
        <f>SUM($O$235:O517)</f>
        <v>6.3932673110787401E-5</v>
      </c>
      <c r="Q517" s="6">
        <f t="shared" si="126"/>
        <v>-2.4257426161231899E-7</v>
      </c>
      <c r="R517" s="4">
        <f>SUM($Q$54:Q517)*0.1+$O$8</f>
        <v>-1.205315341534702E-6</v>
      </c>
      <c r="S517" s="4">
        <f>SUM($R$235:R517)</f>
        <v>4.2794874805775733E-4</v>
      </c>
      <c r="T517">
        <f t="shared" si="127"/>
        <v>1.2703346942884598E-6</v>
      </c>
      <c r="U517">
        <f t="shared" si="128"/>
        <v>4.3269795198878935E-4</v>
      </c>
      <c r="X517" s="1"/>
    </row>
    <row r="518" spans="1:24" x14ac:dyDescent="0.25">
      <c r="A518" s="8"/>
      <c r="B518">
        <f t="shared" si="113"/>
        <v>46.400000000000389</v>
      </c>
      <c r="C518">
        <f t="shared" si="114"/>
        <v>0</v>
      </c>
      <c r="D518">
        <f t="shared" si="115"/>
        <v>1693.4085944977662</v>
      </c>
      <c r="E518">
        <f t="shared" si="116"/>
        <v>-987.54519064168142</v>
      </c>
      <c r="F518">
        <f t="shared" si="117"/>
        <v>0</v>
      </c>
      <c r="G518">
        <f t="shared" si="118"/>
        <v>16393.250164651523</v>
      </c>
      <c r="H518">
        <f t="shared" si="119"/>
        <v>28110.58266866226</v>
      </c>
      <c r="I518">
        <f t="shared" si="120"/>
        <v>32541.412214784752</v>
      </c>
      <c r="J518" s="43">
        <f t="shared" si="121"/>
        <v>1960.3260370352721</v>
      </c>
      <c r="K518">
        <f t="shared" si="122"/>
        <v>2.6517128238970753</v>
      </c>
      <c r="L518">
        <f t="shared" si="123"/>
        <v>0</v>
      </c>
      <c r="M518" s="43">
        <f t="shared" si="124"/>
        <v>2.6517128238970753</v>
      </c>
      <c r="N518" s="6">
        <f t="shared" si="125"/>
        <v>-1.4061496843028573E-7</v>
      </c>
      <c r="O518" s="4">
        <f>SUM($N$54:N518)*0.1+$O$30</f>
        <v>3.8714314292829747E-7</v>
      </c>
      <c r="P518" s="4">
        <f>SUM($O$235:O518)</f>
        <v>6.4319816253715693E-5</v>
      </c>
      <c r="Q518" s="6">
        <f t="shared" si="126"/>
        <v>-2.4112172112362237E-7</v>
      </c>
      <c r="R518" s="4">
        <f>SUM($Q$54:Q518)*0.1+$O$8</f>
        <v>-1.2294275136470652E-6</v>
      </c>
      <c r="S518" s="4">
        <f>SUM($R$235:R518)</f>
        <v>4.2671932054411029E-4</v>
      </c>
      <c r="T518">
        <f t="shared" si="127"/>
        <v>1.288942133855824E-6</v>
      </c>
      <c r="U518">
        <f t="shared" si="128"/>
        <v>4.3153958947996754E-4</v>
      </c>
      <c r="X518" s="1"/>
    </row>
    <row r="519" spans="1:24" x14ac:dyDescent="0.25">
      <c r="A519" s="8"/>
      <c r="B519">
        <f t="shared" si="113"/>
        <v>46.500000000000391</v>
      </c>
      <c r="C519">
        <f t="shared" si="114"/>
        <v>0</v>
      </c>
      <c r="D519">
        <f t="shared" si="115"/>
        <v>1693.4085944977662</v>
      </c>
      <c r="E519">
        <f t="shared" si="116"/>
        <v>-987.54519064168142</v>
      </c>
      <c r="F519">
        <f t="shared" si="117"/>
        <v>0</v>
      </c>
      <c r="G519">
        <f t="shared" si="118"/>
        <v>16294.495645587354</v>
      </c>
      <c r="H519">
        <f t="shared" si="119"/>
        <v>27941.241809212483</v>
      </c>
      <c r="I519">
        <f t="shared" si="120"/>
        <v>32345.379611081222</v>
      </c>
      <c r="J519" s="43">
        <f t="shared" si="121"/>
        <v>1960.3260370352721</v>
      </c>
      <c r="K519">
        <f t="shared" si="122"/>
        <v>2.6357386502591407</v>
      </c>
      <c r="L519">
        <f t="shared" si="123"/>
        <v>0</v>
      </c>
      <c r="M519" s="43">
        <f t="shared" si="124"/>
        <v>2.6357386502591407</v>
      </c>
      <c r="N519" s="6">
        <f t="shared" si="125"/>
        <v>-1.3976789030721171E-7</v>
      </c>
      <c r="O519" s="4">
        <f>SUM($N$54:N519)*0.1+$O$30</f>
        <v>3.7316635389757636E-7</v>
      </c>
      <c r="P519" s="4">
        <f>SUM($O$235:O519)</f>
        <v>6.4692982607613274E-5</v>
      </c>
      <c r="Q519" s="6">
        <f t="shared" si="126"/>
        <v>-2.396691806349258E-7</v>
      </c>
      <c r="R519" s="4">
        <f>SUM($Q$54:Q519)*0.1+$O$8</f>
        <v>-1.2533944317105577E-6</v>
      </c>
      <c r="S519" s="4">
        <f>SUM($R$235:R519)</f>
        <v>4.2546592611239975E-4</v>
      </c>
      <c r="T519">
        <f t="shared" si="127"/>
        <v>1.3077655482250033E-6</v>
      </c>
      <c r="U519">
        <f t="shared" si="128"/>
        <v>4.3035617374606231E-4</v>
      </c>
      <c r="X519" s="1"/>
    </row>
    <row r="520" spans="1:24" x14ac:dyDescent="0.25">
      <c r="A520" s="8"/>
      <c r="B520">
        <f t="shared" si="113"/>
        <v>46.600000000000392</v>
      </c>
      <c r="C520">
        <f t="shared" si="114"/>
        <v>0</v>
      </c>
      <c r="D520">
        <f t="shared" si="115"/>
        <v>1693.4085944977662</v>
      </c>
      <c r="E520">
        <f t="shared" si="116"/>
        <v>-987.54519064168142</v>
      </c>
      <c r="F520">
        <f t="shared" si="117"/>
        <v>0</v>
      </c>
      <c r="G520">
        <f t="shared" si="118"/>
        <v>16195.741126523186</v>
      </c>
      <c r="H520">
        <f t="shared" si="119"/>
        <v>27771.900949762705</v>
      </c>
      <c r="I520">
        <f t="shared" si="120"/>
        <v>32149.347007377695</v>
      </c>
      <c r="J520" s="43">
        <f t="shared" si="121"/>
        <v>1960.3260370352721</v>
      </c>
      <c r="K520">
        <f t="shared" si="122"/>
        <v>2.619764476621206</v>
      </c>
      <c r="L520">
        <f t="shared" si="123"/>
        <v>0</v>
      </c>
      <c r="M520" s="43">
        <f t="shared" si="124"/>
        <v>2.619764476621206</v>
      </c>
      <c r="N520" s="6">
        <f t="shared" si="125"/>
        <v>-1.3892081218413767E-7</v>
      </c>
      <c r="O520" s="4">
        <f>SUM($N$54:N520)*0.1+$O$30</f>
        <v>3.5927427267916261E-7</v>
      </c>
      <c r="P520" s="4">
        <f>SUM($O$235:O520)</f>
        <v>6.5052256880292442E-5</v>
      </c>
      <c r="Q520" s="6">
        <f t="shared" si="126"/>
        <v>-2.3821664014622924E-7</v>
      </c>
      <c r="R520" s="4">
        <f>SUM($Q$54:Q520)*0.1+$O$8</f>
        <v>-1.2772160957251803E-6</v>
      </c>
      <c r="S520" s="4">
        <f>SUM($R$235:R520)</f>
        <v>4.2418871001667456E-4</v>
      </c>
      <c r="T520">
        <f t="shared" si="127"/>
        <v>1.3267851967023955E-6</v>
      </c>
      <c r="U520">
        <f t="shared" si="128"/>
        <v>4.2914782748003046E-4</v>
      </c>
      <c r="X520" s="1"/>
    </row>
    <row r="521" spans="1:24" x14ac:dyDescent="0.25">
      <c r="A521" s="8"/>
      <c r="B521">
        <f t="shared" si="113"/>
        <v>46.700000000000394</v>
      </c>
      <c r="C521">
        <f t="shared" si="114"/>
        <v>0</v>
      </c>
      <c r="D521">
        <f t="shared" si="115"/>
        <v>1693.4085944977662</v>
      </c>
      <c r="E521">
        <f t="shared" si="116"/>
        <v>-987.54519064168142</v>
      </c>
      <c r="F521">
        <f t="shared" si="117"/>
        <v>0</v>
      </c>
      <c r="G521">
        <f t="shared" si="118"/>
        <v>16096.986607459015</v>
      </c>
      <c r="H521">
        <f t="shared" si="119"/>
        <v>27602.560090312927</v>
      </c>
      <c r="I521">
        <f t="shared" si="120"/>
        <v>31953.314403674165</v>
      </c>
      <c r="J521" s="43">
        <f t="shared" si="121"/>
        <v>1960.3260370352721</v>
      </c>
      <c r="K521">
        <f t="shared" si="122"/>
        <v>2.6037903029832714</v>
      </c>
      <c r="L521">
        <f t="shared" si="123"/>
        <v>0</v>
      </c>
      <c r="M521" s="43">
        <f t="shared" si="124"/>
        <v>2.6037903029832714</v>
      </c>
      <c r="N521" s="6">
        <f t="shared" si="125"/>
        <v>-1.3807373406106362E-7</v>
      </c>
      <c r="O521" s="4">
        <f>SUM($N$54:N521)*0.1+$O$30</f>
        <v>3.4546689927305622E-7</v>
      </c>
      <c r="P521" s="4">
        <f>SUM($O$235:O521)</f>
        <v>6.5397723779565494E-5</v>
      </c>
      <c r="Q521" s="6">
        <f t="shared" si="126"/>
        <v>-2.3676409965753268E-7</v>
      </c>
      <c r="R521" s="4">
        <f>SUM($Q$54:Q521)*0.1+$O$8</f>
        <v>-1.300892505690934E-6</v>
      </c>
      <c r="S521" s="4">
        <f>SUM($R$235:R521)</f>
        <v>4.2288781751098365E-4</v>
      </c>
      <c r="T521">
        <f t="shared" si="127"/>
        <v>1.3459824255376357E-6</v>
      </c>
      <c r="U521">
        <f t="shared" si="128"/>
        <v>4.279146742923773E-4</v>
      </c>
      <c r="X521" s="1"/>
    </row>
    <row r="522" spans="1:24" x14ac:dyDescent="0.25">
      <c r="A522" s="8"/>
      <c r="B522">
        <f t="shared" si="113"/>
        <v>46.800000000000395</v>
      </c>
      <c r="C522">
        <f t="shared" si="114"/>
        <v>0</v>
      </c>
      <c r="D522">
        <f t="shared" si="115"/>
        <v>1693.4085944977662</v>
      </c>
      <c r="E522">
        <f t="shared" si="116"/>
        <v>-987.54519064168142</v>
      </c>
      <c r="F522">
        <f t="shared" si="117"/>
        <v>0</v>
      </c>
      <c r="G522">
        <f t="shared" si="118"/>
        <v>15998.232088394847</v>
      </c>
      <c r="H522">
        <f t="shared" si="119"/>
        <v>27433.219230863142</v>
      </c>
      <c r="I522">
        <f t="shared" si="120"/>
        <v>31757.281799970631</v>
      </c>
      <c r="J522" s="43">
        <f t="shared" si="121"/>
        <v>1960.3260370352721</v>
      </c>
      <c r="K522">
        <f t="shared" si="122"/>
        <v>2.5878161293453363</v>
      </c>
      <c r="L522">
        <f t="shared" si="123"/>
        <v>0</v>
      </c>
      <c r="M522" s="43">
        <f t="shared" si="124"/>
        <v>2.5878161293453363</v>
      </c>
      <c r="N522" s="6">
        <f t="shared" si="125"/>
        <v>-1.3722665593798958E-7</v>
      </c>
      <c r="O522" s="4">
        <f>SUM($N$54:N522)*0.1+$O$30</f>
        <v>3.317442336792573E-7</v>
      </c>
      <c r="P522" s="4">
        <f>SUM($O$235:O522)</f>
        <v>6.5729468013244757E-5</v>
      </c>
      <c r="Q522" s="6">
        <f t="shared" si="126"/>
        <v>-2.3531155916883606E-7</v>
      </c>
      <c r="R522" s="4">
        <f>SUM($Q$54:Q522)*0.1+$O$8</f>
        <v>-1.3244236616078179E-6</v>
      </c>
      <c r="S522" s="4">
        <f>SUM($R$235:R522)</f>
        <v>4.2156339384937582E-4</v>
      </c>
      <c r="T522">
        <f t="shared" si="127"/>
        <v>1.365339617826311E-6</v>
      </c>
      <c r="U522">
        <f t="shared" si="128"/>
        <v>4.2665683868784772E-4</v>
      </c>
      <c r="X522" s="1"/>
    </row>
    <row r="523" spans="1:24" x14ac:dyDescent="0.25">
      <c r="A523" s="8"/>
      <c r="B523">
        <f t="shared" si="113"/>
        <v>46.900000000000396</v>
      </c>
      <c r="C523">
        <f t="shared" si="114"/>
        <v>0</v>
      </c>
      <c r="D523">
        <f t="shared" si="115"/>
        <v>1693.4085944977662</v>
      </c>
      <c r="E523">
        <f t="shared" si="116"/>
        <v>-987.54519064168142</v>
      </c>
      <c r="F523">
        <f t="shared" si="117"/>
        <v>0</v>
      </c>
      <c r="G523">
        <f t="shared" si="118"/>
        <v>15899.477569330676</v>
      </c>
      <c r="H523">
        <f t="shared" si="119"/>
        <v>27263.878371413364</v>
      </c>
      <c r="I523">
        <f t="shared" si="120"/>
        <v>31561.249196267101</v>
      </c>
      <c r="J523" s="43">
        <f t="shared" si="121"/>
        <v>1960.3260370352721</v>
      </c>
      <c r="K523">
        <f t="shared" si="122"/>
        <v>2.5718419557074013</v>
      </c>
      <c r="L523">
        <f t="shared" si="123"/>
        <v>0</v>
      </c>
      <c r="M523" s="43">
        <f t="shared" si="124"/>
        <v>2.5718419557074013</v>
      </c>
      <c r="N523" s="6">
        <f t="shared" si="125"/>
        <v>-1.3637957781491553E-7</v>
      </c>
      <c r="O523" s="4">
        <f>SUM($N$54:N523)*0.1+$O$30</f>
        <v>3.1810627589776564E-7</v>
      </c>
      <c r="P523" s="4">
        <f>SUM($O$235:O523)</f>
        <v>6.6047574289142526E-5</v>
      </c>
      <c r="Q523" s="6">
        <f t="shared" si="126"/>
        <v>-2.3385901868013949E-7</v>
      </c>
      <c r="R523" s="4">
        <f>SUM($Q$54:Q523)*0.1+$O$8</f>
        <v>-1.347809563475831E-6</v>
      </c>
      <c r="S523" s="4">
        <f>SUM($R$235:R523)</f>
        <v>4.2021558428589998E-4</v>
      </c>
      <c r="T523">
        <f t="shared" si="127"/>
        <v>1.3848401431798745E-6</v>
      </c>
      <c r="U523">
        <f t="shared" si="128"/>
        <v>4.2537444604280134E-4</v>
      </c>
      <c r="X523" s="1"/>
    </row>
    <row r="524" spans="1:24" x14ac:dyDescent="0.25">
      <c r="A524" s="8"/>
      <c r="B524">
        <f t="shared" si="113"/>
        <v>47.000000000000398</v>
      </c>
      <c r="C524">
        <f t="shared" si="114"/>
        <v>0</v>
      </c>
      <c r="D524">
        <f t="shared" si="115"/>
        <v>1693.4085944977662</v>
      </c>
      <c r="E524">
        <f t="shared" si="116"/>
        <v>-987.54519064168142</v>
      </c>
      <c r="F524">
        <f t="shared" si="117"/>
        <v>0</v>
      </c>
      <c r="G524">
        <f t="shared" si="118"/>
        <v>15800.723050266508</v>
      </c>
      <c r="H524">
        <f t="shared" si="119"/>
        <v>27094.537511963586</v>
      </c>
      <c r="I524">
        <f t="shared" si="120"/>
        <v>31365.216592563575</v>
      </c>
      <c r="J524" s="43">
        <f t="shared" si="121"/>
        <v>1960.3260370352721</v>
      </c>
      <c r="K524">
        <f t="shared" si="122"/>
        <v>2.5558677820694666</v>
      </c>
      <c r="L524">
        <f t="shared" si="123"/>
        <v>0</v>
      </c>
      <c r="M524" s="43">
        <f t="shared" si="124"/>
        <v>2.5558677820694666</v>
      </c>
      <c r="N524" s="6">
        <f t="shared" si="125"/>
        <v>-1.3553249969184151E-7</v>
      </c>
      <c r="O524" s="4">
        <f>SUM($N$54:N524)*0.1+$O$30</f>
        <v>3.0455302592858144E-7</v>
      </c>
      <c r="P524" s="4">
        <f>SUM($O$235:O524)</f>
        <v>6.6352127315071101E-5</v>
      </c>
      <c r="Q524" s="6">
        <f t="shared" si="126"/>
        <v>-2.3240647819144293E-7</v>
      </c>
      <c r="R524" s="4">
        <f>SUM($Q$54:Q524)*0.1+$O$8</f>
        <v>-1.3710502112949761E-6</v>
      </c>
      <c r="S524" s="4">
        <f>SUM($R$235:R524)</f>
        <v>4.1884453407460499E-4</v>
      </c>
      <c r="T524">
        <f t="shared" si="127"/>
        <v>1.4044683077571576E-6</v>
      </c>
      <c r="U524">
        <f t="shared" si="128"/>
        <v>4.2406762258324833E-4</v>
      </c>
      <c r="X524" s="1"/>
    </row>
    <row r="525" spans="1:24" x14ac:dyDescent="0.25">
      <c r="A525" s="8"/>
      <c r="B525">
        <f t="shared" si="113"/>
        <v>47.100000000000399</v>
      </c>
      <c r="C525">
        <f t="shared" si="114"/>
        <v>0</v>
      </c>
      <c r="D525">
        <f t="shared" si="115"/>
        <v>1693.4085944977662</v>
      </c>
      <c r="E525">
        <f t="shared" si="116"/>
        <v>-987.54519064168142</v>
      </c>
      <c r="F525">
        <f t="shared" si="117"/>
        <v>0</v>
      </c>
      <c r="G525">
        <f t="shared" si="118"/>
        <v>15701.968531202338</v>
      </c>
      <c r="H525">
        <f t="shared" si="119"/>
        <v>26925.196652513812</v>
      </c>
      <c r="I525">
        <f t="shared" si="120"/>
        <v>31169.183988860048</v>
      </c>
      <c r="J525" s="43">
        <f t="shared" si="121"/>
        <v>1960.3260370352721</v>
      </c>
      <c r="K525">
        <f t="shared" si="122"/>
        <v>2.5398936084315324</v>
      </c>
      <c r="L525">
        <f t="shared" si="123"/>
        <v>0</v>
      </c>
      <c r="M525" s="43">
        <f t="shared" si="124"/>
        <v>2.5398936084315324</v>
      </c>
      <c r="N525" s="6">
        <f t="shared" si="125"/>
        <v>-1.3468542156876744E-7</v>
      </c>
      <c r="O525" s="4">
        <f>SUM($N$54:N525)*0.1+$O$30</f>
        <v>2.9108448377170482E-7</v>
      </c>
      <c r="P525" s="4">
        <f>SUM($O$235:O525)</f>
        <v>6.6643211798842806E-5</v>
      </c>
      <c r="Q525" s="6">
        <f t="shared" si="126"/>
        <v>-2.3095393770274639E-7</v>
      </c>
      <c r="R525" s="4">
        <f>SUM($Q$54:Q525)*0.1+$O$8</f>
        <v>-1.3941456050652504E-6</v>
      </c>
      <c r="S525" s="4">
        <f>SUM($R$235:R525)</f>
        <v>4.1745038846953972E-4</v>
      </c>
      <c r="T525">
        <f t="shared" si="127"/>
        <v>1.4242093051287768E-6</v>
      </c>
      <c r="U525">
        <f t="shared" si="128"/>
        <v>4.2273649536352434E-4</v>
      </c>
      <c r="X525" s="1"/>
    </row>
    <row r="526" spans="1:24" x14ac:dyDescent="0.25">
      <c r="A526" s="8"/>
      <c r="B526">
        <f t="shared" si="113"/>
        <v>47.200000000000401</v>
      </c>
      <c r="C526">
        <f t="shared" si="114"/>
        <v>0</v>
      </c>
      <c r="D526">
        <f t="shared" si="115"/>
        <v>1693.4085944977662</v>
      </c>
      <c r="E526">
        <f t="shared" si="116"/>
        <v>-987.54519064168142</v>
      </c>
      <c r="F526">
        <f t="shared" si="117"/>
        <v>0</v>
      </c>
      <c r="G526">
        <f t="shared" si="118"/>
        <v>15603.214012138169</v>
      </c>
      <c r="H526">
        <f t="shared" si="119"/>
        <v>26755.855793064031</v>
      </c>
      <c r="I526">
        <f t="shared" si="120"/>
        <v>30973.151385156514</v>
      </c>
      <c r="J526" s="43">
        <f t="shared" si="121"/>
        <v>1960.3260370352721</v>
      </c>
      <c r="K526">
        <f t="shared" si="122"/>
        <v>2.5239194347935974</v>
      </c>
      <c r="L526">
        <f t="shared" si="123"/>
        <v>0</v>
      </c>
      <c r="M526" s="43">
        <f t="shared" si="124"/>
        <v>2.5239194347935974</v>
      </c>
      <c r="N526" s="6">
        <f t="shared" si="125"/>
        <v>-1.3383834344569342E-7</v>
      </c>
      <c r="O526" s="4">
        <f>SUM($N$54:N526)*0.1+$O$30</f>
        <v>2.7770064942713545E-7</v>
      </c>
      <c r="P526" s="4">
        <f>SUM($O$235:O526)</f>
        <v>6.6920912448269939E-5</v>
      </c>
      <c r="Q526" s="6">
        <f t="shared" si="126"/>
        <v>-2.295013972140498E-7</v>
      </c>
      <c r="R526" s="4">
        <f>SUM($Q$54:Q526)*0.1+$O$8</f>
        <v>-1.4170957447866558E-6</v>
      </c>
      <c r="S526" s="4">
        <f>SUM($R$235:R526)</f>
        <v>4.1603329272475308E-4</v>
      </c>
      <c r="T526">
        <f t="shared" si="127"/>
        <v>1.4440491683404341E-6</v>
      </c>
      <c r="U526">
        <f t="shared" si="128"/>
        <v>4.2138119224558314E-4</v>
      </c>
      <c r="X526" s="1"/>
    </row>
    <row r="527" spans="1:24" x14ac:dyDescent="0.25">
      <c r="A527" s="8"/>
      <c r="B527">
        <f t="shared" si="113"/>
        <v>47.300000000000402</v>
      </c>
      <c r="C527">
        <f t="shared" si="114"/>
        <v>0</v>
      </c>
      <c r="D527">
        <f t="shared" si="115"/>
        <v>1693.4085944977662</v>
      </c>
      <c r="E527">
        <f t="shared" si="116"/>
        <v>-987.54519064168142</v>
      </c>
      <c r="F527">
        <f t="shared" si="117"/>
        <v>0</v>
      </c>
      <c r="G527">
        <f t="shared" si="118"/>
        <v>15504.459493073999</v>
      </c>
      <c r="H527">
        <f t="shared" si="119"/>
        <v>26586.514933614249</v>
      </c>
      <c r="I527">
        <f t="shared" si="120"/>
        <v>30777.118781452984</v>
      </c>
      <c r="J527" s="43">
        <f t="shared" si="121"/>
        <v>1960.3260370352721</v>
      </c>
      <c r="K527">
        <f t="shared" si="122"/>
        <v>2.5079452611556623</v>
      </c>
      <c r="L527">
        <f t="shared" si="123"/>
        <v>0</v>
      </c>
      <c r="M527" s="43">
        <f t="shared" si="124"/>
        <v>2.5079452611556623</v>
      </c>
      <c r="N527" s="6">
        <f t="shared" si="125"/>
        <v>-1.3299126532261938E-7</v>
      </c>
      <c r="O527" s="4">
        <f>SUM($N$54:N527)*0.1+$O$30</f>
        <v>2.6440152289487355E-7</v>
      </c>
      <c r="P527" s="4">
        <f>SUM($O$235:O527)</f>
        <v>6.718531397116481E-5</v>
      </c>
      <c r="Q527" s="6">
        <f t="shared" si="126"/>
        <v>-2.2804885672535321E-7</v>
      </c>
      <c r="R527" s="4">
        <f>SUM($Q$54:Q527)*0.1+$O$8</f>
        <v>-1.4399006304591905E-6</v>
      </c>
      <c r="S527" s="4">
        <f>SUM($R$235:R527)</f>
        <v>4.1459339209429387E-4</v>
      </c>
      <c r="T527">
        <f t="shared" si="127"/>
        <v>1.4639747234518438E-6</v>
      </c>
      <c r="U527">
        <f t="shared" si="128"/>
        <v>4.2000184187888614E-4</v>
      </c>
      <c r="X527" s="1"/>
    </row>
    <row r="528" spans="1:24" x14ac:dyDescent="0.25">
      <c r="A528" s="8"/>
      <c r="B528">
        <f t="shared" si="113"/>
        <v>47.400000000000404</v>
      </c>
      <c r="C528">
        <f t="shared" si="114"/>
        <v>0</v>
      </c>
      <c r="D528">
        <f t="shared" si="115"/>
        <v>1693.4085944977662</v>
      </c>
      <c r="E528">
        <f t="shared" si="116"/>
        <v>-987.54519064168142</v>
      </c>
      <c r="F528">
        <f t="shared" si="117"/>
        <v>0</v>
      </c>
      <c r="G528">
        <f t="shared" si="118"/>
        <v>15405.70497400983</v>
      </c>
      <c r="H528">
        <f t="shared" si="119"/>
        <v>26417.174074164472</v>
      </c>
      <c r="I528">
        <f t="shared" si="120"/>
        <v>30581.086177749454</v>
      </c>
      <c r="J528" s="43">
        <f t="shared" si="121"/>
        <v>1960.3260370352721</v>
      </c>
      <c r="K528">
        <f t="shared" si="122"/>
        <v>2.4919710875177277</v>
      </c>
      <c r="L528">
        <f t="shared" si="123"/>
        <v>0</v>
      </c>
      <c r="M528" s="43">
        <f t="shared" si="124"/>
        <v>2.4919710875177277</v>
      </c>
      <c r="N528" s="6">
        <f t="shared" si="125"/>
        <v>-1.3214418719954533E-7</v>
      </c>
      <c r="O528" s="4">
        <f>SUM($N$54:N528)*0.1+$O$30</f>
        <v>2.5118710417491912E-7</v>
      </c>
      <c r="P528" s="4">
        <f>SUM($O$235:O528)</f>
        <v>6.7436501075339732E-5</v>
      </c>
      <c r="Q528" s="6">
        <f t="shared" si="126"/>
        <v>-2.2659631623665665E-7</v>
      </c>
      <c r="R528" s="4">
        <f>SUM($Q$54:Q528)*0.1+$O$8</f>
        <v>-1.462560262082857E-6</v>
      </c>
      <c r="S528" s="4">
        <f>SUM($R$235:R528)</f>
        <v>4.1313083183221102E-4</v>
      </c>
      <c r="T528">
        <f t="shared" si="127"/>
        <v>1.4839735447532942E-6</v>
      </c>
      <c r="U528">
        <f t="shared" si="128"/>
        <v>4.1859857368087018E-4</v>
      </c>
      <c r="X528" s="1"/>
    </row>
    <row r="529" spans="1:24" x14ac:dyDescent="0.25">
      <c r="A529" s="8"/>
      <c r="B529">
        <f t="shared" si="113"/>
        <v>47.500000000000405</v>
      </c>
      <c r="C529">
        <f t="shared" si="114"/>
        <v>0</v>
      </c>
      <c r="D529">
        <f t="shared" si="115"/>
        <v>1693.4085944977662</v>
      </c>
      <c r="E529">
        <f t="shared" si="116"/>
        <v>-987.54519064168142</v>
      </c>
      <c r="F529">
        <f t="shared" si="117"/>
        <v>0</v>
      </c>
      <c r="G529">
        <f t="shared" si="118"/>
        <v>15306.95045494566</v>
      </c>
      <c r="H529">
        <f t="shared" si="119"/>
        <v>26247.833214714694</v>
      </c>
      <c r="I529">
        <f t="shared" si="120"/>
        <v>30385.053574045927</v>
      </c>
      <c r="J529" s="43">
        <f t="shared" si="121"/>
        <v>1960.3260370352721</v>
      </c>
      <c r="K529">
        <f t="shared" si="122"/>
        <v>2.475996913879793</v>
      </c>
      <c r="L529">
        <f t="shared" si="123"/>
        <v>0</v>
      </c>
      <c r="M529" s="43">
        <f t="shared" si="124"/>
        <v>2.475996913879793</v>
      </c>
      <c r="N529" s="6">
        <f t="shared" si="125"/>
        <v>-1.3129710907647129E-7</v>
      </c>
      <c r="O529" s="4">
        <f>SUM($N$54:N529)*0.1+$O$30</f>
        <v>2.3805739326727195E-7</v>
      </c>
      <c r="P529" s="4">
        <f>SUM($O$235:O529)</f>
        <v>6.7674558468607001E-5</v>
      </c>
      <c r="Q529" s="6">
        <f t="shared" si="126"/>
        <v>-2.2514377574796008E-7</v>
      </c>
      <c r="R529" s="4">
        <f>SUM($Q$54:Q529)*0.1+$O$8</f>
        <v>-1.4850746396576529E-6</v>
      </c>
      <c r="S529" s="4">
        <f>SUM($R$235:R529)</f>
        <v>4.1164575719255337E-4</v>
      </c>
      <c r="T529">
        <f t="shared" si="127"/>
        <v>1.5040339117997029E-6</v>
      </c>
      <c r="U529">
        <f t="shared" si="128"/>
        <v>4.1717151781797316E-4</v>
      </c>
      <c r="X529" s="1"/>
    </row>
    <row r="530" spans="1:24" x14ac:dyDescent="0.25">
      <c r="A530" s="8"/>
      <c r="B530">
        <f t="shared" si="113"/>
        <v>47.600000000000406</v>
      </c>
      <c r="C530">
        <f t="shared" si="114"/>
        <v>0</v>
      </c>
      <c r="D530">
        <f t="shared" si="115"/>
        <v>1693.4085944977662</v>
      </c>
      <c r="E530">
        <f t="shared" si="116"/>
        <v>-987.54519064168142</v>
      </c>
      <c r="F530">
        <f t="shared" si="117"/>
        <v>0</v>
      </c>
      <c r="G530">
        <f t="shared" si="118"/>
        <v>15208.195935881489</v>
      </c>
      <c r="H530">
        <f t="shared" si="119"/>
        <v>26078.492355264916</v>
      </c>
      <c r="I530">
        <f t="shared" si="120"/>
        <v>30189.020970342397</v>
      </c>
      <c r="J530" s="43">
        <f t="shared" si="121"/>
        <v>1960.3260370352721</v>
      </c>
      <c r="K530">
        <f t="shared" si="122"/>
        <v>2.4600227402418584</v>
      </c>
      <c r="L530">
        <f t="shared" si="123"/>
        <v>0</v>
      </c>
      <c r="M530" s="43">
        <f t="shared" si="124"/>
        <v>2.4600227402418584</v>
      </c>
      <c r="N530" s="6">
        <f t="shared" si="125"/>
        <v>-1.3045003095339724E-7</v>
      </c>
      <c r="O530" s="4">
        <f>SUM($N$54:N530)*0.1+$O$30</f>
        <v>2.2501239017193225E-7</v>
      </c>
      <c r="P530" s="4">
        <f>SUM($O$235:O530)</f>
        <v>6.789957085877893E-5</v>
      </c>
      <c r="Q530" s="6">
        <f t="shared" si="126"/>
        <v>-2.2369123525926352E-7</v>
      </c>
      <c r="R530" s="4">
        <f>SUM($Q$54:Q530)*0.1+$O$8</f>
        <v>-1.5074437631835789E-6</v>
      </c>
      <c r="S530" s="4">
        <f>SUM($R$235:R530)</f>
        <v>4.101383134293698E-4</v>
      </c>
      <c r="T530">
        <f t="shared" si="127"/>
        <v>1.5241447683510762E-6</v>
      </c>
      <c r="U530">
        <f t="shared" si="128"/>
        <v>4.1572080518720051E-4</v>
      </c>
      <c r="X530" s="1"/>
    </row>
    <row r="531" spans="1:24" x14ac:dyDescent="0.25">
      <c r="A531" s="8"/>
      <c r="B531">
        <f t="shared" si="113"/>
        <v>47.700000000000408</v>
      </c>
      <c r="C531">
        <f t="shared" si="114"/>
        <v>0</v>
      </c>
      <c r="D531">
        <f t="shared" si="115"/>
        <v>1693.4085944977662</v>
      </c>
      <c r="E531">
        <f t="shared" si="116"/>
        <v>-987.54519064168142</v>
      </c>
      <c r="F531">
        <f t="shared" si="117"/>
        <v>0</v>
      </c>
      <c r="G531">
        <f t="shared" si="118"/>
        <v>15109.441416817321</v>
      </c>
      <c r="H531">
        <f t="shared" si="119"/>
        <v>25909.151495815138</v>
      </c>
      <c r="I531">
        <f t="shared" si="120"/>
        <v>29992.988366638867</v>
      </c>
      <c r="J531" s="43">
        <f t="shared" si="121"/>
        <v>1960.3260370352721</v>
      </c>
      <c r="K531">
        <f t="shared" si="122"/>
        <v>2.4440485666039233</v>
      </c>
      <c r="L531">
        <f t="shared" si="123"/>
        <v>0</v>
      </c>
      <c r="M531" s="43">
        <f t="shared" si="124"/>
        <v>2.4440485666039233</v>
      </c>
      <c r="N531" s="6">
        <f t="shared" si="125"/>
        <v>-1.2960295283032319E-7</v>
      </c>
      <c r="O531" s="4">
        <f>SUM($N$54:N531)*0.1+$O$30</f>
        <v>2.120520948888999E-7</v>
      </c>
      <c r="P531" s="4">
        <f>SUM($O$235:O531)</f>
        <v>6.811162295366783E-5</v>
      </c>
      <c r="Q531" s="6">
        <f t="shared" si="126"/>
        <v>-2.2223869477056695E-7</v>
      </c>
      <c r="R531" s="4">
        <f>SUM($Q$54:Q531)*0.1+$O$8</f>
        <v>-1.529667632660636E-6</v>
      </c>
      <c r="S531" s="4">
        <f>SUM($R$235:R531)</f>
        <v>4.0860864579670916E-4</v>
      </c>
      <c r="T531">
        <f t="shared" si="127"/>
        <v>1.5442956832667653E-6</v>
      </c>
      <c r="U531">
        <f t="shared" si="128"/>
        <v>4.1424656739821408E-4</v>
      </c>
      <c r="X531" s="1"/>
    </row>
    <row r="532" spans="1:24" x14ac:dyDescent="0.25">
      <c r="A532" s="8"/>
      <c r="B532">
        <f t="shared" si="113"/>
        <v>47.800000000000409</v>
      </c>
      <c r="C532">
        <f t="shared" si="114"/>
        <v>0</v>
      </c>
      <c r="D532">
        <f t="shared" si="115"/>
        <v>1693.4085944977662</v>
      </c>
      <c r="E532">
        <f t="shared" si="116"/>
        <v>-987.54519064168142</v>
      </c>
      <c r="F532">
        <f t="shared" si="117"/>
        <v>0</v>
      </c>
      <c r="G532">
        <f t="shared" si="118"/>
        <v>15010.686897753152</v>
      </c>
      <c r="H532">
        <f t="shared" si="119"/>
        <v>25739.810636365357</v>
      </c>
      <c r="I532">
        <f t="shared" si="120"/>
        <v>29796.955762935337</v>
      </c>
      <c r="J532" s="43">
        <f t="shared" si="121"/>
        <v>1960.3260370352721</v>
      </c>
      <c r="K532">
        <f t="shared" si="122"/>
        <v>2.4280743929659887</v>
      </c>
      <c r="L532">
        <f t="shared" si="123"/>
        <v>0</v>
      </c>
      <c r="M532" s="43">
        <f t="shared" si="124"/>
        <v>2.4280743929659887</v>
      </c>
      <c r="N532" s="6">
        <f t="shared" si="125"/>
        <v>-1.2875587470724918E-7</v>
      </c>
      <c r="O532" s="4">
        <f>SUM($N$54:N532)*0.1+$O$30</f>
        <v>1.9917650741817503E-7</v>
      </c>
      <c r="P532" s="4">
        <f>SUM($O$235:O532)</f>
        <v>6.8310799461086011E-5</v>
      </c>
      <c r="Q532" s="6">
        <f t="shared" si="126"/>
        <v>-2.2078615428187036E-7</v>
      </c>
      <c r="R532" s="4">
        <f>SUM($Q$54:Q532)*0.1+$O$8</f>
        <v>-1.5517462480888232E-6</v>
      </c>
      <c r="S532" s="4">
        <f>SUM($R$235:R532)</f>
        <v>4.0705689954862031E-4</v>
      </c>
      <c r="T532">
        <f t="shared" si="127"/>
        <v>1.5644768133676645E-6</v>
      </c>
      <c r="U532">
        <f t="shared" si="128"/>
        <v>4.1274893675592706E-4</v>
      </c>
      <c r="X532" s="1"/>
    </row>
    <row r="533" spans="1:24" x14ac:dyDescent="0.25">
      <c r="A533" s="8"/>
      <c r="B533">
        <f t="shared" si="113"/>
        <v>47.900000000000411</v>
      </c>
      <c r="C533">
        <f t="shared" si="114"/>
        <v>0</v>
      </c>
      <c r="D533">
        <f t="shared" si="115"/>
        <v>1693.4085944977662</v>
      </c>
      <c r="E533">
        <f t="shared" si="116"/>
        <v>-987.54519064168142</v>
      </c>
      <c r="F533">
        <f t="shared" si="117"/>
        <v>0</v>
      </c>
      <c r="G533">
        <f t="shared" si="118"/>
        <v>14911.93237868898</v>
      </c>
      <c r="H533">
        <f t="shared" si="119"/>
        <v>25570.469776915575</v>
      </c>
      <c r="I533">
        <f t="shared" si="120"/>
        <v>29600.923159231803</v>
      </c>
      <c r="J533" s="43">
        <f t="shared" si="121"/>
        <v>1960.3260370352721</v>
      </c>
      <c r="K533">
        <f t="shared" si="122"/>
        <v>2.4121002193280536</v>
      </c>
      <c r="L533">
        <f t="shared" si="123"/>
        <v>0</v>
      </c>
      <c r="M533" s="43">
        <f t="shared" si="124"/>
        <v>2.4121002193280536</v>
      </c>
      <c r="N533" s="6">
        <f t="shared" si="125"/>
        <v>-1.279087965841751E-7</v>
      </c>
      <c r="O533" s="4">
        <f>SUM($N$54:N533)*0.1+$O$30</f>
        <v>1.8638562775975751E-7</v>
      </c>
      <c r="P533" s="4">
        <f>SUM($O$235:O533)</f>
        <v>6.8497185088845771E-5</v>
      </c>
      <c r="Q533" s="6">
        <f t="shared" si="126"/>
        <v>-2.1933361379317374E-7</v>
      </c>
      <c r="R533" s="4">
        <f>SUM($Q$54:Q533)*0.1+$O$8</f>
        <v>-1.5736796094681398E-6</v>
      </c>
      <c r="S533" s="4">
        <f>SUM($R$235:R533)</f>
        <v>4.0548321993915217E-4</v>
      </c>
      <c r="T533">
        <f t="shared" si="127"/>
        <v>1.5846788682541315E-6</v>
      </c>
      <c r="U533">
        <f t="shared" si="128"/>
        <v>4.1122804624358787E-4</v>
      </c>
      <c r="X533" s="1"/>
    </row>
    <row r="534" spans="1:24" x14ac:dyDescent="0.25">
      <c r="A534" s="8"/>
      <c r="B534">
        <f t="shared" si="113"/>
        <v>48.000000000000412</v>
      </c>
      <c r="C534">
        <f t="shared" si="114"/>
        <v>0</v>
      </c>
      <c r="D534">
        <f t="shared" si="115"/>
        <v>1693.4085944977662</v>
      </c>
      <c r="E534">
        <f t="shared" si="116"/>
        <v>-987.54519064168142</v>
      </c>
      <c r="F534">
        <f t="shared" si="117"/>
        <v>0</v>
      </c>
      <c r="G534">
        <f t="shared" si="118"/>
        <v>14813.177859624813</v>
      </c>
      <c r="H534">
        <f t="shared" si="119"/>
        <v>25401.128917465798</v>
      </c>
      <c r="I534">
        <f t="shared" si="120"/>
        <v>29404.890555528276</v>
      </c>
      <c r="J534" s="43">
        <f t="shared" si="121"/>
        <v>1960.3260370352721</v>
      </c>
      <c r="K534">
        <f t="shared" si="122"/>
        <v>2.396126045690119</v>
      </c>
      <c r="L534">
        <f t="shared" si="123"/>
        <v>0</v>
      </c>
      <c r="M534" s="43">
        <f t="shared" si="124"/>
        <v>2.396126045690119</v>
      </c>
      <c r="N534" s="6">
        <f t="shared" si="125"/>
        <v>-1.2706171846110109E-7</v>
      </c>
      <c r="O534" s="4">
        <f>SUM($N$54:N534)*0.1+$O$30</f>
        <v>1.7367945591364736E-7</v>
      </c>
      <c r="P534" s="4">
        <f>SUM($O$235:O534)</f>
        <v>6.8670864544759423E-5</v>
      </c>
      <c r="Q534" s="6">
        <f t="shared" si="126"/>
        <v>-2.1788107330447718E-7</v>
      </c>
      <c r="R534" s="4">
        <f>SUM($Q$54:Q534)*0.1+$O$8</f>
        <v>-1.5954677167985882E-6</v>
      </c>
      <c r="S534" s="4">
        <f>SUM($R$235:R534)</f>
        <v>4.038877522223536E-4</v>
      </c>
      <c r="T534">
        <f t="shared" si="127"/>
        <v>1.6048930770468668E-6</v>
      </c>
      <c r="U534">
        <f t="shared" si="128"/>
        <v>4.0968402950633797E-4</v>
      </c>
      <c r="X534" s="1"/>
    </row>
    <row r="535" spans="1:24" x14ac:dyDescent="0.25">
      <c r="A535" s="8"/>
      <c r="B535">
        <f t="shared" si="113"/>
        <v>48.100000000000414</v>
      </c>
      <c r="C535">
        <f t="shared" si="114"/>
        <v>0</v>
      </c>
      <c r="D535">
        <f t="shared" si="115"/>
        <v>1693.4085944977662</v>
      </c>
      <c r="E535">
        <f t="shared" si="116"/>
        <v>-987.54519064168142</v>
      </c>
      <c r="F535">
        <f t="shared" si="117"/>
        <v>0</v>
      </c>
      <c r="G535">
        <f t="shared" si="118"/>
        <v>14714.423340560643</v>
      </c>
      <c r="H535">
        <f t="shared" si="119"/>
        <v>25231.78805801602</v>
      </c>
      <c r="I535">
        <f t="shared" si="120"/>
        <v>29208.857951824746</v>
      </c>
      <c r="J535" s="43">
        <f t="shared" si="121"/>
        <v>1960.3260370352721</v>
      </c>
      <c r="K535">
        <f t="shared" si="122"/>
        <v>2.3801518720521844</v>
      </c>
      <c r="L535">
        <f t="shared" si="123"/>
        <v>0</v>
      </c>
      <c r="M535" s="43">
        <f t="shared" si="124"/>
        <v>2.3801518720521844</v>
      </c>
      <c r="N535" s="6">
        <f t="shared" si="125"/>
        <v>-1.2621464033802704E-7</v>
      </c>
      <c r="O535" s="4">
        <f>SUM($N$54:N535)*0.1+$O$30</f>
        <v>1.6105799187984468E-7</v>
      </c>
      <c r="P535" s="4">
        <f>SUM($O$235:O535)</f>
        <v>6.8831922536639263E-5</v>
      </c>
      <c r="Q535" s="6">
        <f t="shared" si="126"/>
        <v>-2.1642853281578062E-7</v>
      </c>
      <c r="R535" s="4">
        <f>SUM($Q$54:Q535)*0.1+$O$8</f>
        <v>-1.6171105700801659E-6</v>
      </c>
      <c r="S535" s="4">
        <f>SUM($R$235:R535)</f>
        <v>4.0227064165227345E-4</v>
      </c>
      <c r="T535">
        <f t="shared" si="127"/>
        <v>1.625111157002304E-6</v>
      </c>
      <c r="U535">
        <f t="shared" si="128"/>
        <v>4.0811702083522774E-4</v>
      </c>
      <c r="X535" s="1"/>
    </row>
    <row r="536" spans="1:24" x14ac:dyDescent="0.25">
      <c r="A536" s="8"/>
      <c r="B536">
        <f t="shared" si="113"/>
        <v>48.200000000000415</v>
      </c>
      <c r="C536">
        <f t="shared" si="114"/>
        <v>0</v>
      </c>
      <c r="D536">
        <f t="shared" si="115"/>
        <v>1693.4085944977662</v>
      </c>
      <c r="E536">
        <f t="shared" si="116"/>
        <v>-987.54519064168142</v>
      </c>
      <c r="F536">
        <f t="shared" si="117"/>
        <v>0</v>
      </c>
      <c r="G536">
        <f t="shared" si="118"/>
        <v>14615.668821496474</v>
      </c>
      <c r="H536">
        <f t="shared" si="119"/>
        <v>25062.447198566239</v>
      </c>
      <c r="I536">
        <f t="shared" si="120"/>
        <v>29012.825348121216</v>
      </c>
      <c r="J536" s="43">
        <f t="shared" si="121"/>
        <v>1960.3260370352721</v>
      </c>
      <c r="K536">
        <f t="shared" si="122"/>
        <v>2.3641776984142493</v>
      </c>
      <c r="L536">
        <f t="shared" si="123"/>
        <v>0</v>
      </c>
      <c r="M536" s="43">
        <f t="shared" si="124"/>
        <v>2.3641776984142493</v>
      </c>
      <c r="N536" s="6">
        <f t="shared" si="125"/>
        <v>-1.2536756221495299E-7</v>
      </c>
      <c r="O536" s="4">
        <f>SUM($N$54:N536)*0.1+$O$30</f>
        <v>1.4852123565834947E-7</v>
      </c>
      <c r="P536" s="4">
        <f>SUM($O$235:O536)</f>
        <v>6.8980443772297616E-5</v>
      </c>
      <c r="Q536" s="6">
        <f t="shared" si="126"/>
        <v>-2.1497599232708403E-7</v>
      </c>
      <c r="R536" s="4">
        <f>SUM($Q$54:Q536)*0.1+$O$8</f>
        <v>-1.6386081693128747E-6</v>
      </c>
      <c r="S536" s="4">
        <f>SUM($R$235:R536)</f>
        <v>4.0063203348296059E-4</v>
      </c>
      <c r="T536">
        <f t="shared" si="127"/>
        <v>1.6453252839424712E-6</v>
      </c>
      <c r="U536">
        <f t="shared" si="128"/>
        <v>4.065271551516764E-4</v>
      </c>
      <c r="X536" s="1"/>
    </row>
    <row r="537" spans="1:24" x14ac:dyDescent="0.25">
      <c r="A537" s="8"/>
      <c r="B537">
        <f t="shared" si="113"/>
        <v>48.300000000000416</v>
      </c>
      <c r="C537">
        <f t="shared" si="114"/>
        <v>0</v>
      </c>
      <c r="D537">
        <f t="shared" si="115"/>
        <v>1693.4085944977662</v>
      </c>
      <c r="E537">
        <f t="shared" si="116"/>
        <v>-987.54519064168142</v>
      </c>
      <c r="F537">
        <f t="shared" si="117"/>
        <v>0</v>
      </c>
      <c r="G537">
        <f t="shared" si="118"/>
        <v>14516.914302432302</v>
      </c>
      <c r="H537">
        <f t="shared" si="119"/>
        <v>24893.106339116464</v>
      </c>
      <c r="I537">
        <f t="shared" si="120"/>
        <v>28816.792744417686</v>
      </c>
      <c r="J537" s="43">
        <f t="shared" si="121"/>
        <v>1960.3260370352721</v>
      </c>
      <c r="K537">
        <f t="shared" si="122"/>
        <v>2.3482035247763147</v>
      </c>
      <c r="L537">
        <f t="shared" si="123"/>
        <v>0</v>
      </c>
      <c r="M537" s="43">
        <f t="shared" si="124"/>
        <v>2.3482035247763147</v>
      </c>
      <c r="N537" s="6">
        <f t="shared" si="125"/>
        <v>-1.2452048409187892E-7</v>
      </c>
      <c r="O537" s="4">
        <f>SUM($N$54:N537)*0.1+$O$30</f>
        <v>1.3606918724916151E-7</v>
      </c>
      <c r="P537" s="4">
        <f>SUM($O$235:O537)</f>
        <v>6.9116512959546781E-5</v>
      </c>
      <c r="Q537" s="6">
        <f t="shared" si="126"/>
        <v>-2.1352345183838749E-7</v>
      </c>
      <c r="R537" s="4">
        <f>SUM($Q$54:Q537)*0.1+$O$8</f>
        <v>-1.6599605144967127E-6</v>
      </c>
      <c r="S537" s="4">
        <f>SUM($R$235:R537)</f>
        <v>3.9897207296846389E-4</v>
      </c>
      <c r="T537">
        <f t="shared" si="127"/>
        <v>1.6655280644308695E-6</v>
      </c>
      <c r="U537">
        <f t="shared" si="128"/>
        <v>4.0491456799236119E-4</v>
      </c>
      <c r="X537" s="1"/>
    </row>
    <row r="538" spans="1:24" x14ac:dyDescent="0.25">
      <c r="A538" s="8"/>
      <c r="B538">
        <f t="shared" si="113"/>
        <v>48.400000000000418</v>
      </c>
      <c r="C538">
        <f t="shared" si="114"/>
        <v>0</v>
      </c>
      <c r="D538">
        <f t="shared" si="115"/>
        <v>1693.4085944977662</v>
      </c>
      <c r="E538">
        <f t="shared" si="116"/>
        <v>-987.54519064168142</v>
      </c>
      <c r="F538">
        <f t="shared" si="117"/>
        <v>0</v>
      </c>
      <c r="G538">
        <f t="shared" si="118"/>
        <v>14418.159783368134</v>
      </c>
      <c r="H538">
        <f t="shared" si="119"/>
        <v>24723.765479666683</v>
      </c>
      <c r="I538">
        <f t="shared" si="120"/>
        <v>28620.760140714156</v>
      </c>
      <c r="J538" s="43">
        <f t="shared" si="121"/>
        <v>1960.3260370352721</v>
      </c>
      <c r="K538">
        <f t="shared" si="122"/>
        <v>2.33222935113838</v>
      </c>
      <c r="L538">
        <f t="shared" si="123"/>
        <v>0</v>
      </c>
      <c r="M538" s="43">
        <f t="shared" si="124"/>
        <v>2.33222935113838</v>
      </c>
      <c r="N538" s="6">
        <f t="shared" si="125"/>
        <v>-1.236734059688049E-7</v>
      </c>
      <c r="O538" s="4">
        <f>SUM($N$54:N538)*0.1+$O$30</f>
        <v>1.2370184665228102E-7</v>
      </c>
      <c r="P538" s="4">
        <f>SUM($O$235:O538)</f>
        <v>6.9240214806199068E-5</v>
      </c>
      <c r="Q538" s="6">
        <f t="shared" si="126"/>
        <v>-2.120709113496909E-7</v>
      </c>
      <c r="R538" s="4">
        <f>SUM($Q$54:Q538)*0.1+$O$8</f>
        <v>-1.6811676056316827E-6</v>
      </c>
      <c r="S538" s="4">
        <f>SUM($R$235:R538)</f>
        <v>3.9729090536283219E-4</v>
      </c>
      <c r="T538">
        <f t="shared" si="127"/>
        <v>1.6857125096203531E-6</v>
      </c>
      <c r="U538">
        <f t="shared" si="128"/>
        <v>4.0327939549452248E-4</v>
      </c>
      <c r="X538" s="1"/>
    </row>
    <row r="539" spans="1:24" x14ac:dyDescent="0.25">
      <c r="A539" s="8"/>
      <c r="B539">
        <f t="shared" si="113"/>
        <v>48.500000000000419</v>
      </c>
      <c r="C539">
        <f t="shared" si="114"/>
        <v>0</v>
      </c>
      <c r="D539">
        <f t="shared" si="115"/>
        <v>1693.4085944977662</v>
      </c>
      <c r="E539">
        <f t="shared" si="116"/>
        <v>-987.54519064168142</v>
      </c>
      <c r="F539">
        <f t="shared" si="117"/>
        <v>0</v>
      </c>
      <c r="G539">
        <f t="shared" si="118"/>
        <v>14319.405264303965</v>
      </c>
      <c r="H539">
        <f t="shared" si="119"/>
        <v>24554.424620216905</v>
      </c>
      <c r="I539">
        <f t="shared" si="120"/>
        <v>28424.727537010629</v>
      </c>
      <c r="J539" s="43">
        <f t="shared" si="121"/>
        <v>1960.3260370352721</v>
      </c>
      <c r="K539">
        <f t="shared" si="122"/>
        <v>2.3162551775004454</v>
      </c>
      <c r="L539">
        <f t="shared" si="123"/>
        <v>0</v>
      </c>
      <c r="M539" s="43">
        <f t="shared" si="124"/>
        <v>2.3162551775004454</v>
      </c>
      <c r="N539" s="6">
        <f t="shared" si="125"/>
        <v>-1.2282632784573086E-7</v>
      </c>
      <c r="O539" s="4">
        <f>SUM($N$54:N539)*0.1+$O$30</f>
        <v>1.1141921386770789E-7</v>
      </c>
      <c r="P539" s="4">
        <f>SUM($O$235:O539)</f>
        <v>6.9351634020066775E-5</v>
      </c>
      <c r="Q539" s="6">
        <f t="shared" si="126"/>
        <v>-2.1061837086099433E-7</v>
      </c>
      <c r="R539" s="4">
        <f>SUM($Q$54:Q539)*0.1+$O$8</f>
        <v>-1.7022294427177819E-6</v>
      </c>
      <c r="S539" s="4">
        <f>SUM($R$235:R539)</f>
        <v>3.9558867592011442E-4</v>
      </c>
      <c r="T539">
        <f t="shared" si="127"/>
        <v>1.705872010695465E-6</v>
      </c>
      <c r="U539">
        <f t="shared" si="128"/>
        <v>4.0162177438167191E-4</v>
      </c>
      <c r="X539" s="1"/>
    </row>
    <row r="540" spans="1:24" x14ac:dyDescent="0.25">
      <c r="A540" s="8"/>
      <c r="B540">
        <f t="shared" si="113"/>
        <v>48.600000000000421</v>
      </c>
      <c r="C540">
        <f t="shared" si="114"/>
        <v>0</v>
      </c>
      <c r="D540">
        <f t="shared" si="115"/>
        <v>1693.4085944977662</v>
      </c>
      <c r="E540">
        <f t="shared" si="116"/>
        <v>-987.54519064168142</v>
      </c>
      <c r="F540">
        <f t="shared" si="117"/>
        <v>0</v>
      </c>
      <c r="G540">
        <f t="shared" si="118"/>
        <v>14220.650745239796</v>
      </c>
      <c r="H540">
        <f t="shared" si="119"/>
        <v>24385.083760767124</v>
      </c>
      <c r="I540">
        <f t="shared" si="120"/>
        <v>28228.694933307095</v>
      </c>
      <c r="J540" s="43">
        <f t="shared" si="121"/>
        <v>1960.3260370352721</v>
      </c>
      <c r="K540">
        <f t="shared" si="122"/>
        <v>2.3002810038625103</v>
      </c>
      <c r="L540">
        <f t="shared" si="123"/>
        <v>0</v>
      </c>
      <c r="M540" s="43">
        <f t="shared" si="124"/>
        <v>2.3002810038625103</v>
      </c>
      <c r="N540" s="6">
        <f t="shared" si="125"/>
        <v>-1.2197924972265684E-7</v>
      </c>
      <c r="O540" s="4">
        <f>SUM($N$54:N540)*0.1+$O$30</f>
        <v>9.9221288895442228E-8</v>
      </c>
      <c r="P540" s="4">
        <f>SUM($O$235:O540)</f>
        <v>6.9450855308962213E-5</v>
      </c>
      <c r="Q540" s="6">
        <f t="shared" si="126"/>
        <v>-2.0916583037229774E-7</v>
      </c>
      <c r="R540" s="4">
        <f>SUM($Q$54:Q540)*0.1+$O$8</f>
        <v>-1.7231460257550113E-6</v>
      </c>
      <c r="S540" s="4">
        <f>SUM($R$235:R540)</f>
        <v>3.9386552989435943E-4</v>
      </c>
      <c r="T540">
        <f t="shared" si="127"/>
        <v>1.7260003158300299E-6</v>
      </c>
      <c r="U540">
        <f t="shared" si="128"/>
        <v>3.9994184194969015E-4</v>
      </c>
      <c r="X540" s="1"/>
    </row>
    <row r="541" spans="1:24" x14ac:dyDescent="0.25">
      <c r="A541" s="8"/>
      <c r="B541">
        <f t="shared" si="113"/>
        <v>48.700000000000422</v>
      </c>
      <c r="C541">
        <f t="shared" si="114"/>
        <v>0</v>
      </c>
      <c r="D541">
        <f t="shared" si="115"/>
        <v>1693.4085944977662</v>
      </c>
      <c r="E541">
        <f t="shared" si="116"/>
        <v>-987.54519064168142</v>
      </c>
      <c r="F541">
        <f t="shared" si="117"/>
        <v>0</v>
      </c>
      <c r="G541">
        <f t="shared" si="118"/>
        <v>14121.896226175624</v>
      </c>
      <c r="H541">
        <f t="shared" si="119"/>
        <v>24215.742901317339</v>
      </c>
      <c r="I541">
        <f t="shared" si="120"/>
        <v>28032.662329603558</v>
      </c>
      <c r="J541" s="43">
        <f t="shared" si="121"/>
        <v>1960.3260370352721</v>
      </c>
      <c r="K541">
        <f t="shared" si="122"/>
        <v>2.2843068302245748</v>
      </c>
      <c r="L541">
        <f t="shared" si="123"/>
        <v>0</v>
      </c>
      <c r="M541" s="43">
        <f t="shared" si="124"/>
        <v>2.2843068302245748</v>
      </c>
      <c r="N541" s="6">
        <f t="shared" si="125"/>
        <v>-1.2113217159958277E-7</v>
      </c>
      <c r="O541" s="4">
        <f>SUM($N$54:N541)*0.1+$O$30</f>
        <v>8.710807173548393E-8</v>
      </c>
      <c r="P541" s="4">
        <f>SUM($O$235:O541)</f>
        <v>6.9537963380697694E-5</v>
      </c>
      <c r="Q541" s="6">
        <f t="shared" si="126"/>
        <v>-2.0771328988360112E-7</v>
      </c>
      <c r="R541" s="4">
        <f>SUM($Q$54:Q541)*0.1+$O$8</f>
        <v>-1.7439173547433718E-6</v>
      </c>
      <c r="S541" s="4">
        <f>SUM($R$235:R541)</f>
        <v>3.9212161253961603E-4</v>
      </c>
      <c r="T541">
        <f t="shared" si="127"/>
        <v>1.7460915085804046E-6</v>
      </c>
      <c r="U541">
        <f t="shared" si="128"/>
        <v>3.9823973605330245E-4</v>
      </c>
      <c r="X541" s="1"/>
    </row>
    <row r="542" spans="1:24" x14ac:dyDescent="0.25">
      <c r="A542" s="8"/>
      <c r="B542">
        <f t="shared" si="113"/>
        <v>48.800000000000423</v>
      </c>
      <c r="C542">
        <f t="shared" si="114"/>
        <v>0</v>
      </c>
      <c r="D542">
        <f t="shared" si="115"/>
        <v>1693.4085944977662</v>
      </c>
      <c r="E542">
        <f t="shared" si="116"/>
        <v>-987.54519064168142</v>
      </c>
      <c r="F542">
        <f t="shared" si="117"/>
        <v>0</v>
      </c>
      <c r="G542">
        <f t="shared" si="118"/>
        <v>14023.141707111456</v>
      </c>
      <c r="H542">
        <f t="shared" si="119"/>
        <v>24046.402041867565</v>
      </c>
      <c r="I542">
        <f t="shared" si="120"/>
        <v>27836.629725900035</v>
      </c>
      <c r="J542" s="43">
        <f t="shared" si="121"/>
        <v>1960.3260370352721</v>
      </c>
      <c r="K542">
        <f t="shared" si="122"/>
        <v>2.2683326565866406</v>
      </c>
      <c r="L542">
        <f t="shared" si="123"/>
        <v>0</v>
      </c>
      <c r="M542" s="43">
        <f t="shared" si="124"/>
        <v>2.2683326565866406</v>
      </c>
      <c r="N542" s="6">
        <f t="shared" si="125"/>
        <v>-1.2028509347650872E-7</v>
      </c>
      <c r="O542" s="4">
        <f>SUM($N$54:N542)*0.1+$O$30</f>
        <v>7.50795623878331E-8</v>
      </c>
      <c r="P542" s="4">
        <f>SUM($O$235:O542)</f>
        <v>6.9613042943085529E-5</v>
      </c>
      <c r="Q542" s="6">
        <f t="shared" si="126"/>
        <v>-2.0626074939490459E-7</v>
      </c>
      <c r="R542" s="4">
        <f>SUM($Q$54:Q542)*0.1+$O$8</f>
        <v>-1.7645434296828624E-6</v>
      </c>
      <c r="S542" s="4">
        <f>SUM($R$235:R542)</f>
        <v>3.9035706910993319E-4</v>
      </c>
      <c r="T542">
        <f t="shared" si="127"/>
        <v>1.7661399876355517E-6</v>
      </c>
      <c r="U542">
        <f t="shared" si="128"/>
        <v>3.965155950929207E-4</v>
      </c>
      <c r="X542" s="1"/>
    </row>
    <row r="543" spans="1:24" x14ac:dyDescent="0.25">
      <c r="A543" s="8"/>
      <c r="B543">
        <f t="shared" si="113"/>
        <v>48.900000000000425</v>
      </c>
      <c r="C543">
        <f t="shared" si="114"/>
        <v>0</v>
      </c>
      <c r="D543">
        <f t="shared" si="115"/>
        <v>1693.4085944977662</v>
      </c>
      <c r="E543">
        <f t="shared" si="116"/>
        <v>-987.54519064168142</v>
      </c>
      <c r="F543">
        <f t="shared" si="117"/>
        <v>0</v>
      </c>
      <c r="G543">
        <f t="shared" si="118"/>
        <v>13924.387188047287</v>
      </c>
      <c r="H543">
        <f t="shared" si="119"/>
        <v>23877.061182417783</v>
      </c>
      <c r="I543">
        <f t="shared" si="120"/>
        <v>27640.597122196505</v>
      </c>
      <c r="J543" s="43">
        <f t="shared" si="121"/>
        <v>1960.3260370352721</v>
      </c>
      <c r="K543">
        <f t="shared" si="122"/>
        <v>2.252358482948706</v>
      </c>
      <c r="L543">
        <f t="shared" si="123"/>
        <v>0</v>
      </c>
      <c r="M543" s="43">
        <f t="shared" si="124"/>
        <v>2.252358482948706</v>
      </c>
      <c r="N543" s="6">
        <f t="shared" si="125"/>
        <v>-1.194380153534347E-7</v>
      </c>
      <c r="O543" s="4">
        <f>SUM($N$54:N543)*0.1+$O$30</f>
        <v>6.3135760852489527E-8</v>
      </c>
      <c r="P543" s="4">
        <f>SUM($O$235:O543)</f>
        <v>6.9676178703938015E-5</v>
      </c>
      <c r="Q543" s="6">
        <f t="shared" si="126"/>
        <v>-2.04808208906208E-7</v>
      </c>
      <c r="R543" s="4">
        <f>SUM($Q$54:Q543)*0.1+$O$8</f>
        <v>-1.7850242505734832E-6</v>
      </c>
      <c r="S543" s="4">
        <f>SUM($R$235:R543)</f>
        <v>3.8857204485935972E-4</v>
      </c>
      <c r="T543">
        <f t="shared" si="127"/>
        <v>1.7861404478466545E-6</v>
      </c>
      <c r="U543">
        <f t="shared" si="128"/>
        <v>3.9476955800183907E-4</v>
      </c>
      <c r="X543" s="1"/>
    </row>
    <row r="544" spans="1:24" x14ac:dyDescent="0.25">
      <c r="A544" s="8"/>
      <c r="B544">
        <f t="shared" si="113"/>
        <v>49.000000000000426</v>
      </c>
      <c r="C544">
        <f t="shared" si="114"/>
        <v>0</v>
      </c>
      <c r="D544">
        <f t="shared" si="115"/>
        <v>1693.4085944977662</v>
      </c>
      <c r="E544">
        <f t="shared" si="116"/>
        <v>-987.54519064168142</v>
      </c>
      <c r="F544">
        <f t="shared" si="117"/>
        <v>0</v>
      </c>
      <c r="G544">
        <f t="shared" si="118"/>
        <v>13825.632668983115</v>
      </c>
      <c r="H544">
        <f t="shared" si="119"/>
        <v>23707.720322968009</v>
      </c>
      <c r="I544">
        <f t="shared" si="120"/>
        <v>27444.564518492974</v>
      </c>
      <c r="J544" s="43">
        <f t="shared" si="121"/>
        <v>1960.3260370352721</v>
      </c>
      <c r="K544">
        <f t="shared" si="122"/>
        <v>2.2363843093107709</v>
      </c>
      <c r="L544">
        <f t="shared" si="123"/>
        <v>0</v>
      </c>
      <c r="M544" s="43">
        <f t="shared" si="124"/>
        <v>2.2363843093107709</v>
      </c>
      <c r="N544" s="6">
        <f t="shared" si="125"/>
        <v>-1.1859093723036063E-7</v>
      </c>
      <c r="O544" s="4">
        <f>SUM($N$54:N544)*0.1+$O$30</f>
        <v>5.1276667129453527E-8</v>
      </c>
      <c r="P544" s="4">
        <f>SUM($O$235:O544)</f>
        <v>6.9727455371067465E-5</v>
      </c>
      <c r="Q544" s="6">
        <f t="shared" si="126"/>
        <v>-2.0335566841751146E-7</v>
      </c>
      <c r="R544" s="4">
        <f>SUM($Q$54:Q544)*0.1+$O$8</f>
        <v>-1.805359817415235E-6</v>
      </c>
      <c r="S544" s="4">
        <f>SUM($R$235:R544)</f>
        <v>3.8676668504194448E-4</v>
      </c>
      <c r="T544">
        <f t="shared" si="127"/>
        <v>1.8060878624611472E-6</v>
      </c>
      <c r="U544">
        <f t="shared" si="128"/>
        <v>3.93001764233774E-4</v>
      </c>
      <c r="X544" s="1"/>
    </row>
    <row r="545" spans="1:24" x14ac:dyDescent="0.25">
      <c r="A545" s="8"/>
      <c r="B545">
        <f t="shared" si="113"/>
        <v>49.100000000000428</v>
      </c>
      <c r="C545">
        <f t="shared" si="114"/>
        <v>0</v>
      </c>
      <c r="D545">
        <f t="shared" si="115"/>
        <v>1693.4085944977662</v>
      </c>
      <c r="E545">
        <f t="shared" si="116"/>
        <v>-987.54519064168142</v>
      </c>
      <c r="F545">
        <f t="shared" si="117"/>
        <v>0</v>
      </c>
      <c r="G545">
        <f t="shared" si="118"/>
        <v>13726.878149918946</v>
      </c>
      <c r="H545">
        <f t="shared" si="119"/>
        <v>23538.379463518235</v>
      </c>
      <c r="I545">
        <f t="shared" si="120"/>
        <v>27248.531914789448</v>
      </c>
      <c r="J545" s="43">
        <f t="shared" si="121"/>
        <v>1960.3260370352721</v>
      </c>
      <c r="K545">
        <f t="shared" si="122"/>
        <v>2.2204101356728363</v>
      </c>
      <c r="L545">
        <f t="shared" si="123"/>
        <v>0</v>
      </c>
      <c r="M545" s="43">
        <f t="shared" si="124"/>
        <v>2.2204101356728363</v>
      </c>
      <c r="N545" s="6">
        <f t="shared" si="125"/>
        <v>-1.177438591072866E-7</v>
      </c>
      <c r="O545" s="4">
        <f>SUM($N$54:N545)*0.1+$O$30</f>
        <v>3.950228121872489E-8</v>
      </c>
      <c r="P545" s="4">
        <f>SUM($O$235:O545)</f>
        <v>6.9766957652286188E-5</v>
      </c>
      <c r="Q545" s="6">
        <f t="shared" si="126"/>
        <v>-2.0190312792881492E-7</v>
      </c>
      <c r="R545" s="4">
        <f>SUM($Q$54:Q545)*0.1+$O$8</f>
        <v>-1.8255501302081161E-6</v>
      </c>
      <c r="S545" s="4">
        <f>SUM($R$235:R545)</f>
        <v>3.8494113491173638E-4</v>
      </c>
      <c r="T545">
        <f t="shared" si="127"/>
        <v>1.825977466488662E-6</v>
      </c>
      <c r="U545">
        <f t="shared" si="128"/>
        <v>3.9121235375073671E-4</v>
      </c>
      <c r="X545" s="1"/>
    </row>
    <row r="546" spans="1:24" x14ac:dyDescent="0.25">
      <c r="A546" s="8"/>
      <c r="B546">
        <f t="shared" si="113"/>
        <v>49.200000000000429</v>
      </c>
      <c r="C546">
        <f t="shared" si="114"/>
        <v>0</v>
      </c>
      <c r="D546">
        <f t="shared" si="115"/>
        <v>1693.4085944977662</v>
      </c>
      <c r="E546">
        <f t="shared" si="116"/>
        <v>-987.54519064168142</v>
      </c>
      <c r="F546">
        <f t="shared" si="117"/>
        <v>0</v>
      </c>
      <c r="G546">
        <f t="shared" si="118"/>
        <v>13628.123630854778</v>
      </c>
      <c r="H546">
        <f t="shared" si="119"/>
        <v>23369.038604068453</v>
      </c>
      <c r="I546">
        <f t="shared" si="120"/>
        <v>27052.499311085918</v>
      </c>
      <c r="J546" s="43">
        <f t="shared" si="121"/>
        <v>1960.3260370352721</v>
      </c>
      <c r="K546">
        <f t="shared" si="122"/>
        <v>2.2044359620349017</v>
      </c>
      <c r="L546">
        <f t="shared" si="123"/>
        <v>0</v>
      </c>
      <c r="M546" s="43">
        <f t="shared" si="124"/>
        <v>2.2044359620349017</v>
      </c>
      <c r="N546" s="6">
        <f t="shared" si="125"/>
        <v>-1.1689678098421257E-7</v>
      </c>
      <c r="O546" s="4">
        <f>SUM($N$54:N546)*0.1+$O$30</f>
        <v>2.7812603120303615E-8</v>
      </c>
      <c r="P546" s="4">
        <f>SUM($O$235:O546)</f>
        <v>6.9794770255406498E-5</v>
      </c>
      <c r="Q546" s="6">
        <f t="shared" si="126"/>
        <v>-2.0045058744011833E-7</v>
      </c>
      <c r="R546" s="4">
        <f>SUM($Q$54:Q546)*0.1+$O$8</f>
        <v>-1.8455951889521274E-6</v>
      </c>
      <c r="S546" s="4">
        <f>SUM($R$235:R546)</f>
        <v>3.8309553972278422E-4</v>
      </c>
      <c r="T546">
        <f t="shared" si="127"/>
        <v>1.8458047411293446E-6</v>
      </c>
      <c r="U546">
        <f t="shared" si="128"/>
        <v>3.8940146701122775E-4</v>
      </c>
      <c r="X546" s="1"/>
    </row>
    <row r="547" spans="1:24" x14ac:dyDescent="0.25">
      <c r="A547" s="8"/>
      <c r="B547">
        <f t="shared" si="113"/>
        <v>49.300000000000431</v>
      </c>
      <c r="C547">
        <f t="shared" si="114"/>
        <v>0</v>
      </c>
      <c r="D547">
        <f t="shared" si="115"/>
        <v>1693.4085944977662</v>
      </c>
      <c r="E547">
        <f t="shared" si="116"/>
        <v>-987.54519064168142</v>
      </c>
      <c r="F547">
        <f t="shared" si="117"/>
        <v>0</v>
      </c>
      <c r="G547">
        <f t="shared" si="118"/>
        <v>13529.369111790607</v>
      </c>
      <c r="H547">
        <f t="shared" si="119"/>
        <v>23199.697744618672</v>
      </c>
      <c r="I547">
        <f t="shared" si="120"/>
        <v>26856.466707382384</v>
      </c>
      <c r="J547" s="43">
        <f t="shared" si="121"/>
        <v>1960.3260370352721</v>
      </c>
      <c r="K547">
        <f t="shared" si="122"/>
        <v>2.1884617883969666</v>
      </c>
      <c r="L547">
        <f t="shared" si="123"/>
        <v>0</v>
      </c>
      <c r="M547" s="43">
        <f t="shared" si="124"/>
        <v>2.1884617883969666</v>
      </c>
      <c r="N547" s="6">
        <f t="shared" si="125"/>
        <v>-1.1604970286113851E-7</v>
      </c>
      <c r="O547" s="4">
        <f>SUM($N$54:N547)*0.1+$O$30</f>
        <v>1.6207632834189701E-8</v>
      </c>
      <c r="P547" s="4">
        <f>SUM($O$235:O547)</f>
        <v>6.981097788824069E-5</v>
      </c>
      <c r="Q547" s="6">
        <f t="shared" si="126"/>
        <v>-1.9899804695142174E-7</v>
      </c>
      <c r="R547" s="4">
        <f>SUM($Q$54:Q547)*0.1+$O$8</f>
        <v>-1.8654949936472697E-6</v>
      </c>
      <c r="S547" s="4">
        <f>SUM($R$235:R547)</f>
        <v>3.8123004472913693E-4</v>
      </c>
      <c r="T547">
        <f t="shared" si="127"/>
        <v>1.8655653991980862E-6</v>
      </c>
      <c r="U547">
        <f t="shared" si="128"/>
        <v>3.8756924495874566E-4</v>
      </c>
      <c r="X547" s="1"/>
    </row>
    <row r="548" spans="1:24" x14ac:dyDescent="0.25">
      <c r="A548" s="8"/>
      <c r="B548">
        <f t="shared" si="113"/>
        <v>49.400000000000432</v>
      </c>
      <c r="C548">
        <f t="shared" si="114"/>
        <v>0</v>
      </c>
      <c r="D548">
        <f t="shared" si="115"/>
        <v>1693.4085944977662</v>
      </c>
      <c r="E548">
        <f t="shared" si="116"/>
        <v>-987.54519064168142</v>
      </c>
      <c r="F548">
        <f t="shared" si="117"/>
        <v>0</v>
      </c>
      <c r="G548">
        <f t="shared" si="118"/>
        <v>13430.614592726437</v>
      </c>
      <c r="H548">
        <f t="shared" si="119"/>
        <v>23030.356885168894</v>
      </c>
      <c r="I548">
        <f t="shared" si="120"/>
        <v>26660.434103678857</v>
      </c>
      <c r="J548" s="43">
        <f t="shared" si="121"/>
        <v>1960.3260370352721</v>
      </c>
      <c r="K548">
        <f t="shared" si="122"/>
        <v>2.172487614759032</v>
      </c>
      <c r="L548">
        <f t="shared" si="123"/>
        <v>0</v>
      </c>
      <c r="M548" s="43">
        <f t="shared" si="124"/>
        <v>2.172487614759032</v>
      </c>
      <c r="N548" s="6">
        <f t="shared" si="125"/>
        <v>-1.1520262473806446E-7</v>
      </c>
      <c r="O548" s="4">
        <f>SUM($N$54:N548)*0.1+$O$30</f>
        <v>4.6873703603832564E-9</v>
      </c>
      <c r="P548" s="4">
        <f>SUM($O$235:O548)</f>
        <v>6.9815665258601077E-5</v>
      </c>
      <c r="Q548" s="6">
        <f t="shared" si="126"/>
        <v>-1.9754550646272517E-7</v>
      </c>
      <c r="R548" s="4">
        <f>SUM($Q$54:Q548)*0.1+$O$8</f>
        <v>-1.8852495442935421E-6</v>
      </c>
      <c r="S548" s="4">
        <f>SUM($R$235:R548)</f>
        <v>3.7934479518484337E-4</v>
      </c>
      <c r="T548">
        <f t="shared" si="127"/>
        <v>1.8852553714815145E-6</v>
      </c>
      <c r="U548">
        <f t="shared" si="128"/>
        <v>3.8571582901059662E-4</v>
      </c>
      <c r="X548" s="1"/>
    </row>
    <row r="549" spans="1:24" x14ac:dyDescent="0.25">
      <c r="A549" s="8"/>
      <c r="B549">
        <f t="shared" si="113"/>
        <v>49.500000000000433</v>
      </c>
      <c r="C549">
        <f t="shared" si="114"/>
        <v>0</v>
      </c>
      <c r="D549">
        <f t="shared" si="115"/>
        <v>1693.4085944977662</v>
      </c>
      <c r="E549">
        <f t="shared" si="116"/>
        <v>-987.54519064168142</v>
      </c>
      <c r="F549">
        <f t="shared" si="117"/>
        <v>0</v>
      </c>
      <c r="G549">
        <f t="shared" si="118"/>
        <v>13331.860073662268</v>
      </c>
      <c r="H549">
        <f t="shared" si="119"/>
        <v>22861.016025719113</v>
      </c>
      <c r="I549">
        <f t="shared" si="120"/>
        <v>26464.401499975324</v>
      </c>
      <c r="J549" s="43">
        <f t="shared" si="121"/>
        <v>1960.3260370352721</v>
      </c>
      <c r="K549">
        <f t="shared" si="122"/>
        <v>2.1565134411210969</v>
      </c>
      <c r="L549">
        <f t="shared" si="123"/>
        <v>0</v>
      </c>
      <c r="M549" s="43">
        <f t="shared" si="124"/>
        <v>2.1565134411210969</v>
      </c>
      <c r="N549" s="6">
        <f t="shared" si="125"/>
        <v>-1.1435554661499043E-7</v>
      </c>
      <c r="O549" s="4">
        <f>SUM($N$54:N549)*0.1+$O$30</f>
        <v>-6.7481843011158264E-9</v>
      </c>
      <c r="P549" s="4">
        <f>SUM($O$235:O549)</f>
        <v>6.9808917074299956E-5</v>
      </c>
      <c r="Q549" s="6">
        <f t="shared" si="126"/>
        <v>-1.9609296597402856E-7</v>
      </c>
      <c r="R549" s="4">
        <f>SUM($Q$54:Q549)*0.1+$O$8</f>
        <v>-1.9048588408909448E-6</v>
      </c>
      <c r="S549" s="4">
        <f>SUM($R$235:R549)</f>
        <v>3.7743993634395244E-4</v>
      </c>
      <c r="T549">
        <f t="shared" si="127"/>
        <v>1.9048707939678628E-6</v>
      </c>
      <c r="U549">
        <f t="shared" si="128"/>
        <v>3.8384136104699991E-4</v>
      </c>
      <c r="X549" s="1"/>
    </row>
    <row r="550" spans="1:24" x14ac:dyDescent="0.25">
      <c r="A550" s="8"/>
      <c r="B550">
        <f t="shared" si="113"/>
        <v>49.600000000000435</v>
      </c>
      <c r="C550">
        <f t="shared" si="114"/>
        <v>0</v>
      </c>
      <c r="D550">
        <f t="shared" si="115"/>
        <v>1693.4085944977662</v>
      </c>
      <c r="E550">
        <f t="shared" si="116"/>
        <v>-987.54519064168142</v>
      </c>
      <c r="F550">
        <f t="shared" si="117"/>
        <v>0</v>
      </c>
      <c r="G550">
        <f t="shared" si="118"/>
        <v>13233.105554598098</v>
      </c>
      <c r="H550">
        <f t="shared" si="119"/>
        <v>22691.675166269331</v>
      </c>
      <c r="I550">
        <f t="shared" si="120"/>
        <v>26268.368896271793</v>
      </c>
      <c r="J550" s="43">
        <f t="shared" si="121"/>
        <v>1960.3260370352721</v>
      </c>
      <c r="K550">
        <f t="shared" si="122"/>
        <v>2.1405392674831623</v>
      </c>
      <c r="L550">
        <f t="shared" si="123"/>
        <v>0</v>
      </c>
      <c r="M550" s="43">
        <f t="shared" si="124"/>
        <v>2.1405392674831623</v>
      </c>
      <c r="N550" s="6">
        <f t="shared" si="125"/>
        <v>-1.1350846849191637E-7</v>
      </c>
      <c r="O550" s="4">
        <f>SUM($N$54:N550)*0.1+$O$30</f>
        <v>-1.8099031150307441E-8</v>
      </c>
      <c r="P550" s="4">
        <f>SUM($O$235:O550)</f>
        <v>6.9790818043149653E-5</v>
      </c>
      <c r="Q550" s="6">
        <f t="shared" si="126"/>
        <v>-1.9464042548533197E-7</v>
      </c>
      <c r="R550" s="4">
        <f>SUM($Q$54:Q550)*0.1+$O$8</f>
        <v>-1.9243228834394776E-6</v>
      </c>
      <c r="S550" s="4">
        <f>SUM($R$235:R550)</f>
        <v>3.7551561346051295E-4</v>
      </c>
      <c r="T550">
        <f t="shared" si="127"/>
        <v>1.9244079958931277E-6</v>
      </c>
      <c r="U550">
        <f t="shared" si="128"/>
        <v>3.8194598340047695E-4</v>
      </c>
      <c r="X550" s="1"/>
    </row>
    <row r="551" spans="1:24" x14ac:dyDescent="0.25">
      <c r="A551" s="8"/>
      <c r="B551">
        <f t="shared" si="113"/>
        <v>49.700000000000436</v>
      </c>
      <c r="C551">
        <f t="shared" si="114"/>
        <v>0</v>
      </c>
      <c r="D551">
        <f t="shared" si="115"/>
        <v>1693.4085944977662</v>
      </c>
      <c r="E551">
        <f t="shared" si="116"/>
        <v>-987.54519064168142</v>
      </c>
      <c r="F551">
        <f t="shared" si="117"/>
        <v>0</v>
      </c>
      <c r="G551">
        <f t="shared" si="118"/>
        <v>13134.351035533931</v>
      </c>
      <c r="H551">
        <f t="shared" si="119"/>
        <v>22522.334306819554</v>
      </c>
      <c r="I551">
        <f t="shared" si="120"/>
        <v>26072.336292568267</v>
      </c>
      <c r="J551" s="43">
        <f t="shared" si="121"/>
        <v>1960.3260370352721</v>
      </c>
      <c r="K551">
        <f t="shared" si="122"/>
        <v>2.1245650938452276</v>
      </c>
      <c r="L551">
        <f t="shared" si="123"/>
        <v>0</v>
      </c>
      <c r="M551" s="43">
        <f t="shared" si="124"/>
        <v>2.1245650938452276</v>
      </c>
      <c r="N551" s="6">
        <f t="shared" si="125"/>
        <v>-1.1266139036884235E-7</v>
      </c>
      <c r="O551" s="4">
        <f>SUM($N$54:N551)*0.1+$O$30</f>
        <v>-2.9365170187191694E-8</v>
      </c>
      <c r="P551" s="4">
        <f>SUM($O$235:O551)</f>
        <v>6.9761452872962464E-5</v>
      </c>
      <c r="Q551" s="6">
        <f t="shared" si="126"/>
        <v>-1.931878849966354E-7</v>
      </c>
      <c r="R551" s="4">
        <f>SUM($Q$54:Q551)*0.1+$O$8</f>
        <v>-1.9436416719391414E-6</v>
      </c>
      <c r="S551" s="4">
        <f>SUM($R$235:R551)</f>
        <v>3.7357197178857382E-4</v>
      </c>
      <c r="T551">
        <f t="shared" si="127"/>
        <v>1.9438634885501871E-6</v>
      </c>
      <c r="U551">
        <f t="shared" si="128"/>
        <v>3.8002983884551691E-4</v>
      </c>
      <c r="X551" s="1"/>
    </row>
    <row r="552" spans="1:24" x14ac:dyDescent="0.25">
      <c r="A552" s="8"/>
      <c r="B552">
        <f t="shared" si="113"/>
        <v>49.800000000000438</v>
      </c>
      <c r="C552">
        <f t="shared" si="114"/>
        <v>0</v>
      </c>
      <c r="D552">
        <f t="shared" si="115"/>
        <v>1693.4085944977662</v>
      </c>
      <c r="E552">
        <f t="shared" si="116"/>
        <v>-987.54519064168142</v>
      </c>
      <c r="F552">
        <f t="shared" si="117"/>
        <v>0</v>
      </c>
      <c r="G552">
        <f t="shared" si="118"/>
        <v>13035.596516469759</v>
      </c>
      <c r="H552">
        <f t="shared" si="119"/>
        <v>22352.993447369772</v>
      </c>
      <c r="I552">
        <f t="shared" si="120"/>
        <v>25876.303688864729</v>
      </c>
      <c r="J552" s="43">
        <f t="shared" si="121"/>
        <v>1960.3260370352721</v>
      </c>
      <c r="K552">
        <f t="shared" si="122"/>
        <v>2.1085909202072921</v>
      </c>
      <c r="L552">
        <f t="shared" si="123"/>
        <v>0</v>
      </c>
      <c r="M552" s="43">
        <f t="shared" si="124"/>
        <v>2.1085909202072921</v>
      </c>
      <c r="N552" s="6">
        <f t="shared" si="125"/>
        <v>-1.118143122457683E-7</v>
      </c>
      <c r="O552" s="4">
        <f>SUM($N$54:N552)*0.1+$O$30</f>
        <v>-4.0546601411768478E-8</v>
      </c>
      <c r="P552" s="4">
        <f>SUM($O$235:O552)</f>
        <v>6.9720906271550701E-5</v>
      </c>
      <c r="Q552" s="6">
        <f t="shared" si="126"/>
        <v>-1.9173534450793881E-7</v>
      </c>
      <c r="R552" s="4">
        <f>SUM($Q$54:Q552)*0.1+$O$8</f>
        <v>-1.9628152063899354E-6</v>
      </c>
      <c r="S552" s="4">
        <f>SUM($R$235:R552)</f>
        <v>3.7160915658218386E-4</v>
      </c>
      <c r="T552">
        <f t="shared" si="127"/>
        <v>1.9632339548106866E-6</v>
      </c>
      <c r="U552">
        <f t="shared" si="128"/>
        <v>3.7809307058851054E-4</v>
      </c>
      <c r="X552" s="1"/>
    </row>
    <row r="553" spans="1:24" x14ac:dyDescent="0.25">
      <c r="A553" s="8"/>
      <c r="B553">
        <f t="shared" si="113"/>
        <v>49.900000000000439</v>
      </c>
      <c r="C553">
        <f t="shared" si="114"/>
        <v>0</v>
      </c>
      <c r="D553">
        <f t="shared" si="115"/>
        <v>1693.4085944977662</v>
      </c>
      <c r="E553">
        <f t="shared" si="116"/>
        <v>-987.54519064168142</v>
      </c>
      <c r="F553">
        <f t="shared" si="117"/>
        <v>0</v>
      </c>
      <c r="G553">
        <f t="shared" si="118"/>
        <v>12936.841997405591</v>
      </c>
      <c r="H553">
        <f t="shared" si="119"/>
        <v>22183.652587919998</v>
      </c>
      <c r="I553">
        <f t="shared" si="120"/>
        <v>25680.271085161206</v>
      </c>
      <c r="J553" s="43">
        <f t="shared" si="121"/>
        <v>1960.3260370352721</v>
      </c>
      <c r="K553">
        <f t="shared" si="122"/>
        <v>2.0926167465693579</v>
      </c>
      <c r="L553">
        <f t="shared" si="123"/>
        <v>0</v>
      </c>
      <c r="M553" s="43">
        <f t="shared" si="124"/>
        <v>2.0926167465693579</v>
      </c>
      <c r="N553" s="6">
        <f t="shared" si="125"/>
        <v>-1.1096723412269426E-7</v>
      </c>
      <c r="O553" s="4">
        <f>SUM($N$54:N553)*0.1+$O$30</f>
        <v>-5.1643324824037954E-8</v>
      </c>
      <c r="P553" s="4">
        <f>SUM($O$235:O553)</f>
        <v>6.9669262946726662E-5</v>
      </c>
      <c r="Q553" s="6">
        <f t="shared" si="126"/>
        <v>-1.9028280401924227E-7</v>
      </c>
      <c r="R553" s="4">
        <f>SUM($Q$54:Q553)*0.1+$O$8</f>
        <v>-1.9818434867918596E-6</v>
      </c>
      <c r="S553" s="4">
        <f>SUM($R$235:R553)</f>
        <v>3.6962731309539198E-4</v>
      </c>
      <c r="T553">
        <f t="shared" si="127"/>
        <v>1.9825162393126058E-6</v>
      </c>
      <c r="U553">
        <f t="shared" si="128"/>
        <v>3.7613582225794326E-4</v>
      </c>
      <c r="X553" s="1"/>
    </row>
    <row r="554" spans="1:24" x14ac:dyDescent="0.25">
      <c r="A554" s="8"/>
      <c r="B554">
        <f t="shared" si="113"/>
        <v>50.000000000000441</v>
      </c>
      <c r="C554">
        <f t="shared" si="114"/>
        <v>0</v>
      </c>
      <c r="D554">
        <f t="shared" si="115"/>
        <v>1693.4085944977662</v>
      </c>
      <c r="E554">
        <f t="shared" si="116"/>
        <v>-987.54519064168142</v>
      </c>
      <c r="F554">
        <f t="shared" si="117"/>
        <v>0</v>
      </c>
      <c r="G554">
        <f t="shared" si="118"/>
        <v>12838.087478341422</v>
      </c>
      <c r="H554">
        <f t="shared" si="119"/>
        <v>22014.311728470217</v>
      </c>
      <c r="I554">
        <f t="shared" si="120"/>
        <v>25484.238481457673</v>
      </c>
      <c r="J554" s="43">
        <f t="shared" si="121"/>
        <v>1960.3260370352721</v>
      </c>
      <c r="K554">
        <f t="shared" si="122"/>
        <v>2.0766425729314228</v>
      </c>
      <c r="L554">
        <f t="shared" si="123"/>
        <v>0</v>
      </c>
      <c r="M554" s="43">
        <f t="shared" si="124"/>
        <v>2.0766425729314228</v>
      </c>
      <c r="N554" s="6">
        <f t="shared" si="125"/>
        <v>-1.1012015599962023E-7</v>
      </c>
      <c r="O554" s="4">
        <f>SUM($N$54:N554)*0.1+$O$30</f>
        <v>-6.2655340423999961E-8</v>
      </c>
      <c r="P554" s="4">
        <f>SUM($O$235:O554)</f>
        <v>6.9606607606302658E-5</v>
      </c>
      <c r="Q554" s="6">
        <f t="shared" si="126"/>
        <v>-1.8883026353054568E-7</v>
      </c>
      <c r="R554" s="4">
        <f>SUM($Q$54:Q554)*0.1+$O$8</f>
        <v>-2.0007265131449139E-6</v>
      </c>
      <c r="S554" s="4">
        <f>SUM($R$235:R554)</f>
        <v>3.6762658658224704E-4</v>
      </c>
      <c r="T554">
        <f t="shared" si="127"/>
        <v>2.0017073392693182E-6</v>
      </c>
      <c r="U554">
        <f t="shared" si="128"/>
        <v>3.7415823789484063E-4</v>
      </c>
      <c r="X554" s="1"/>
    </row>
    <row r="555" spans="1:24" x14ac:dyDescent="0.25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1693.4085944977662</v>
      </c>
      <c r="E555">
        <f t="shared" si="116"/>
        <v>-987.54519064168142</v>
      </c>
      <c r="F555">
        <f t="shared" si="117"/>
        <v>0</v>
      </c>
      <c r="G555">
        <f t="shared" si="118"/>
        <v>12739.332959277252</v>
      </c>
      <c r="H555">
        <f t="shared" si="119"/>
        <v>21844.970869020442</v>
      </c>
      <c r="I555">
        <f t="shared" si="120"/>
        <v>25288.205877754146</v>
      </c>
      <c r="J555" s="43">
        <f t="shared" si="121"/>
        <v>1960.3260370352721</v>
      </c>
      <c r="K555">
        <f t="shared" si="122"/>
        <v>2.0606683992934882</v>
      </c>
      <c r="L555">
        <f t="shared" si="123"/>
        <v>0</v>
      </c>
      <c r="M555" s="43">
        <f t="shared" si="124"/>
        <v>2.0606683992934882</v>
      </c>
      <c r="N555" s="6">
        <f t="shared" si="125"/>
        <v>-1.0927307787654617E-7</v>
      </c>
      <c r="O555" s="4">
        <f>SUM($N$54:N555)*0.1+$O$30</f>
        <v>-7.3582648211654659E-8</v>
      </c>
      <c r="P555" s="4">
        <f>SUM($O$235:O555)</f>
        <v>6.9533024958091E-5</v>
      </c>
      <c r="Q555" s="6">
        <f t="shared" si="126"/>
        <v>-1.8737772304184914E-7</v>
      </c>
      <c r="R555" s="4">
        <f>SUM($Q$54:Q555)*0.1+$O$8</f>
        <v>-2.0194642854490992E-6</v>
      </c>
      <c r="S555" s="4">
        <f>SUM($R$235:R555)</f>
        <v>3.6560712229679796E-4</v>
      </c>
      <c r="T555">
        <f t="shared" si="127"/>
        <v>2.0208043958588077E-6</v>
      </c>
      <c r="U555">
        <f t="shared" si="128"/>
        <v>3.7216046194345833E-4</v>
      </c>
      <c r="X555" s="1"/>
    </row>
    <row r="556" spans="1:24" x14ac:dyDescent="0.25">
      <c r="A556" s="8"/>
      <c r="B556">
        <f t="shared" si="129"/>
        <v>50.200000000000443</v>
      </c>
      <c r="C556">
        <f t="shared" si="114"/>
        <v>0</v>
      </c>
      <c r="D556">
        <f t="shared" si="115"/>
        <v>1693.4085944977662</v>
      </c>
      <c r="E556">
        <f t="shared" si="116"/>
        <v>-987.54519064168142</v>
      </c>
      <c r="F556">
        <f t="shared" si="117"/>
        <v>0</v>
      </c>
      <c r="G556">
        <f t="shared" si="118"/>
        <v>12640.578440213081</v>
      </c>
      <c r="H556">
        <f t="shared" si="119"/>
        <v>21675.630009570661</v>
      </c>
      <c r="I556">
        <f t="shared" si="120"/>
        <v>25092.173274050616</v>
      </c>
      <c r="J556" s="43">
        <f t="shared" si="121"/>
        <v>1960.3260370352721</v>
      </c>
      <c r="K556">
        <f t="shared" si="122"/>
        <v>2.0446942256555536</v>
      </c>
      <c r="L556">
        <f t="shared" si="123"/>
        <v>0</v>
      </c>
      <c r="M556" s="43">
        <f t="shared" si="124"/>
        <v>2.0446942256555536</v>
      </c>
      <c r="N556" s="6">
        <f t="shared" si="125"/>
        <v>-1.0842599975347213E-7</v>
      </c>
      <c r="O556" s="4">
        <f>SUM($N$54:N556)*0.1+$O$30</f>
        <v>-8.4425248187001836E-8</v>
      </c>
      <c r="P556" s="4">
        <f>SUM($O$235:O556)</f>
        <v>6.9448599709904E-5</v>
      </c>
      <c r="Q556" s="6">
        <f t="shared" si="126"/>
        <v>-1.8592518255315255E-7</v>
      </c>
      <c r="R556" s="4">
        <f>SUM($Q$54:Q556)*0.1+$O$8</f>
        <v>-2.0380568037044148E-6</v>
      </c>
      <c r="S556" s="4">
        <f>SUM($R$235:R556)</f>
        <v>3.6356906549309353E-4</v>
      </c>
      <c r="T556">
        <f t="shared" si="127"/>
        <v>2.0398046861543609E-6</v>
      </c>
      <c r="U556">
        <f t="shared" si="128"/>
        <v>3.701426392422086E-4</v>
      </c>
      <c r="X556" s="1"/>
    </row>
    <row r="557" spans="1:24" x14ac:dyDescent="0.25">
      <c r="A557" s="8"/>
      <c r="B557">
        <f t="shared" si="129"/>
        <v>50.300000000000445</v>
      </c>
      <c r="C557">
        <f t="shared" si="114"/>
        <v>0</v>
      </c>
      <c r="D557">
        <f t="shared" si="115"/>
        <v>1693.4085944977662</v>
      </c>
      <c r="E557">
        <f t="shared" si="116"/>
        <v>-987.54519064168142</v>
      </c>
      <c r="F557">
        <f t="shared" si="117"/>
        <v>0</v>
      </c>
      <c r="G557">
        <f t="shared" si="118"/>
        <v>12541.823921148913</v>
      </c>
      <c r="H557">
        <f t="shared" si="119"/>
        <v>21506.28915012088</v>
      </c>
      <c r="I557">
        <f t="shared" si="120"/>
        <v>24896.140670347086</v>
      </c>
      <c r="J557" s="43">
        <f t="shared" si="121"/>
        <v>1960.3260370352721</v>
      </c>
      <c r="K557">
        <f t="shared" si="122"/>
        <v>2.028720052017619</v>
      </c>
      <c r="L557">
        <f t="shared" si="123"/>
        <v>0</v>
      </c>
      <c r="M557" s="43">
        <f t="shared" si="124"/>
        <v>2.028720052017619</v>
      </c>
      <c r="N557" s="6">
        <f t="shared" si="125"/>
        <v>-1.0757892163039809E-7</v>
      </c>
      <c r="O557" s="4">
        <f>SUM($N$54:N557)*0.1+$O$30</f>
        <v>-9.518314035004165E-8</v>
      </c>
      <c r="P557" s="4">
        <f>SUM($O$235:O557)</f>
        <v>6.9353416569553956E-5</v>
      </c>
      <c r="Q557" s="6">
        <f t="shared" si="126"/>
        <v>-1.8447264206445596E-7</v>
      </c>
      <c r="R557" s="4">
        <f>SUM($Q$54:Q557)*0.1+$O$8</f>
        <v>-2.0565040679108596E-6</v>
      </c>
      <c r="S557" s="4">
        <f>SUM($R$235:R557)</f>
        <v>3.6151256142518269E-4</v>
      </c>
      <c r="T557">
        <f t="shared" si="127"/>
        <v>2.0587056155606147E-6</v>
      </c>
      <c r="U557">
        <f t="shared" si="128"/>
        <v>3.6810491501481821E-4</v>
      </c>
      <c r="X557" s="1"/>
    </row>
    <row r="558" spans="1:24" x14ac:dyDescent="0.25">
      <c r="A558" s="8"/>
      <c r="B558">
        <f t="shared" si="129"/>
        <v>50.400000000000446</v>
      </c>
      <c r="C558">
        <f t="shared" si="114"/>
        <v>0</v>
      </c>
      <c r="D558">
        <f t="shared" si="115"/>
        <v>1693.4085944977662</v>
      </c>
      <c r="E558">
        <f t="shared" si="116"/>
        <v>-987.54519064168142</v>
      </c>
      <c r="F558">
        <f t="shared" si="117"/>
        <v>0</v>
      </c>
      <c r="G558">
        <f t="shared" si="118"/>
        <v>12443.069402084742</v>
      </c>
      <c r="H558">
        <f t="shared" si="119"/>
        <v>21336.948290671102</v>
      </c>
      <c r="I558">
        <f t="shared" si="120"/>
        <v>24700.108066643556</v>
      </c>
      <c r="J558" s="43">
        <f t="shared" si="121"/>
        <v>1960.3260370352721</v>
      </c>
      <c r="K558">
        <f t="shared" si="122"/>
        <v>2.0127458783796839</v>
      </c>
      <c r="L558">
        <f t="shared" si="123"/>
        <v>0</v>
      </c>
      <c r="M558" s="43">
        <f t="shared" si="124"/>
        <v>2.0127458783796839</v>
      </c>
      <c r="N558" s="6">
        <f t="shared" si="125"/>
        <v>-1.0673184350732404E-7</v>
      </c>
      <c r="O558" s="4">
        <f>SUM($N$54:N558)*0.1+$O$30</f>
        <v>-1.0585632470077405E-7</v>
      </c>
      <c r="P558" s="4">
        <f>SUM($O$235:O558)</f>
        <v>6.9247560244853178E-5</v>
      </c>
      <c r="Q558" s="6">
        <f t="shared" si="126"/>
        <v>-1.830201015757594E-7</v>
      </c>
      <c r="R558" s="4">
        <f>SUM($Q$54:Q558)*0.1+$O$8</f>
        <v>-2.0748060780684354E-6</v>
      </c>
      <c r="S558" s="4">
        <f>SUM($R$235:R558)</f>
        <v>3.5943775534711428E-4</v>
      </c>
      <c r="T558">
        <f t="shared" si="127"/>
        <v>2.0775047107212244E-6</v>
      </c>
      <c r="U558">
        <f t="shared" si="128"/>
        <v>3.6604743486170826E-4</v>
      </c>
      <c r="X558" s="1"/>
    </row>
    <row r="559" spans="1:24" x14ac:dyDescent="0.25">
      <c r="A559" s="8"/>
      <c r="B559">
        <f t="shared" si="129"/>
        <v>50.500000000000448</v>
      </c>
      <c r="C559">
        <f t="shared" si="114"/>
        <v>0</v>
      </c>
      <c r="D559">
        <f t="shared" si="115"/>
        <v>1693.4085944977662</v>
      </c>
      <c r="E559">
        <f t="shared" si="116"/>
        <v>-987.54519064168142</v>
      </c>
      <c r="F559">
        <f t="shared" si="117"/>
        <v>0</v>
      </c>
      <c r="G559">
        <f t="shared" si="118"/>
        <v>12344.314883020574</v>
      </c>
      <c r="H559">
        <f t="shared" si="119"/>
        <v>21167.60743122132</v>
      </c>
      <c r="I559">
        <f t="shared" si="120"/>
        <v>24504.075462940022</v>
      </c>
      <c r="J559" s="43">
        <f t="shared" si="121"/>
        <v>1960.3260370352721</v>
      </c>
      <c r="K559">
        <f t="shared" si="122"/>
        <v>1.9967717047417488</v>
      </c>
      <c r="L559">
        <f t="shared" si="123"/>
        <v>0</v>
      </c>
      <c r="M559" s="43">
        <f t="shared" si="124"/>
        <v>1.9967717047417488</v>
      </c>
      <c r="N559" s="6">
        <f t="shared" si="125"/>
        <v>-1.0588476538425E-7</v>
      </c>
      <c r="O559" s="4">
        <f>SUM($N$54:N559)*0.1+$O$30</f>
        <v>-1.1644480123919909E-7</v>
      </c>
      <c r="P559" s="4">
        <f>SUM($O$235:O559)</f>
        <v>6.9131115443613978E-5</v>
      </c>
      <c r="Q559" s="6">
        <f t="shared" si="126"/>
        <v>-1.8156756108706281E-7</v>
      </c>
      <c r="R559" s="4">
        <f>SUM($Q$54:Q559)*0.1+$O$8</f>
        <v>-2.0929628341771415E-6</v>
      </c>
      <c r="S559" s="4">
        <f>SUM($R$235:R559)</f>
        <v>3.5734479251293711E-4</v>
      </c>
      <c r="T559">
        <f t="shared" si="127"/>
        <v>2.0961996128666873E-6</v>
      </c>
      <c r="U559">
        <f t="shared" si="128"/>
        <v>3.6397034475159151E-4</v>
      </c>
      <c r="X559" s="1"/>
    </row>
    <row r="560" spans="1:24" x14ac:dyDescent="0.25">
      <c r="A560" s="8"/>
      <c r="B560">
        <f t="shared" si="129"/>
        <v>50.600000000000449</v>
      </c>
      <c r="C560">
        <f t="shared" si="114"/>
        <v>0</v>
      </c>
      <c r="D560">
        <f t="shared" si="115"/>
        <v>1693.4085944977662</v>
      </c>
      <c r="E560">
        <f t="shared" si="116"/>
        <v>-987.54519064168142</v>
      </c>
      <c r="F560">
        <f t="shared" si="117"/>
        <v>0</v>
      </c>
      <c r="G560">
        <f t="shared" si="118"/>
        <v>12245.560363956403</v>
      </c>
      <c r="H560">
        <f t="shared" si="119"/>
        <v>20998.266571771543</v>
      </c>
      <c r="I560">
        <f t="shared" si="120"/>
        <v>24308.042859236495</v>
      </c>
      <c r="J560" s="43">
        <f t="shared" si="121"/>
        <v>1960.3260370352721</v>
      </c>
      <c r="K560">
        <f t="shared" si="122"/>
        <v>1.9807975311038144</v>
      </c>
      <c r="L560">
        <f t="shared" si="123"/>
        <v>0</v>
      </c>
      <c r="M560" s="43">
        <f t="shared" si="124"/>
        <v>1.9807975311038144</v>
      </c>
      <c r="N560" s="6">
        <f t="shared" si="125"/>
        <v>-1.0503768726117596E-7</v>
      </c>
      <c r="O560" s="4">
        <f>SUM($N$54:N560)*0.1+$O$30</f>
        <v>-1.2694856996531666E-7</v>
      </c>
      <c r="P560" s="4">
        <f>SUM($O$235:O560)</f>
        <v>6.9004166873648667E-5</v>
      </c>
      <c r="Q560" s="6">
        <f t="shared" si="126"/>
        <v>-1.8011502059836624E-7</v>
      </c>
      <c r="R560" s="4">
        <f>SUM($Q$54:Q560)*0.1+$O$8</f>
        <v>-2.1109743362369785E-6</v>
      </c>
      <c r="S560" s="4">
        <f>SUM($R$235:R560)</f>
        <v>3.5523381817670016E-4</v>
      </c>
      <c r="T560">
        <f t="shared" si="127"/>
        <v>2.1147880715729865E-6</v>
      </c>
      <c r="U560">
        <f t="shared" si="128"/>
        <v>3.6187379101328024E-4</v>
      </c>
      <c r="X560" s="1"/>
    </row>
    <row r="561" spans="1:24" x14ac:dyDescent="0.25">
      <c r="A561" s="8"/>
      <c r="B561">
        <f t="shared" si="129"/>
        <v>50.70000000000045</v>
      </c>
      <c r="C561">
        <f t="shared" si="114"/>
        <v>0</v>
      </c>
      <c r="D561">
        <f t="shared" si="115"/>
        <v>1693.4085944977662</v>
      </c>
      <c r="E561">
        <f t="shared" si="116"/>
        <v>-987.54519064168142</v>
      </c>
      <c r="F561">
        <f t="shared" si="117"/>
        <v>0</v>
      </c>
      <c r="G561">
        <f t="shared" si="118"/>
        <v>12146.805844892235</v>
      </c>
      <c r="H561">
        <f t="shared" si="119"/>
        <v>20828.925712321761</v>
      </c>
      <c r="I561">
        <f t="shared" si="120"/>
        <v>24112.010255532961</v>
      </c>
      <c r="J561" s="43">
        <f t="shared" si="121"/>
        <v>1960.3260370352721</v>
      </c>
      <c r="K561">
        <f t="shared" si="122"/>
        <v>1.9648233574658793</v>
      </c>
      <c r="L561">
        <f t="shared" si="123"/>
        <v>0</v>
      </c>
      <c r="M561" s="43">
        <f t="shared" si="124"/>
        <v>1.9648233574658793</v>
      </c>
      <c r="N561" s="6">
        <f t="shared" si="125"/>
        <v>-1.0419060913810193E-7</v>
      </c>
      <c r="O561" s="4">
        <f>SUM($N$54:N561)*0.1+$O$30</f>
        <v>-1.3736763087912686E-7</v>
      </c>
      <c r="P561" s="4">
        <f>SUM($O$235:O561)</f>
        <v>6.8866799242769543E-5</v>
      </c>
      <c r="Q561" s="6">
        <f t="shared" si="126"/>
        <v>-1.7866248010966965E-7</v>
      </c>
      <c r="R561" s="4">
        <f>SUM($Q$54:Q561)*0.1+$O$8</f>
        <v>-2.1288405842479449E-6</v>
      </c>
      <c r="S561" s="4">
        <f>SUM($R$235:R561)</f>
        <v>3.5310497759245222E-4</v>
      </c>
      <c r="T561">
        <f t="shared" si="127"/>
        <v>2.1332679389037083E-6</v>
      </c>
      <c r="U561">
        <f t="shared" si="128"/>
        <v>3.5975792032769772E-4</v>
      </c>
      <c r="X561" s="1"/>
    </row>
    <row r="562" spans="1:24" x14ac:dyDescent="0.25">
      <c r="A562" s="8"/>
      <c r="B562">
        <f t="shared" si="129"/>
        <v>50.800000000000452</v>
      </c>
      <c r="C562">
        <f t="shared" si="114"/>
        <v>0</v>
      </c>
      <c r="D562">
        <f t="shared" si="115"/>
        <v>1693.4085944977662</v>
      </c>
      <c r="E562">
        <f t="shared" si="116"/>
        <v>-987.54519064168142</v>
      </c>
      <c r="F562">
        <f t="shared" si="117"/>
        <v>0</v>
      </c>
      <c r="G562">
        <f t="shared" si="118"/>
        <v>12048.051325828064</v>
      </c>
      <c r="H562">
        <f t="shared" si="119"/>
        <v>20659.58485287198</v>
      </c>
      <c r="I562">
        <f t="shared" si="120"/>
        <v>23915.977651829431</v>
      </c>
      <c r="J562" s="43">
        <f t="shared" si="121"/>
        <v>1960.3260370352721</v>
      </c>
      <c r="K562">
        <f t="shared" si="122"/>
        <v>1.9488491838279445</v>
      </c>
      <c r="L562">
        <f t="shared" si="123"/>
        <v>0</v>
      </c>
      <c r="M562" s="43">
        <f t="shared" si="124"/>
        <v>1.9488491838279445</v>
      </c>
      <c r="N562" s="6">
        <f t="shared" si="125"/>
        <v>-1.0334353101502788E-7</v>
      </c>
      <c r="O562" s="4">
        <f>SUM($N$54:N562)*0.1+$O$30</f>
        <v>-1.4770198398062966E-7</v>
      </c>
      <c r="P562" s="4">
        <f>SUM($O$235:O562)</f>
        <v>6.8719097258788917E-5</v>
      </c>
      <c r="Q562" s="6">
        <f t="shared" si="126"/>
        <v>-1.7720993962097304E-7</v>
      </c>
      <c r="R562" s="4">
        <f>SUM($Q$54:Q562)*0.1+$O$8</f>
        <v>-2.1465615782100422E-6</v>
      </c>
      <c r="S562" s="4">
        <f>SUM($R$235:R562)</f>
        <v>3.5095841601424216E-4</v>
      </c>
      <c r="T562">
        <f t="shared" si="127"/>
        <v>2.1516371639101705E-6</v>
      </c>
      <c r="U562">
        <f t="shared" si="128"/>
        <v>3.5762287972008832E-4</v>
      </c>
      <c r="X562" s="1"/>
    </row>
    <row r="563" spans="1:24" x14ac:dyDescent="0.25">
      <c r="A563" s="8"/>
      <c r="B563">
        <f t="shared" si="129"/>
        <v>50.900000000000453</v>
      </c>
      <c r="C563">
        <f t="shared" si="114"/>
        <v>0</v>
      </c>
      <c r="D563">
        <f t="shared" si="115"/>
        <v>1693.4085944977662</v>
      </c>
      <c r="E563">
        <f t="shared" si="116"/>
        <v>-987.54519064168142</v>
      </c>
      <c r="F563">
        <f t="shared" si="117"/>
        <v>0</v>
      </c>
      <c r="G563">
        <f t="shared" si="118"/>
        <v>11949.296806763894</v>
      </c>
      <c r="H563">
        <f t="shared" si="119"/>
        <v>20490.243993422206</v>
      </c>
      <c r="I563">
        <f t="shared" si="120"/>
        <v>23719.945048125901</v>
      </c>
      <c r="J563" s="43">
        <f t="shared" si="121"/>
        <v>1960.3260370352721</v>
      </c>
      <c r="K563">
        <f t="shared" si="122"/>
        <v>1.9328750101900096</v>
      </c>
      <c r="L563">
        <f t="shared" si="123"/>
        <v>0</v>
      </c>
      <c r="M563" s="43">
        <f t="shared" si="124"/>
        <v>1.9328750101900096</v>
      </c>
      <c r="N563" s="6">
        <f t="shared" si="125"/>
        <v>-1.0249645289195382E-7</v>
      </c>
      <c r="O563" s="4">
        <f>SUM($N$54:N563)*0.1+$O$30</f>
        <v>-1.5795162926982503E-7</v>
      </c>
      <c r="P563" s="4">
        <f>SUM($O$235:O563)</f>
        <v>6.8561145629519087E-5</v>
      </c>
      <c r="Q563" s="6">
        <f t="shared" si="126"/>
        <v>-1.7575739913227652E-7</v>
      </c>
      <c r="R563" s="4">
        <f>SUM($Q$54:Q563)*0.1+$O$8</f>
        <v>-2.1641373181232698E-6</v>
      </c>
      <c r="S563" s="4">
        <f>SUM($R$235:R563)</f>
        <v>3.487942786961189E-4</v>
      </c>
      <c r="T563">
        <f t="shared" si="127"/>
        <v>2.1698937874658222E-6</v>
      </c>
      <c r="U563">
        <f t="shared" si="128"/>
        <v>3.5546881655241998E-4</v>
      </c>
      <c r="X563" s="1"/>
    </row>
    <row r="564" spans="1:24" x14ac:dyDescent="0.25">
      <c r="A564" s="8"/>
      <c r="B564">
        <f t="shared" si="129"/>
        <v>51.000000000000455</v>
      </c>
      <c r="C564">
        <f t="shared" si="114"/>
        <v>0</v>
      </c>
      <c r="D564">
        <f t="shared" si="115"/>
        <v>1693.4085944977662</v>
      </c>
      <c r="E564">
        <f t="shared" si="116"/>
        <v>-987.54519064168142</v>
      </c>
      <c r="F564">
        <f t="shared" si="117"/>
        <v>0</v>
      </c>
      <c r="G564">
        <f t="shared" si="118"/>
        <v>11850.542287699725</v>
      </c>
      <c r="H564">
        <f t="shared" si="119"/>
        <v>20320.903133972432</v>
      </c>
      <c r="I564">
        <f t="shared" si="120"/>
        <v>23523.912444422378</v>
      </c>
      <c r="J564" s="43">
        <f t="shared" si="121"/>
        <v>1960.3260370352721</v>
      </c>
      <c r="K564">
        <f t="shared" si="122"/>
        <v>1.9169008365520754</v>
      </c>
      <c r="L564">
        <f t="shared" si="123"/>
        <v>0</v>
      </c>
      <c r="M564" s="43">
        <f t="shared" si="124"/>
        <v>1.9169008365520754</v>
      </c>
      <c r="N564" s="6">
        <f t="shared" si="125"/>
        <v>-1.0164937476887979E-7</v>
      </c>
      <c r="O564" s="4">
        <f>SUM($N$54:N564)*0.1+$O$30</f>
        <v>-1.68116566746713E-7</v>
      </c>
      <c r="P564" s="4">
        <f>SUM($O$235:O564)</f>
        <v>6.8393029062772378E-5</v>
      </c>
      <c r="Q564" s="6">
        <f t="shared" si="126"/>
        <v>-1.7430485864357999E-7</v>
      </c>
      <c r="R564" s="4">
        <f>SUM($Q$54:Q564)*0.1+$O$8</f>
        <v>-2.1815678039876283E-6</v>
      </c>
      <c r="S564" s="4">
        <f>SUM($R$235:R564)</f>
        <v>3.4661271089213129E-4</v>
      </c>
      <c r="T564">
        <f t="shared" si="127"/>
        <v>2.1880359374128446E-6</v>
      </c>
      <c r="U564">
        <f t="shared" si="128"/>
        <v>3.5329587851597335E-4</v>
      </c>
      <c r="X564" s="1"/>
    </row>
    <row r="565" spans="1:24" x14ac:dyDescent="0.25">
      <c r="A565" s="8"/>
      <c r="B565">
        <f t="shared" si="129"/>
        <v>51.100000000000456</v>
      </c>
      <c r="C565">
        <f t="shared" si="114"/>
        <v>0</v>
      </c>
      <c r="D565">
        <f t="shared" si="115"/>
        <v>1693.4085944977662</v>
      </c>
      <c r="E565">
        <f t="shared" si="116"/>
        <v>-987.54519064168142</v>
      </c>
      <c r="F565">
        <f t="shared" si="117"/>
        <v>0</v>
      </c>
      <c r="G565">
        <f t="shared" si="118"/>
        <v>11751.787768635557</v>
      </c>
      <c r="H565">
        <f t="shared" si="119"/>
        <v>20151.56227452265</v>
      </c>
      <c r="I565">
        <f t="shared" si="120"/>
        <v>23327.879840718848</v>
      </c>
      <c r="J565" s="43">
        <f t="shared" si="121"/>
        <v>1960.3260370352721</v>
      </c>
      <c r="K565">
        <f t="shared" si="122"/>
        <v>1.9009266629141406</v>
      </c>
      <c r="L565">
        <f t="shared" si="123"/>
        <v>0</v>
      </c>
      <c r="M565" s="43">
        <f t="shared" si="124"/>
        <v>1.9009266629141406</v>
      </c>
      <c r="N565" s="6">
        <f t="shared" si="125"/>
        <v>-1.0080229664580576E-7</v>
      </c>
      <c r="O565" s="4">
        <f>SUM($N$54:N565)*0.1+$O$30</f>
        <v>-1.7819679641129359E-7</v>
      </c>
      <c r="P565" s="4">
        <f>SUM($O$235:O565)</f>
        <v>6.8214832266361088E-5</v>
      </c>
      <c r="Q565" s="6">
        <f t="shared" si="126"/>
        <v>-1.728523181548834E-7</v>
      </c>
      <c r="R565" s="4">
        <f>SUM($Q$54:Q565)*0.1+$O$8</f>
        <v>-2.1988530358031162E-6</v>
      </c>
      <c r="S565" s="4">
        <f>SUM($R$235:R565)</f>
        <v>3.4441385785632819E-4</v>
      </c>
      <c r="T565">
        <f t="shared" si="127"/>
        <v>2.2060618240003676E-6</v>
      </c>
      <c r="U565">
        <f t="shared" si="128"/>
        <v>3.5110421362411306E-4</v>
      </c>
      <c r="X565" s="1"/>
    </row>
    <row r="566" spans="1:24" x14ac:dyDescent="0.25">
      <c r="A566" s="8"/>
      <c r="B566">
        <f t="shared" si="129"/>
        <v>51.200000000000458</v>
      </c>
      <c r="C566">
        <f t="shared" si="114"/>
        <v>0</v>
      </c>
      <c r="D566">
        <f t="shared" si="115"/>
        <v>1693.4085944977662</v>
      </c>
      <c r="E566">
        <f t="shared" si="116"/>
        <v>-987.54519064168142</v>
      </c>
      <c r="F566">
        <f t="shared" si="117"/>
        <v>0</v>
      </c>
      <c r="G566">
        <f t="shared" si="118"/>
        <v>11653.033249571386</v>
      </c>
      <c r="H566">
        <f t="shared" si="119"/>
        <v>19982.221415072876</v>
      </c>
      <c r="I566">
        <f t="shared" si="120"/>
        <v>23131.847237015321</v>
      </c>
      <c r="J566" s="43">
        <f t="shared" si="121"/>
        <v>1960.3260370352721</v>
      </c>
      <c r="K566">
        <f t="shared" si="122"/>
        <v>1.8849524892762062</v>
      </c>
      <c r="L566">
        <f t="shared" si="123"/>
        <v>0</v>
      </c>
      <c r="M566" s="43">
        <f t="shared" si="124"/>
        <v>1.8849524892762062</v>
      </c>
      <c r="N566" s="6">
        <f t="shared" si="125"/>
        <v>-9.9955218522731713E-8</v>
      </c>
      <c r="O566" s="4">
        <f>SUM($N$54:N566)*0.1+$O$30</f>
        <v>-1.8819231826356678E-7</v>
      </c>
      <c r="P566" s="4">
        <f>SUM($O$235:O566)</f>
        <v>6.8026639948097527E-5</v>
      </c>
      <c r="Q566" s="6">
        <f t="shared" si="126"/>
        <v>-1.7139977766618686E-7</v>
      </c>
      <c r="R566" s="4">
        <f>SUM($Q$54:Q566)*0.1+$O$8</f>
        <v>-2.2159930135697343E-6</v>
      </c>
      <c r="S566" s="4">
        <f>SUM($R$235:R566)</f>
        <v>3.4219786484275847E-4</v>
      </c>
      <c r="T566">
        <f t="shared" si="127"/>
        <v>2.2239697355951785E-6</v>
      </c>
      <c r="U566">
        <f t="shared" si="128"/>
        <v>3.4889397020523426E-4</v>
      </c>
      <c r="X566" s="1"/>
    </row>
    <row r="567" spans="1:24" x14ac:dyDescent="0.25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1693.4085944977662</v>
      </c>
      <c r="E567">
        <f t="shared" ref="E567:E630" si="132">IF(B567&lt;$B$41,$B$14,IF(AND($B$41&lt;=B567,B567&lt;$B$41+$G$8),$B$14+$B$17,$B$14+$B$17+$B$11))</f>
        <v>-987.54519064168142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11554.27873050722</v>
      </c>
      <c r="H567">
        <f t="shared" ref="H567:H630" si="135">IF(B567&lt;$B$41,-$B$13*B567,IF(AND($B$41&lt;=B567,B567&lt;=$B$41+$G$8),-$B$13*B567+(-B567+B554)*B529,-$B$13*B567+(-B567+$B$41)*$B$16+(-B567+$B$41+$G$8)*$B$10))</f>
        <v>19812.880555623091</v>
      </c>
      <c r="I567">
        <f t="shared" ref="I567:I630" si="136">SQRT(SUMSQ(H567,G567))</f>
        <v>22935.814633311787</v>
      </c>
      <c r="J567" s="43">
        <f t="shared" ref="J567:J630" si="137">SQRT(SUMSQ(D567:E567))</f>
        <v>1960.3260370352721</v>
      </c>
      <c r="K567">
        <f t="shared" ref="K567:K630" si="138">32*I567/(PI()*$G$13^3)</f>
        <v>1.8689783156382711</v>
      </c>
      <c r="L567">
        <f t="shared" ref="L567:L630" si="139">16*F567/(PI()*$G$13^3)*$G$23</f>
        <v>0</v>
      </c>
      <c r="M567" s="43">
        <f t="shared" ref="M567:M630" si="140">SQRT(K567^2+3*L567^2)</f>
        <v>1.8689783156382711</v>
      </c>
      <c r="N567" s="6">
        <f t="shared" ref="N567:N630" si="141">-G567/($G$15*$B$42)</f>
        <v>-9.9108140399657694E-8</v>
      </c>
      <c r="O567" s="4">
        <f>SUM($N$54:N567)*0.1+$O$30</f>
        <v>-1.9810313230353255E-7</v>
      </c>
      <c r="P567" s="4">
        <f>SUM($O$235:O567)</f>
        <v>6.7828536815793994E-5</v>
      </c>
      <c r="Q567" s="6">
        <f t="shared" ref="Q567:Q630" si="142">-H567/($B$42*$G$15)</f>
        <v>-1.6994723717749021E-7</v>
      </c>
      <c r="R567" s="4">
        <f>SUM($Q$54:Q567)*0.1+$O$8</f>
        <v>-2.2329877372874833E-6</v>
      </c>
      <c r="S567" s="4">
        <f>SUM($R$235:R567)</f>
        <v>3.3996487710547099E-4</v>
      </c>
      <c r="T567">
        <f t="shared" ref="T567:T630" si="143">SQRT(SUMSQ(O567,R567))</f>
        <v>2.2417580346470814E-6</v>
      </c>
      <c r="U567">
        <f t="shared" ref="U567:U630" si="144">SQRT(S567^2+P567^2)</f>
        <v>3.4666529689588127E-4</v>
      </c>
      <c r="X567" s="1"/>
    </row>
    <row r="568" spans="1:24" x14ac:dyDescent="0.25">
      <c r="A568" s="8"/>
      <c r="B568">
        <f t="shared" si="129"/>
        <v>51.40000000000046</v>
      </c>
      <c r="C568">
        <f t="shared" si="130"/>
        <v>0</v>
      </c>
      <c r="D568">
        <f t="shared" si="131"/>
        <v>1693.4085944977662</v>
      </c>
      <c r="E568">
        <f t="shared" si="132"/>
        <v>-987.54519064168142</v>
      </c>
      <c r="F568">
        <f t="shared" si="133"/>
        <v>0</v>
      </c>
      <c r="G568">
        <f t="shared" si="134"/>
        <v>11455.524211443048</v>
      </c>
      <c r="H568">
        <f t="shared" si="135"/>
        <v>19643.539696173309</v>
      </c>
      <c r="I568">
        <f t="shared" si="136"/>
        <v>22739.782029608254</v>
      </c>
      <c r="J568" s="43">
        <f t="shared" si="137"/>
        <v>1960.3260370352721</v>
      </c>
      <c r="K568">
        <f t="shared" si="138"/>
        <v>1.8530041420003358</v>
      </c>
      <c r="L568">
        <f t="shared" si="139"/>
        <v>0</v>
      </c>
      <c r="M568" s="43">
        <f t="shared" si="140"/>
        <v>1.8530041420003358</v>
      </c>
      <c r="N568" s="6">
        <f t="shared" si="141"/>
        <v>-9.8261062276583623E-8</v>
      </c>
      <c r="O568" s="4">
        <f>SUM($N$54:N568)*0.1+$O$30</f>
        <v>-2.079292385311909E-7</v>
      </c>
      <c r="P568" s="4">
        <f>SUM($O$235:O568)</f>
        <v>6.76206075772628E-5</v>
      </c>
      <c r="Q568" s="6">
        <f t="shared" si="142"/>
        <v>-1.6849469668879362E-7</v>
      </c>
      <c r="R568" s="4">
        <f>SUM($Q$54:Q568)*0.1+$O$8</f>
        <v>-2.2498372069563626E-6</v>
      </c>
      <c r="S568" s="4">
        <f>SUM($R$235:R568)</f>
        <v>3.377150398985146E-4</v>
      </c>
      <c r="T568">
        <f t="shared" si="143"/>
        <v>2.2594251538923272E-6</v>
      </c>
      <c r="U568">
        <f t="shared" si="144"/>
        <v>3.4441834263403202E-4</v>
      </c>
      <c r="X568" s="1"/>
    </row>
    <row r="569" spans="1:24" x14ac:dyDescent="0.25">
      <c r="A569" s="8"/>
      <c r="B569">
        <f t="shared" si="129"/>
        <v>51.500000000000462</v>
      </c>
      <c r="C569">
        <f t="shared" si="130"/>
        <v>0</v>
      </c>
      <c r="D569">
        <f t="shared" si="131"/>
        <v>1693.4085944977662</v>
      </c>
      <c r="E569">
        <f t="shared" si="132"/>
        <v>-987.54519064168142</v>
      </c>
      <c r="F569">
        <f t="shared" si="133"/>
        <v>0</v>
      </c>
      <c r="G569">
        <f t="shared" si="134"/>
        <v>11356.769692378875</v>
      </c>
      <c r="H569">
        <f t="shared" si="135"/>
        <v>19474.198836723535</v>
      </c>
      <c r="I569">
        <f t="shared" si="136"/>
        <v>22543.749425904727</v>
      </c>
      <c r="J569" s="43">
        <f t="shared" si="137"/>
        <v>1960.3260370352721</v>
      </c>
      <c r="K569">
        <f t="shared" si="138"/>
        <v>1.8370299683624014</v>
      </c>
      <c r="L569">
        <f t="shared" si="139"/>
        <v>0</v>
      </c>
      <c r="M569" s="43">
        <f t="shared" si="140"/>
        <v>1.8370299683624014</v>
      </c>
      <c r="N569" s="6">
        <f t="shared" si="141"/>
        <v>-9.7413984153509564E-8</v>
      </c>
      <c r="O569" s="4">
        <f>SUM($N$54:N569)*0.1+$O$30</f>
        <v>-2.1767063694654184E-7</v>
      </c>
      <c r="P569" s="4">
        <f>SUM($O$235:O569)</f>
        <v>6.7402936940316255E-5</v>
      </c>
      <c r="Q569" s="6">
        <f t="shared" si="142"/>
        <v>-1.6704215620009709E-7</v>
      </c>
      <c r="R569" s="4">
        <f>SUM($Q$54:Q569)*0.1+$O$8</f>
        <v>-2.266541422576372E-6</v>
      </c>
      <c r="S569" s="4">
        <f>SUM($R$235:R569)</f>
        <v>3.3544849847593822E-4</v>
      </c>
      <c r="T569">
        <f t="shared" si="143"/>
        <v>2.2769695927796745E-6</v>
      </c>
      <c r="U569">
        <f t="shared" si="144"/>
        <v>3.421532566525442E-4</v>
      </c>
      <c r="X569" s="1"/>
    </row>
    <row r="570" spans="1:24" x14ac:dyDescent="0.25">
      <c r="A570" s="8"/>
      <c r="B570">
        <f t="shared" si="129"/>
        <v>51.600000000000463</v>
      </c>
      <c r="C570">
        <f t="shared" si="130"/>
        <v>0</v>
      </c>
      <c r="D570">
        <f t="shared" si="131"/>
        <v>1693.4085944977662</v>
      </c>
      <c r="E570">
        <f t="shared" si="132"/>
        <v>-987.54519064168142</v>
      </c>
      <c r="F570">
        <f t="shared" si="133"/>
        <v>0</v>
      </c>
      <c r="G570">
        <f t="shared" si="134"/>
        <v>11258.015173314709</v>
      </c>
      <c r="H570">
        <f t="shared" si="135"/>
        <v>19304.85797727375</v>
      </c>
      <c r="I570">
        <f t="shared" si="136"/>
        <v>22347.716822201193</v>
      </c>
      <c r="J570" s="43">
        <f t="shared" si="137"/>
        <v>1960.3260370352721</v>
      </c>
      <c r="K570">
        <f t="shared" si="138"/>
        <v>1.8210557947244663</v>
      </c>
      <c r="L570">
        <f t="shared" si="139"/>
        <v>0</v>
      </c>
      <c r="M570" s="43">
        <f t="shared" si="140"/>
        <v>1.8210557947244663</v>
      </c>
      <c r="N570" s="6">
        <f t="shared" si="141"/>
        <v>-9.6566906030435545E-8</v>
      </c>
      <c r="O570" s="4">
        <f>SUM($N$54:N570)*0.1+$O$30</f>
        <v>-2.2732732754958542E-7</v>
      </c>
      <c r="P570" s="4">
        <f>SUM($O$235:O570)</f>
        <v>6.7175609612766672E-5</v>
      </c>
      <c r="Q570" s="6">
        <f t="shared" si="142"/>
        <v>-1.6558961571140047E-7</v>
      </c>
      <c r="R570" s="4">
        <f>SUM($Q$54:Q570)*0.1+$O$8</f>
        <v>-2.2831003841475115E-6</v>
      </c>
      <c r="S570" s="4">
        <f>SUM($R$235:R570)</f>
        <v>3.3316539809179072E-4</v>
      </c>
      <c r="T570">
        <f t="shared" si="143"/>
        <v>2.2943899141046954E-6</v>
      </c>
      <c r="U570">
        <f t="shared" si="144"/>
        <v>3.3987018847275827E-4</v>
      </c>
      <c r="X570" s="1"/>
    </row>
    <row r="571" spans="1:24" x14ac:dyDescent="0.25">
      <c r="A571" s="8"/>
      <c r="B571">
        <f t="shared" si="129"/>
        <v>51.700000000000465</v>
      </c>
      <c r="C571">
        <f t="shared" si="130"/>
        <v>0</v>
      </c>
      <c r="D571">
        <f t="shared" si="131"/>
        <v>1693.4085944977662</v>
      </c>
      <c r="E571">
        <f t="shared" si="132"/>
        <v>-987.54519064168142</v>
      </c>
      <c r="F571">
        <f t="shared" si="133"/>
        <v>0</v>
      </c>
      <c r="G571">
        <f t="shared" si="134"/>
        <v>11159.260654250538</v>
      </c>
      <c r="H571">
        <f t="shared" si="135"/>
        <v>19135.517117823976</v>
      </c>
      <c r="I571">
        <f t="shared" si="136"/>
        <v>22151.684218497667</v>
      </c>
      <c r="J571" s="43">
        <f t="shared" si="137"/>
        <v>1960.3260370352721</v>
      </c>
      <c r="K571">
        <f t="shared" si="138"/>
        <v>1.8050816210865317</v>
      </c>
      <c r="L571">
        <f t="shared" si="139"/>
        <v>0</v>
      </c>
      <c r="M571" s="43">
        <f t="shared" si="140"/>
        <v>1.8050816210865317</v>
      </c>
      <c r="N571" s="6">
        <f t="shared" si="141"/>
        <v>-9.5719827907361486E-8</v>
      </c>
      <c r="O571" s="4">
        <f>SUM($N$54:N571)*0.1+$O$30</f>
        <v>-2.3689931034032158E-7</v>
      </c>
      <c r="P571" s="4">
        <f>SUM($O$235:O571)</f>
        <v>6.6938710302426348E-5</v>
      </c>
      <c r="Q571" s="6">
        <f t="shared" si="142"/>
        <v>-1.6413707522270393E-7</v>
      </c>
      <c r="R571" s="4">
        <f>SUM($Q$54:Q571)*0.1+$O$8</f>
        <v>-2.2995140916697821E-6</v>
      </c>
      <c r="S571" s="4">
        <f>SUM($R$235:R571)</f>
        <v>3.3086588400012095E-4</v>
      </c>
      <c r="T571">
        <f t="shared" si="143"/>
        <v>2.3116847408389458E-6</v>
      </c>
      <c r="U571">
        <f t="shared" si="144"/>
        <v>3.3756928789825305E-4</v>
      </c>
      <c r="X571" s="1"/>
    </row>
    <row r="572" spans="1:24" x14ac:dyDescent="0.25">
      <c r="A572" s="8"/>
      <c r="B572">
        <f t="shared" si="129"/>
        <v>51.800000000000466</v>
      </c>
      <c r="C572">
        <f t="shared" si="130"/>
        <v>0</v>
      </c>
      <c r="D572">
        <f t="shared" si="131"/>
        <v>1693.4085944977662</v>
      </c>
      <c r="E572">
        <f t="shared" si="132"/>
        <v>-987.54519064168142</v>
      </c>
      <c r="F572">
        <f t="shared" si="133"/>
        <v>0</v>
      </c>
      <c r="G572">
        <f t="shared" si="134"/>
        <v>11060.50613518637</v>
      </c>
      <c r="H572">
        <f t="shared" si="135"/>
        <v>18966.176258374195</v>
      </c>
      <c r="I572">
        <f t="shared" si="136"/>
        <v>21955.651614794133</v>
      </c>
      <c r="J572" s="43">
        <f t="shared" si="137"/>
        <v>1960.3260370352721</v>
      </c>
      <c r="K572">
        <f t="shared" si="138"/>
        <v>1.7891074474485966</v>
      </c>
      <c r="L572">
        <f t="shared" si="139"/>
        <v>0</v>
      </c>
      <c r="M572" s="43">
        <f t="shared" si="140"/>
        <v>1.7891074474485966</v>
      </c>
      <c r="N572" s="6">
        <f t="shared" si="141"/>
        <v>-9.4872749784287454E-8</v>
      </c>
      <c r="O572" s="4">
        <f>SUM($N$54:N572)*0.1+$O$30</f>
        <v>-2.4638658531875033E-7</v>
      </c>
      <c r="P572" s="4">
        <f>SUM($O$235:O572)</f>
        <v>6.6692323717107595E-5</v>
      </c>
      <c r="Q572" s="6">
        <f t="shared" si="142"/>
        <v>-1.6268453473400734E-7</v>
      </c>
      <c r="R572" s="4">
        <f>SUM($Q$54:Q572)*0.1+$O$8</f>
        <v>-2.3157825451431829E-6</v>
      </c>
      <c r="S572" s="4">
        <f>SUM($R$235:R572)</f>
        <v>3.2855010145497776E-4</v>
      </c>
      <c r="T572">
        <f t="shared" si="143"/>
        <v>2.3288527531415272E-6</v>
      </c>
      <c r="U572">
        <f t="shared" si="144"/>
        <v>3.3525070500874961E-4</v>
      </c>
      <c r="X572" s="1"/>
    </row>
    <row r="573" spans="1:24" x14ac:dyDescent="0.25">
      <c r="A573" s="8"/>
      <c r="B573">
        <f t="shared" si="129"/>
        <v>51.900000000000468</v>
      </c>
      <c r="C573">
        <f t="shared" si="130"/>
        <v>0</v>
      </c>
      <c r="D573">
        <f t="shared" si="131"/>
        <v>1693.4085944977662</v>
      </c>
      <c r="E573">
        <f t="shared" si="132"/>
        <v>-987.54519064168142</v>
      </c>
      <c r="F573">
        <f t="shared" si="133"/>
        <v>0</v>
      </c>
      <c r="G573">
        <f t="shared" si="134"/>
        <v>10961.751616122197</v>
      </c>
      <c r="H573">
        <f t="shared" si="135"/>
        <v>18796.835398924413</v>
      </c>
      <c r="I573">
        <f t="shared" si="136"/>
        <v>21759.619011090599</v>
      </c>
      <c r="J573" s="43">
        <f t="shared" si="137"/>
        <v>1960.3260370352721</v>
      </c>
      <c r="K573">
        <f t="shared" si="138"/>
        <v>1.7731332738106615</v>
      </c>
      <c r="L573">
        <f t="shared" si="139"/>
        <v>0</v>
      </c>
      <c r="M573" s="43">
        <f t="shared" si="140"/>
        <v>1.7731332738106615</v>
      </c>
      <c r="N573" s="6">
        <f t="shared" si="141"/>
        <v>-9.4025671661213396E-8</v>
      </c>
      <c r="O573" s="4">
        <f>SUM($N$54:N573)*0.1+$O$30</f>
        <v>-2.5578915248487166E-7</v>
      </c>
      <c r="P573" s="4">
        <f>SUM($O$235:O573)</f>
        <v>6.6436534564622723E-5</v>
      </c>
      <c r="Q573" s="6">
        <f t="shared" si="142"/>
        <v>-1.6123199424531075E-7</v>
      </c>
      <c r="R573" s="4">
        <f>SUM($Q$54:Q573)*0.1+$O$8</f>
        <v>-2.3319057445677138E-6</v>
      </c>
      <c r="S573" s="4">
        <f>SUM($R$235:R573)</f>
        <v>3.2621819571041004E-4</v>
      </c>
      <c r="T573">
        <f t="shared" si="143"/>
        <v>2.3458926855414407E-6</v>
      </c>
      <c r="U573">
        <f t="shared" si="144"/>
        <v>3.3291459015415907E-4</v>
      </c>
      <c r="X573" s="1"/>
    </row>
    <row r="574" spans="1:24" x14ac:dyDescent="0.25">
      <c r="A574" s="8"/>
      <c r="B574">
        <f t="shared" si="129"/>
        <v>52.000000000000469</v>
      </c>
      <c r="C574">
        <f t="shared" si="130"/>
        <v>0</v>
      </c>
      <c r="D574">
        <f t="shared" si="131"/>
        <v>1693.4085944977662</v>
      </c>
      <c r="E574">
        <f t="shared" si="132"/>
        <v>-987.54519064168142</v>
      </c>
      <c r="F574">
        <f t="shared" si="133"/>
        <v>0</v>
      </c>
      <c r="G574">
        <f t="shared" si="134"/>
        <v>10862.997097058029</v>
      </c>
      <c r="H574">
        <f t="shared" si="135"/>
        <v>18627.494539474639</v>
      </c>
      <c r="I574">
        <f t="shared" si="136"/>
        <v>21563.586407387076</v>
      </c>
      <c r="J574" s="43">
        <f t="shared" si="137"/>
        <v>1960.3260370352721</v>
      </c>
      <c r="K574">
        <f t="shared" si="138"/>
        <v>1.7571591001727274</v>
      </c>
      <c r="L574">
        <f t="shared" si="139"/>
        <v>0</v>
      </c>
      <c r="M574" s="43">
        <f t="shared" si="140"/>
        <v>1.7571591001727274</v>
      </c>
      <c r="N574" s="6">
        <f t="shared" si="141"/>
        <v>-9.317859353813935E-8</v>
      </c>
      <c r="O574" s="4">
        <f>SUM($N$54:N574)*0.1+$O$30</f>
        <v>-2.6510701183868563E-7</v>
      </c>
      <c r="P574" s="4">
        <f>SUM($O$235:O574)</f>
        <v>6.6171427552784044E-5</v>
      </c>
      <c r="Q574" s="6">
        <f t="shared" si="142"/>
        <v>-1.5977945375661421E-7</v>
      </c>
      <c r="R574" s="4">
        <f>SUM($Q$54:Q574)*0.1+$O$8</f>
        <v>-2.3478836899433749E-6</v>
      </c>
      <c r="S574" s="4">
        <f>SUM($R$235:R574)</f>
        <v>3.2387031202046668E-4</v>
      </c>
      <c r="T574">
        <f t="shared" si="143"/>
        <v>2.3628033242799019E-6</v>
      </c>
      <c r="U574">
        <f t="shared" si="144"/>
        <v>3.3056109394877036E-4</v>
      </c>
      <c r="X574" s="1"/>
    </row>
    <row r="575" spans="1:24" x14ac:dyDescent="0.25">
      <c r="A575" s="8"/>
      <c r="B575">
        <f t="shared" si="129"/>
        <v>52.10000000000047</v>
      </c>
      <c r="C575">
        <f t="shared" si="130"/>
        <v>0</v>
      </c>
      <c r="D575">
        <f t="shared" si="131"/>
        <v>1693.4085944977662</v>
      </c>
      <c r="E575">
        <f t="shared" si="132"/>
        <v>-987.54519064168142</v>
      </c>
      <c r="F575">
        <f t="shared" si="133"/>
        <v>0</v>
      </c>
      <c r="G575">
        <f t="shared" si="134"/>
        <v>10764.24257799386</v>
      </c>
      <c r="H575">
        <f t="shared" si="135"/>
        <v>18458.153680024858</v>
      </c>
      <c r="I575">
        <f t="shared" si="136"/>
        <v>21367.553803683546</v>
      </c>
      <c r="J575" s="43">
        <f t="shared" si="137"/>
        <v>1960.3260370352721</v>
      </c>
      <c r="K575">
        <f t="shared" si="138"/>
        <v>1.7411849265347925</v>
      </c>
      <c r="L575">
        <f t="shared" si="139"/>
        <v>0</v>
      </c>
      <c r="M575" s="43">
        <f t="shared" si="140"/>
        <v>1.7411849265347925</v>
      </c>
      <c r="N575" s="6">
        <f t="shared" si="141"/>
        <v>-9.2331515415065318E-8</v>
      </c>
      <c r="O575" s="4">
        <f>SUM($N$54:N575)*0.1+$O$30</f>
        <v>-2.7434016338019213E-7</v>
      </c>
      <c r="P575" s="4">
        <f>SUM($O$235:O575)</f>
        <v>6.5897087389403856E-5</v>
      </c>
      <c r="Q575" s="6">
        <f t="shared" si="142"/>
        <v>-1.5832691326791762E-7</v>
      </c>
      <c r="R575" s="4">
        <f>SUM($Q$54:Q575)*0.1+$O$8</f>
        <v>-2.363716381270167E-6</v>
      </c>
      <c r="S575" s="4">
        <f>SUM($R$235:R575)</f>
        <v>3.2150659563919649E-4</v>
      </c>
      <c r="T575">
        <f t="shared" si="143"/>
        <v>2.3795835048025535E-6</v>
      </c>
      <c r="U575">
        <f t="shared" si="144"/>
        <v>3.281903672655743E-4</v>
      </c>
      <c r="X575" s="1"/>
    </row>
    <row r="576" spans="1:24" x14ac:dyDescent="0.25">
      <c r="A576" s="8"/>
      <c r="B576">
        <f t="shared" si="129"/>
        <v>52.200000000000472</v>
      </c>
      <c r="C576">
        <f t="shared" si="130"/>
        <v>0</v>
      </c>
      <c r="D576">
        <f t="shared" si="131"/>
        <v>1693.4085944977662</v>
      </c>
      <c r="E576">
        <f t="shared" si="132"/>
        <v>-987.54519064168142</v>
      </c>
      <c r="F576">
        <f t="shared" si="133"/>
        <v>0</v>
      </c>
      <c r="G576">
        <f t="shared" si="134"/>
        <v>10665.488058929692</v>
      </c>
      <c r="H576">
        <f t="shared" si="135"/>
        <v>18288.81282057508</v>
      </c>
      <c r="I576">
        <f t="shared" si="136"/>
        <v>21171.521199980016</v>
      </c>
      <c r="J576" s="43">
        <f t="shared" si="137"/>
        <v>1960.3260370352721</v>
      </c>
      <c r="K576">
        <f t="shared" si="138"/>
        <v>1.7252107528968577</v>
      </c>
      <c r="L576">
        <f t="shared" si="139"/>
        <v>0</v>
      </c>
      <c r="M576" s="43">
        <f t="shared" si="140"/>
        <v>1.7252107528968577</v>
      </c>
      <c r="N576" s="6">
        <f t="shared" si="141"/>
        <v>-9.1484437291991286E-8</v>
      </c>
      <c r="O576" s="4">
        <f>SUM($N$54:N576)*0.1+$O$30</f>
        <v>-2.8348860710939127E-7</v>
      </c>
      <c r="P576" s="4">
        <f>SUM($O$235:O576)</f>
        <v>6.5613598782294469E-5</v>
      </c>
      <c r="Q576" s="6">
        <f t="shared" si="142"/>
        <v>-1.5687437277922106E-7</v>
      </c>
      <c r="R576" s="4">
        <f>SUM($Q$54:Q576)*0.1+$O$8</f>
        <v>-2.3794038185480893E-6</v>
      </c>
      <c r="S576" s="4">
        <f>SUM($R$235:R576)</f>
        <v>3.1912719182064839E-4</v>
      </c>
      <c r="T576">
        <f t="shared" si="143"/>
        <v>2.3962321093921707E-6</v>
      </c>
      <c r="U576">
        <f t="shared" si="144"/>
        <v>3.2580256123071965E-4</v>
      </c>
      <c r="X576" s="1"/>
    </row>
    <row r="577" spans="1:24" x14ac:dyDescent="0.25">
      <c r="A577" s="8"/>
      <c r="B577">
        <f t="shared" si="129"/>
        <v>52.300000000000473</v>
      </c>
      <c r="C577">
        <f t="shared" si="130"/>
        <v>0</v>
      </c>
      <c r="D577">
        <f t="shared" si="131"/>
        <v>1693.4085944977662</v>
      </c>
      <c r="E577">
        <f t="shared" si="132"/>
        <v>-987.54519064168142</v>
      </c>
      <c r="F577">
        <f t="shared" si="133"/>
        <v>0</v>
      </c>
      <c r="G577">
        <f t="shared" si="134"/>
        <v>10566.733539865521</v>
      </c>
      <c r="H577">
        <f t="shared" si="135"/>
        <v>18119.471961125299</v>
      </c>
      <c r="I577">
        <f t="shared" si="136"/>
        <v>20975.488596276482</v>
      </c>
      <c r="J577" s="43">
        <f t="shared" si="137"/>
        <v>1960.3260370352721</v>
      </c>
      <c r="K577">
        <f t="shared" si="138"/>
        <v>1.7092365792589226</v>
      </c>
      <c r="L577">
        <f t="shared" si="139"/>
        <v>0</v>
      </c>
      <c r="M577" s="43">
        <f t="shared" si="140"/>
        <v>1.7092365792589226</v>
      </c>
      <c r="N577" s="6">
        <f t="shared" si="141"/>
        <v>-9.0637359168917241E-8</v>
      </c>
      <c r="O577" s="4">
        <f>SUM($N$54:N577)*0.1+$O$30</f>
        <v>-2.9255234302628299E-7</v>
      </c>
      <c r="P577" s="4">
        <f>SUM($O$235:O577)</f>
        <v>6.5321046439268182E-5</v>
      </c>
      <c r="Q577" s="6">
        <f t="shared" si="142"/>
        <v>-1.5542183229052447E-7</v>
      </c>
      <c r="R577" s="4">
        <f>SUM($Q$54:Q577)*0.1+$O$8</f>
        <v>-2.3949460017771409E-6</v>
      </c>
      <c r="S577" s="4">
        <f>SUM($R$235:R577)</f>
        <v>3.1673224581887124E-4</v>
      </c>
      <c r="T577">
        <f t="shared" si="143"/>
        <v>2.4127480649331127E-6</v>
      </c>
      <c r="U577">
        <f t="shared" si="144"/>
        <v>3.2339782721809823E-4</v>
      </c>
      <c r="X577" s="1"/>
    </row>
    <row r="578" spans="1:24" x14ac:dyDescent="0.25">
      <c r="A578" s="8"/>
      <c r="B578">
        <f t="shared" si="129"/>
        <v>52.400000000000475</v>
      </c>
      <c r="C578">
        <f t="shared" si="130"/>
        <v>0</v>
      </c>
      <c r="D578">
        <f t="shared" si="131"/>
        <v>1693.4085944977662</v>
      </c>
      <c r="E578">
        <f t="shared" si="132"/>
        <v>-987.54519064168142</v>
      </c>
      <c r="F578">
        <f t="shared" si="133"/>
        <v>0</v>
      </c>
      <c r="G578">
        <f t="shared" si="134"/>
        <v>10467.979020801353</v>
      </c>
      <c r="H578">
        <f t="shared" si="135"/>
        <v>17950.131101675517</v>
      </c>
      <c r="I578">
        <f t="shared" si="136"/>
        <v>20779.455992572952</v>
      </c>
      <c r="J578" s="43">
        <f t="shared" si="137"/>
        <v>1960.3260370352721</v>
      </c>
      <c r="K578">
        <f t="shared" si="138"/>
        <v>1.693262405620988</v>
      </c>
      <c r="L578">
        <f t="shared" si="139"/>
        <v>0</v>
      </c>
      <c r="M578" s="43">
        <f t="shared" si="140"/>
        <v>1.693262405620988</v>
      </c>
      <c r="N578" s="6">
        <f t="shared" si="141"/>
        <v>-8.9790281045843209E-8</v>
      </c>
      <c r="O578" s="4">
        <f>SUM($N$54:N578)*0.1+$O$30</f>
        <v>-3.015313711308673E-7</v>
      </c>
      <c r="P578" s="4">
        <f>SUM($O$235:O578)</f>
        <v>6.501951506813732E-5</v>
      </c>
      <c r="Q578" s="6">
        <f t="shared" si="142"/>
        <v>-1.5396929180182785E-7</v>
      </c>
      <c r="R578" s="4">
        <f>SUM($Q$54:Q578)*0.1+$O$8</f>
        <v>-2.4103429309573235E-6</v>
      </c>
      <c r="S578" s="4">
        <f>SUM($R$235:R578)</f>
        <v>3.143219028879139E-4</v>
      </c>
      <c r="T578">
        <f t="shared" si="143"/>
        <v>2.4291303407993574E-6</v>
      </c>
      <c r="U578">
        <f t="shared" si="144"/>
        <v>3.2097631684405457E-4</v>
      </c>
      <c r="X578" s="1"/>
    </row>
    <row r="579" spans="1:24" x14ac:dyDescent="0.25">
      <c r="A579" s="8"/>
      <c r="B579">
        <f t="shared" si="129"/>
        <v>52.500000000000476</v>
      </c>
      <c r="C579">
        <f t="shared" si="130"/>
        <v>0</v>
      </c>
      <c r="D579">
        <f t="shared" si="131"/>
        <v>1693.4085944977662</v>
      </c>
      <c r="E579">
        <f t="shared" si="132"/>
        <v>-987.54519064168142</v>
      </c>
      <c r="F579">
        <f t="shared" si="133"/>
        <v>0</v>
      </c>
      <c r="G579">
        <f t="shared" si="134"/>
        <v>10369.224501737181</v>
      </c>
      <c r="H579">
        <f t="shared" si="135"/>
        <v>17780.790242225743</v>
      </c>
      <c r="I579">
        <f t="shared" si="136"/>
        <v>20583.423388869425</v>
      </c>
      <c r="J579" s="43">
        <f t="shared" si="137"/>
        <v>1960.3260370352721</v>
      </c>
      <c r="K579">
        <f t="shared" si="138"/>
        <v>1.6772882319830533</v>
      </c>
      <c r="L579">
        <f t="shared" si="139"/>
        <v>0</v>
      </c>
      <c r="M579" s="43">
        <f t="shared" si="140"/>
        <v>1.6772882319830533</v>
      </c>
      <c r="N579" s="6">
        <f t="shared" si="141"/>
        <v>-8.8943202922769137E-8</v>
      </c>
      <c r="O579" s="4">
        <f>SUM($N$54:N579)*0.1+$O$30</f>
        <v>-3.1042569142314425E-7</v>
      </c>
      <c r="P579" s="4">
        <f>SUM($O$235:O579)</f>
        <v>6.470908937671418E-5</v>
      </c>
      <c r="Q579" s="6">
        <f t="shared" si="142"/>
        <v>-1.5251675131313134E-7</v>
      </c>
      <c r="R579" s="4">
        <f>SUM($Q$54:Q579)*0.1+$O$8</f>
        <v>-2.4255946060886363E-6</v>
      </c>
      <c r="S579" s="4">
        <f>SUM($R$235:R579)</f>
        <v>3.1189630828182529E-4</v>
      </c>
      <c r="T579">
        <f t="shared" si="143"/>
        <v>2.4453779468584858E-6</v>
      </c>
      <c r="U579">
        <f t="shared" si="144"/>
        <v>3.185381819622178E-4</v>
      </c>
      <c r="X579" s="1"/>
    </row>
    <row r="580" spans="1:24" x14ac:dyDescent="0.25">
      <c r="A580" s="8"/>
      <c r="B580">
        <f t="shared" si="129"/>
        <v>52.600000000000477</v>
      </c>
      <c r="C580">
        <f t="shared" si="130"/>
        <v>0</v>
      </c>
      <c r="D580">
        <f t="shared" si="131"/>
        <v>1693.4085944977662</v>
      </c>
      <c r="E580">
        <f t="shared" si="132"/>
        <v>-987.54519064168142</v>
      </c>
      <c r="F580">
        <f t="shared" si="133"/>
        <v>0</v>
      </c>
      <c r="G580">
        <f t="shared" si="134"/>
        <v>10270.469982673014</v>
      </c>
      <c r="H580">
        <f t="shared" si="135"/>
        <v>17611.449382775962</v>
      </c>
      <c r="I580">
        <f t="shared" si="136"/>
        <v>20387.390785165895</v>
      </c>
      <c r="J580" s="43">
        <f t="shared" si="137"/>
        <v>1960.3260370352721</v>
      </c>
      <c r="K580">
        <f t="shared" si="138"/>
        <v>1.6613140583451185</v>
      </c>
      <c r="L580">
        <f t="shared" si="139"/>
        <v>0</v>
      </c>
      <c r="M580" s="43">
        <f t="shared" si="140"/>
        <v>1.6613140583451185</v>
      </c>
      <c r="N580" s="6">
        <f t="shared" si="141"/>
        <v>-8.8096124799695118E-8</v>
      </c>
      <c r="O580" s="4">
        <f>SUM($N$54:N580)*0.1+$O$30</f>
        <v>-3.1923530390311373E-7</v>
      </c>
      <c r="P580" s="4">
        <f>SUM($O$235:O580)</f>
        <v>6.438985407281106E-5</v>
      </c>
      <c r="Q580" s="6">
        <f t="shared" si="142"/>
        <v>-1.5106421082443472E-7</v>
      </c>
      <c r="R580" s="4">
        <f>SUM($Q$54:Q580)*0.1+$O$8</f>
        <v>-2.4407010271710801E-6</v>
      </c>
      <c r="S580" s="4">
        <f>SUM($R$235:R580)</f>
        <v>3.0945560725465421E-4</v>
      </c>
      <c r="T580">
        <f t="shared" si="143"/>
        <v>2.461489931584543E-6</v>
      </c>
      <c r="U580">
        <f t="shared" si="144"/>
        <v>3.1608357465845118E-4</v>
      </c>
      <c r="X580" s="1"/>
    </row>
    <row r="581" spans="1:24" x14ac:dyDescent="0.25">
      <c r="A581" s="8"/>
      <c r="B581">
        <f t="shared" si="129"/>
        <v>52.700000000000479</v>
      </c>
      <c r="C581">
        <f t="shared" si="130"/>
        <v>0</v>
      </c>
      <c r="D581">
        <f t="shared" si="131"/>
        <v>1693.4085944977662</v>
      </c>
      <c r="E581">
        <f t="shared" si="132"/>
        <v>-987.54519064168142</v>
      </c>
      <c r="F581">
        <f t="shared" si="133"/>
        <v>0</v>
      </c>
      <c r="G581">
        <f t="shared" si="134"/>
        <v>10171.715463608842</v>
      </c>
      <c r="H581">
        <f t="shared" si="135"/>
        <v>17442.108523326184</v>
      </c>
      <c r="I581">
        <f t="shared" si="136"/>
        <v>20191.358181462365</v>
      </c>
      <c r="J581" s="43">
        <f t="shared" si="137"/>
        <v>1960.3260370352721</v>
      </c>
      <c r="K581">
        <f t="shared" si="138"/>
        <v>1.6453398847071836</v>
      </c>
      <c r="L581">
        <f t="shared" si="139"/>
        <v>0</v>
      </c>
      <c r="M581" s="43">
        <f t="shared" si="140"/>
        <v>1.6453398847071836</v>
      </c>
      <c r="N581" s="6">
        <f t="shared" si="141"/>
        <v>-8.7249046676621059E-8</v>
      </c>
      <c r="O581" s="4">
        <f>SUM($N$54:N581)*0.1+$O$30</f>
        <v>-3.2796020857077584E-7</v>
      </c>
      <c r="P581" s="4">
        <f>SUM($O$235:O581)</f>
        <v>6.4061893864240284E-5</v>
      </c>
      <c r="Q581" s="6">
        <f t="shared" si="142"/>
        <v>-1.4961167033573816E-7</v>
      </c>
      <c r="R581" s="4">
        <f>SUM($Q$54:Q581)*0.1+$O$8</f>
        <v>-2.4556621942046532E-6</v>
      </c>
      <c r="S581" s="4">
        <f>SUM($R$235:R581)</f>
        <v>3.0699994506044957E-4</v>
      </c>
      <c r="T581">
        <f t="shared" si="143"/>
        <v>2.4774653802731128E-6</v>
      </c>
      <c r="U581">
        <f t="shared" si="144"/>
        <v>3.136126472459174E-4</v>
      </c>
      <c r="X581" s="1"/>
    </row>
    <row r="582" spans="1:24" x14ac:dyDescent="0.25">
      <c r="A582" s="8"/>
      <c r="B582">
        <f t="shared" si="129"/>
        <v>52.80000000000048</v>
      </c>
      <c r="C582">
        <f t="shared" si="130"/>
        <v>0</v>
      </c>
      <c r="D582">
        <f t="shared" si="131"/>
        <v>1693.4085944977662</v>
      </c>
      <c r="E582">
        <f t="shared" si="132"/>
        <v>-987.54519064168142</v>
      </c>
      <c r="F582">
        <f t="shared" si="133"/>
        <v>0</v>
      </c>
      <c r="G582">
        <f t="shared" si="134"/>
        <v>10072.960944544673</v>
      </c>
      <c r="H582">
        <f t="shared" si="135"/>
        <v>17272.767663876402</v>
      </c>
      <c r="I582">
        <f t="shared" si="136"/>
        <v>19995.325577758831</v>
      </c>
      <c r="J582" s="43">
        <f t="shared" si="137"/>
        <v>1960.3260370352721</v>
      </c>
      <c r="K582">
        <f t="shared" si="138"/>
        <v>1.6293657110692485</v>
      </c>
      <c r="L582">
        <f t="shared" si="139"/>
        <v>0</v>
      </c>
      <c r="M582" s="43">
        <f t="shared" si="140"/>
        <v>1.6293657110692485</v>
      </c>
      <c r="N582" s="6">
        <f t="shared" si="141"/>
        <v>-8.6401968553547014E-8</v>
      </c>
      <c r="O582" s="4">
        <f>SUM($N$54:N582)*0.1+$O$30</f>
        <v>-3.3660040542613055E-7</v>
      </c>
      <c r="P582" s="4">
        <f>SUM($O$235:O582)</f>
        <v>6.3725293458814151E-5</v>
      </c>
      <c r="Q582" s="6">
        <f t="shared" si="142"/>
        <v>-1.4815912984704156E-7</v>
      </c>
      <c r="R582" s="4">
        <f>SUM($Q$54:Q582)*0.1+$O$8</f>
        <v>-2.4704781071893582E-6</v>
      </c>
      <c r="S582" s="4">
        <f>SUM($R$235:R582)</f>
        <v>3.0452946695326024E-4</v>
      </c>
      <c r="T582">
        <f t="shared" si="143"/>
        <v>2.4933034133524444E-6</v>
      </c>
      <c r="U582">
        <f t="shared" si="144"/>
        <v>3.111255522602552E-4</v>
      </c>
      <c r="X582" s="1"/>
    </row>
    <row r="583" spans="1:24" x14ac:dyDescent="0.25">
      <c r="A583" s="8"/>
      <c r="B583">
        <f t="shared" si="129"/>
        <v>52.900000000000482</v>
      </c>
      <c r="C583">
        <f t="shared" si="130"/>
        <v>0</v>
      </c>
      <c r="D583">
        <f t="shared" si="131"/>
        <v>1693.4085944977662</v>
      </c>
      <c r="E583">
        <f t="shared" si="132"/>
        <v>-987.54519064168142</v>
      </c>
      <c r="F583">
        <f t="shared" si="133"/>
        <v>0</v>
      </c>
      <c r="G583">
        <f t="shared" si="134"/>
        <v>9974.2064254805045</v>
      </c>
      <c r="H583">
        <f t="shared" si="135"/>
        <v>17103.426804426628</v>
      </c>
      <c r="I583">
        <f t="shared" si="136"/>
        <v>19799.292974055308</v>
      </c>
      <c r="J583" s="43">
        <f t="shared" si="137"/>
        <v>1960.3260370352721</v>
      </c>
      <c r="K583">
        <f t="shared" si="138"/>
        <v>1.6133915374313144</v>
      </c>
      <c r="L583">
        <f t="shared" si="139"/>
        <v>0</v>
      </c>
      <c r="M583" s="43">
        <f t="shared" si="140"/>
        <v>1.6133915374313144</v>
      </c>
      <c r="N583" s="6">
        <f t="shared" si="141"/>
        <v>-8.5554890430472982E-8</v>
      </c>
      <c r="O583" s="4">
        <f>SUM($N$54:N583)*0.1+$O$30</f>
        <v>-3.4515589446917789E-7</v>
      </c>
      <c r="P583" s="4">
        <f>SUM($O$235:O583)</f>
        <v>6.3380137564344972E-5</v>
      </c>
      <c r="Q583" s="6">
        <f t="shared" si="142"/>
        <v>-1.4670658935834503E-7</v>
      </c>
      <c r="R583" s="4">
        <f>SUM($Q$54:Q583)*0.1+$O$8</f>
        <v>-2.4851487661251934E-6</v>
      </c>
      <c r="S583" s="4">
        <f>SUM($R$235:R583)</f>
        <v>3.0204431818713502E-4</v>
      </c>
      <c r="T583">
        <f t="shared" si="143"/>
        <v>2.509003184784824E-6</v>
      </c>
      <c r="U583">
        <f t="shared" si="144"/>
        <v>3.0862244245486516E-4</v>
      </c>
      <c r="X583" s="1"/>
    </row>
    <row r="584" spans="1:24" x14ac:dyDescent="0.25">
      <c r="A584" s="8"/>
      <c r="B584">
        <f t="shared" si="129"/>
        <v>53.000000000000483</v>
      </c>
      <c r="C584">
        <f t="shared" si="130"/>
        <v>0</v>
      </c>
      <c r="D584">
        <f t="shared" si="131"/>
        <v>1693.4085944977662</v>
      </c>
      <c r="E584">
        <f t="shared" si="132"/>
        <v>-987.54519064168142</v>
      </c>
      <c r="F584">
        <f t="shared" si="133"/>
        <v>0</v>
      </c>
      <c r="G584">
        <f t="shared" si="134"/>
        <v>9875.451906416336</v>
      </c>
      <c r="H584">
        <f t="shared" si="135"/>
        <v>16934.085944976847</v>
      </c>
      <c r="I584">
        <f t="shared" si="136"/>
        <v>19603.260370351774</v>
      </c>
      <c r="J584" s="43">
        <f t="shared" si="137"/>
        <v>1960.3260370352721</v>
      </c>
      <c r="K584">
        <f t="shared" si="138"/>
        <v>1.5974173637933793</v>
      </c>
      <c r="L584">
        <f t="shared" si="139"/>
        <v>0</v>
      </c>
      <c r="M584" s="43">
        <f t="shared" si="140"/>
        <v>1.5974173637933793</v>
      </c>
      <c r="N584" s="6">
        <f t="shared" si="141"/>
        <v>-8.470781230739895E-8</v>
      </c>
      <c r="O584" s="4">
        <f>SUM($N$54:N584)*0.1+$O$30</f>
        <v>-3.5362667569991776E-7</v>
      </c>
      <c r="P584" s="4">
        <f>SUM($O$235:O584)</f>
        <v>6.3026510888645058E-5</v>
      </c>
      <c r="Q584" s="6">
        <f t="shared" si="142"/>
        <v>-1.4525404886964844E-7</v>
      </c>
      <c r="R584" s="4">
        <f>SUM($Q$54:Q584)*0.1+$O$8</f>
        <v>-2.4996741710121579E-6</v>
      </c>
      <c r="S584" s="4">
        <f>SUM($R$235:R584)</f>
        <v>2.9954464401612288E-4</v>
      </c>
      <c r="T584">
        <f t="shared" si="143"/>
        <v>2.5245638805528158E-6</v>
      </c>
      <c r="U584">
        <f t="shared" si="144"/>
        <v>3.0610347079630164E-4</v>
      </c>
      <c r="X584" s="1"/>
    </row>
    <row r="585" spans="1:24" x14ac:dyDescent="0.25">
      <c r="A585" s="8"/>
      <c r="B585">
        <f t="shared" si="129"/>
        <v>53.100000000000485</v>
      </c>
      <c r="C585">
        <f t="shared" si="130"/>
        <v>0</v>
      </c>
      <c r="D585">
        <f t="shared" si="131"/>
        <v>1693.4085944977662</v>
      </c>
      <c r="E585">
        <f t="shared" si="132"/>
        <v>-987.54519064168142</v>
      </c>
      <c r="F585">
        <f t="shared" si="133"/>
        <v>0</v>
      </c>
      <c r="G585">
        <f t="shared" si="134"/>
        <v>9776.6973873521638</v>
      </c>
      <c r="H585">
        <f t="shared" si="135"/>
        <v>16764.745085527069</v>
      </c>
      <c r="I585">
        <f t="shared" si="136"/>
        <v>19407.227766648244</v>
      </c>
      <c r="J585" s="43">
        <f t="shared" si="137"/>
        <v>1960.3260370352721</v>
      </c>
      <c r="K585">
        <f t="shared" si="138"/>
        <v>1.5814431901554444</v>
      </c>
      <c r="L585">
        <f t="shared" si="139"/>
        <v>0</v>
      </c>
      <c r="M585" s="43">
        <f t="shared" si="140"/>
        <v>1.5814431901554444</v>
      </c>
      <c r="N585" s="6">
        <f t="shared" si="141"/>
        <v>-8.3860734184324891E-8</v>
      </c>
      <c r="O585" s="4">
        <f>SUM($N$54:N585)*0.1+$O$30</f>
        <v>-3.6201274911835027E-7</v>
      </c>
      <c r="P585" s="4">
        <f>SUM($O$235:O585)</f>
        <v>6.2664498139526707E-5</v>
      </c>
      <c r="Q585" s="6">
        <f t="shared" si="142"/>
        <v>-1.4380150838095187E-7</v>
      </c>
      <c r="R585" s="4">
        <f>SUM($Q$54:Q585)*0.1+$O$8</f>
        <v>-2.5140543218502525E-6</v>
      </c>
      <c r="S585" s="4">
        <f>SUM($R$235:R585)</f>
        <v>2.9703058969427263E-4</v>
      </c>
      <c r="T585">
        <f t="shared" si="143"/>
        <v>2.5399847172253143E-6</v>
      </c>
      <c r="U585">
        <f t="shared" si="144"/>
        <v>3.0356879045976724E-4</v>
      </c>
      <c r="X585" s="1"/>
    </row>
    <row r="586" spans="1:24" x14ac:dyDescent="0.25">
      <c r="A586" s="8"/>
      <c r="B586">
        <f t="shared" si="129"/>
        <v>53.200000000000486</v>
      </c>
      <c r="C586">
        <f t="shared" si="130"/>
        <v>0</v>
      </c>
      <c r="D586">
        <f t="shared" si="131"/>
        <v>1693.4085944977662</v>
      </c>
      <c r="E586">
        <f t="shared" si="132"/>
        <v>-987.54519064168142</v>
      </c>
      <c r="F586">
        <f t="shared" si="133"/>
        <v>0</v>
      </c>
      <c r="G586">
        <f t="shared" si="134"/>
        <v>9677.9428682879952</v>
      </c>
      <c r="H586">
        <f t="shared" si="135"/>
        <v>16595.404226077288</v>
      </c>
      <c r="I586">
        <f t="shared" si="136"/>
        <v>19211.195162944714</v>
      </c>
      <c r="J586" s="43">
        <f t="shared" si="137"/>
        <v>1960.3260370352721</v>
      </c>
      <c r="K586">
        <f t="shared" si="138"/>
        <v>1.5654690165175096</v>
      </c>
      <c r="L586">
        <f t="shared" si="139"/>
        <v>0</v>
      </c>
      <c r="M586" s="43">
        <f t="shared" si="140"/>
        <v>1.5654690165175096</v>
      </c>
      <c r="N586" s="6">
        <f t="shared" si="141"/>
        <v>-8.3013656061250859E-8</v>
      </c>
      <c r="O586" s="4">
        <f>SUM($N$54:N586)*0.1+$O$30</f>
        <v>-3.7031411472447536E-7</v>
      </c>
      <c r="P586" s="4">
        <f>SUM($O$235:O586)</f>
        <v>6.2294184024802229E-5</v>
      </c>
      <c r="Q586" s="6">
        <f t="shared" si="142"/>
        <v>-1.4234896789225528E-7</v>
      </c>
      <c r="R586" s="4">
        <f>SUM($Q$54:Q586)*0.1+$O$8</f>
        <v>-2.528289218639479E-6</v>
      </c>
      <c r="S586" s="4">
        <f>SUM($R$235:R586)</f>
        <v>2.9450230047563312E-4</v>
      </c>
      <c r="T586">
        <f t="shared" si="143"/>
        <v>2.5552649405986848E-6</v>
      </c>
      <c r="U586">
        <f t="shared" si="144"/>
        <v>3.0101855482470848E-4</v>
      </c>
      <c r="X586" s="1"/>
    </row>
    <row r="587" spans="1:24" x14ac:dyDescent="0.25">
      <c r="A587" s="8"/>
      <c r="B587">
        <f t="shared" si="129"/>
        <v>53.300000000000487</v>
      </c>
      <c r="C587">
        <f t="shared" si="130"/>
        <v>0</v>
      </c>
      <c r="D587">
        <f t="shared" si="131"/>
        <v>1693.4085944977662</v>
      </c>
      <c r="E587">
        <f t="shared" si="132"/>
        <v>-987.54519064168142</v>
      </c>
      <c r="F587">
        <f t="shared" si="133"/>
        <v>0</v>
      </c>
      <c r="G587">
        <f t="shared" si="134"/>
        <v>9579.1883492238248</v>
      </c>
      <c r="H587">
        <f t="shared" si="135"/>
        <v>16426.063366627513</v>
      </c>
      <c r="I587">
        <f t="shared" si="136"/>
        <v>19015.162559241187</v>
      </c>
      <c r="J587" s="43">
        <f t="shared" si="137"/>
        <v>1960.3260370352721</v>
      </c>
      <c r="K587">
        <f t="shared" si="138"/>
        <v>1.5494948428795752</v>
      </c>
      <c r="L587">
        <f t="shared" si="139"/>
        <v>0</v>
      </c>
      <c r="M587" s="43">
        <f t="shared" si="140"/>
        <v>1.5494948428795752</v>
      </c>
      <c r="N587" s="6">
        <f t="shared" si="141"/>
        <v>-8.2166577938176801E-8</v>
      </c>
      <c r="O587" s="4">
        <f>SUM($N$54:N587)*0.1+$O$30</f>
        <v>-3.7853077251829304E-7</v>
      </c>
      <c r="P587" s="4">
        <f>SUM($O$235:O587)</f>
        <v>6.1915653252283938E-5</v>
      </c>
      <c r="Q587" s="6">
        <f t="shared" si="142"/>
        <v>-1.4089642740355874E-7</v>
      </c>
      <c r="R587" s="4">
        <f>SUM($Q$54:Q587)*0.1+$O$8</f>
        <v>-2.5423788613798349E-6</v>
      </c>
      <c r="S587" s="4">
        <f>SUM($R$235:R587)</f>
        <v>2.9195992161425328E-4</v>
      </c>
      <c r="T587">
        <f t="shared" si="143"/>
        <v>2.5704038244085933E-6</v>
      </c>
      <c r="U587">
        <f t="shared" si="144"/>
        <v>2.984529174705082E-4</v>
      </c>
      <c r="X587" s="1"/>
    </row>
    <row r="588" spans="1:24" x14ac:dyDescent="0.25">
      <c r="A588" s="8"/>
      <c r="B588">
        <f t="shared" si="129"/>
        <v>53.400000000000489</v>
      </c>
      <c r="C588">
        <f t="shared" si="130"/>
        <v>0</v>
      </c>
      <c r="D588">
        <f t="shared" si="131"/>
        <v>1693.4085944977662</v>
      </c>
      <c r="E588">
        <f t="shared" si="132"/>
        <v>-987.54519064168142</v>
      </c>
      <c r="F588">
        <f t="shared" si="133"/>
        <v>0</v>
      </c>
      <c r="G588">
        <f t="shared" si="134"/>
        <v>9480.4338301596581</v>
      </c>
      <c r="H588">
        <f t="shared" si="135"/>
        <v>16256.722507177732</v>
      </c>
      <c r="I588">
        <f t="shared" si="136"/>
        <v>18819.129955537657</v>
      </c>
      <c r="J588" s="43">
        <f t="shared" si="137"/>
        <v>1960.3260370352721</v>
      </c>
      <c r="K588">
        <f t="shared" si="138"/>
        <v>1.5335206692416403</v>
      </c>
      <c r="L588">
        <f t="shared" si="139"/>
        <v>0</v>
      </c>
      <c r="M588" s="43">
        <f t="shared" si="140"/>
        <v>1.5335206692416403</v>
      </c>
      <c r="N588" s="6">
        <f t="shared" si="141"/>
        <v>-8.1319499815102782E-8</v>
      </c>
      <c r="O588" s="4">
        <f>SUM($N$54:N588)*0.1+$O$30</f>
        <v>-3.8666272249980335E-7</v>
      </c>
      <c r="P588" s="4">
        <f>SUM($O$235:O588)</f>
        <v>6.1528990529784129E-5</v>
      </c>
      <c r="Q588" s="6">
        <f t="shared" si="142"/>
        <v>-1.3944388691486215E-7</v>
      </c>
      <c r="R588" s="4">
        <f>SUM($Q$54:Q588)*0.1+$O$8</f>
        <v>-2.5563232500713217E-6</v>
      </c>
      <c r="S588" s="4">
        <f>SUM($R$235:R588)</f>
        <v>2.8940359836418197E-4</v>
      </c>
      <c r="T588">
        <f t="shared" si="143"/>
        <v>2.5854006691084004E-6</v>
      </c>
      <c r="U588">
        <f t="shared" si="144"/>
        <v>2.9587203217227377E-4</v>
      </c>
      <c r="X588" s="1"/>
    </row>
    <row r="589" spans="1:24" x14ac:dyDescent="0.25">
      <c r="A589" s="8"/>
      <c r="B589">
        <f t="shared" si="129"/>
        <v>53.50000000000049</v>
      </c>
      <c r="C589">
        <f t="shared" si="130"/>
        <v>0</v>
      </c>
      <c r="D589">
        <f t="shared" si="131"/>
        <v>1693.4085944977662</v>
      </c>
      <c r="E589">
        <f t="shared" si="132"/>
        <v>-987.54519064168142</v>
      </c>
      <c r="F589">
        <f t="shared" si="133"/>
        <v>0</v>
      </c>
      <c r="G589">
        <f t="shared" si="134"/>
        <v>9381.6793110954877</v>
      </c>
      <c r="H589">
        <f t="shared" si="135"/>
        <v>16087.381647727951</v>
      </c>
      <c r="I589">
        <f t="shared" si="136"/>
        <v>18623.097351834123</v>
      </c>
      <c r="J589" s="43">
        <f t="shared" si="137"/>
        <v>1960.3260370352721</v>
      </c>
      <c r="K589">
        <f t="shared" si="138"/>
        <v>1.5175464956037052</v>
      </c>
      <c r="L589">
        <f t="shared" si="139"/>
        <v>0</v>
      </c>
      <c r="M589" s="43">
        <f t="shared" si="140"/>
        <v>1.5175464956037052</v>
      </c>
      <c r="N589" s="6">
        <f t="shared" si="141"/>
        <v>-8.0472421692028736E-8</v>
      </c>
      <c r="O589" s="4">
        <f>SUM($N$54:N589)*0.1+$O$30</f>
        <v>-3.947099646690062E-7</v>
      </c>
      <c r="P589" s="4">
        <f>SUM($O$235:O589)</f>
        <v>6.1134280565115128E-5</v>
      </c>
      <c r="Q589" s="6">
        <f t="shared" si="142"/>
        <v>-1.3799134642616556E-7</v>
      </c>
      <c r="R589" s="4">
        <f>SUM($Q$54:Q589)*0.1+$O$8</f>
        <v>-2.5701223847139379E-6</v>
      </c>
      <c r="S589" s="4">
        <f>SUM($R$235:R589)</f>
        <v>2.8683347597946803E-4</v>
      </c>
      <c r="T589">
        <f t="shared" si="143"/>
        <v>2.6002548007102433E-6</v>
      </c>
      <c r="U589">
        <f t="shared" si="144"/>
        <v>2.9327605289671753E-4</v>
      </c>
      <c r="X589" s="1"/>
    </row>
    <row r="590" spans="1:24" x14ac:dyDescent="0.25">
      <c r="A590" s="8"/>
      <c r="B590">
        <f t="shared" si="129"/>
        <v>53.600000000000492</v>
      </c>
      <c r="C590">
        <f t="shared" si="130"/>
        <v>0</v>
      </c>
      <c r="D590">
        <f t="shared" si="131"/>
        <v>1693.4085944977662</v>
      </c>
      <c r="E590">
        <f t="shared" si="132"/>
        <v>-987.54519064168142</v>
      </c>
      <c r="F590">
        <f t="shared" si="133"/>
        <v>0</v>
      </c>
      <c r="G590">
        <f t="shared" si="134"/>
        <v>9282.9247920313173</v>
      </c>
      <c r="H590">
        <f t="shared" si="135"/>
        <v>15918.040788278173</v>
      </c>
      <c r="I590">
        <f t="shared" si="136"/>
        <v>18427.064748130597</v>
      </c>
      <c r="J590" s="43">
        <f t="shared" si="137"/>
        <v>1960.3260370352721</v>
      </c>
      <c r="K590">
        <f t="shared" si="138"/>
        <v>1.5015723219657708</v>
      </c>
      <c r="L590">
        <f t="shared" si="139"/>
        <v>0</v>
      </c>
      <c r="M590" s="43">
        <f t="shared" si="140"/>
        <v>1.5015723219657708</v>
      </c>
      <c r="N590" s="6">
        <f t="shared" si="141"/>
        <v>-7.9625343568954691E-8</v>
      </c>
      <c r="O590" s="4">
        <f>SUM($N$54:N590)*0.1+$O$30</f>
        <v>-4.0267249902590169E-7</v>
      </c>
      <c r="P590" s="4">
        <f>SUM($O$235:O590)</f>
        <v>6.0731608066089226E-5</v>
      </c>
      <c r="Q590" s="6">
        <f t="shared" si="142"/>
        <v>-1.36538805937469E-7</v>
      </c>
      <c r="R590" s="4">
        <f>SUM($Q$54:Q590)*0.1+$O$8</f>
        <v>-2.5837762653076851E-6</v>
      </c>
      <c r="S590" s="4">
        <f>SUM($R$235:R590)</f>
        <v>2.8424969971416035E-4</v>
      </c>
      <c r="T590">
        <f t="shared" si="143"/>
        <v>2.6149655696852097E-6</v>
      </c>
      <c r="U590">
        <f t="shared" si="144"/>
        <v>2.9066513379812753E-4</v>
      </c>
      <c r="X590" s="1"/>
    </row>
    <row r="591" spans="1:24" x14ac:dyDescent="0.25">
      <c r="A591" s="8"/>
      <c r="B591">
        <f t="shared" si="129"/>
        <v>53.700000000000493</v>
      </c>
      <c r="C591">
        <f t="shared" si="130"/>
        <v>0</v>
      </c>
      <c r="D591">
        <f t="shared" si="131"/>
        <v>1693.4085944977662</v>
      </c>
      <c r="E591">
        <f t="shared" si="132"/>
        <v>-987.54519064168142</v>
      </c>
      <c r="F591">
        <f t="shared" si="133"/>
        <v>0</v>
      </c>
      <c r="G591">
        <f t="shared" si="134"/>
        <v>9184.170272967147</v>
      </c>
      <c r="H591">
        <f t="shared" si="135"/>
        <v>15748.699928828391</v>
      </c>
      <c r="I591">
        <f t="shared" si="136"/>
        <v>18231.032144427063</v>
      </c>
      <c r="J591" s="43">
        <f t="shared" si="137"/>
        <v>1960.3260370352721</v>
      </c>
      <c r="K591">
        <f t="shared" si="138"/>
        <v>1.4855981483278355</v>
      </c>
      <c r="L591">
        <f t="shared" si="139"/>
        <v>0</v>
      </c>
      <c r="M591" s="43">
        <f t="shared" si="140"/>
        <v>1.4855981483278355</v>
      </c>
      <c r="N591" s="6">
        <f t="shared" si="141"/>
        <v>-7.8778265445880632E-8</v>
      </c>
      <c r="O591" s="4">
        <f>SUM($N$54:N591)*0.1+$O$30</f>
        <v>-4.1055032557048976E-7</v>
      </c>
      <c r="P591" s="4">
        <f>SUM($O$235:O591)</f>
        <v>6.0321057740518734E-5</v>
      </c>
      <c r="Q591" s="6">
        <f t="shared" si="142"/>
        <v>-1.3508626544877241E-7</v>
      </c>
      <c r="R591" s="4">
        <f>SUM($Q$54:Q591)*0.1+$O$8</f>
        <v>-2.5972848918525624E-6</v>
      </c>
      <c r="S591" s="4">
        <f>SUM($R$235:R591)</f>
        <v>2.8165241482230776E-4</v>
      </c>
      <c r="T591">
        <f t="shared" si="143"/>
        <v>2.6295323499192043E-6</v>
      </c>
      <c r="U591">
        <f t="shared" si="144"/>
        <v>2.8803942921442596E-4</v>
      </c>
      <c r="X591" s="1"/>
    </row>
    <row r="592" spans="1:24" x14ac:dyDescent="0.25">
      <c r="A592" s="8"/>
      <c r="B592">
        <f t="shared" si="129"/>
        <v>53.800000000000495</v>
      </c>
      <c r="C592">
        <f t="shared" si="130"/>
        <v>0</v>
      </c>
      <c r="D592">
        <f t="shared" si="131"/>
        <v>1693.4085944977662</v>
      </c>
      <c r="E592">
        <f t="shared" si="132"/>
        <v>-987.54519064168142</v>
      </c>
      <c r="F592">
        <f t="shared" si="133"/>
        <v>0</v>
      </c>
      <c r="G592">
        <f t="shared" si="134"/>
        <v>9085.4157539029784</v>
      </c>
      <c r="H592">
        <f t="shared" si="135"/>
        <v>15579.35906937861</v>
      </c>
      <c r="I592">
        <f t="shared" si="136"/>
        <v>18034.999540723529</v>
      </c>
      <c r="J592" s="43">
        <f t="shared" si="137"/>
        <v>1960.3260370352721</v>
      </c>
      <c r="K592">
        <f t="shared" si="138"/>
        <v>1.4696239746899005</v>
      </c>
      <c r="L592">
        <f t="shared" si="139"/>
        <v>0</v>
      </c>
      <c r="M592" s="43">
        <f t="shared" si="140"/>
        <v>1.4696239746899005</v>
      </c>
      <c r="N592" s="6">
        <f t="shared" si="141"/>
        <v>-7.79311873228066E-8</v>
      </c>
      <c r="O592" s="4">
        <f>SUM($N$54:N592)*0.1+$O$30</f>
        <v>-4.1834344430277042E-7</v>
      </c>
      <c r="P592" s="4">
        <f>SUM($O$235:O592)</f>
        <v>5.9902714296215963E-5</v>
      </c>
      <c r="Q592" s="6">
        <f t="shared" si="142"/>
        <v>-1.3363372496007582E-7</v>
      </c>
      <c r="R592" s="4">
        <f>SUM($Q$54:Q592)*0.1+$O$8</f>
        <v>-2.6106482643485699E-6</v>
      </c>
      <c r="S592" s="4">
        <f>SUM($R$235:R592)</f>
        <v>2.790417665579592E-4</v>
      </c>
      <c r="T592">
        <f t="shared" si="143"/>
        <v>2.6439545377213478E-6</v>
      </c>
      <c r="U592">
        <f t="shared" si="144"/>
        <v>2.8539909366331325E-4</v>
      </c>
      <c r="X592" s="1"/>
    </row>
    <row r="593" spans="1:24" x14ac:dyDescent="0.25">
      <c r="A593" s="8"/>
      <c r="B593">
        <f t="shared" si="129"/>
        <v>53.900000000000496</v>
      </c>
      <c r="C593">
        <f t="shared" si="130"/>
        <v>0</v>
      </c>
      <c r="D593">
        <f t="shared" si="131"/>
        <v>1693.4085944977662</v>
      </c>
      <c r="E593">
        <f t="shared" si="132"/>
        <v>-987.54519064168142</v>
      </c>
      <c r="F593">
        <f t="shared" si="133"/>
        <v>0</v>
      </c>
      <c r="G593">
        <f t="shared" si="134"/>
        <v>8986.661234838808</v>
      </c>
      <c r="H593">
        <f t="shared" si="135"/>
        <v>15410.018209928836</v>
      </c>
      <c r="I593">
        <f t="shared" si="136"/>
        <v>17838.966937020006</v>
      </c>
      <c r="J593" s="43">
        <f t="shared" si="137"/>
        <v>1960.3260370352721</v>
      </c>
      <c r="K593">
        <f t="shared" si="138"/>
        <v>1.4536498010519663</v>
      </c>
      <c r="L593">
        <f t="shared" si="139"/>
        <v>0</v>
      </c>
      <c r="M593" s="43">
        <f t="shared" si="140"/>
        <v>1.4536498010519663</v>
      </c>
      <c r="N593" s="6">
        <f t="shared" si="141"/>
        <v>-7.7084109199732555E-8</v>
      </c>
      <c r="O593" s="4">
        <f>SUM($N$54:N593)*0.1+$O$30</f>
        <v>-4.2605185522274371E-7</v>
      </c>
      <c r="P593" s="4">
        <f>SUM($O$235:O593)</f>
        <v>5.9476662440993218E-5</v>
      </c>
      <c r="Q593" s="6">
        <f t="shared" si="142"/>
        <v>-1.3218118447137928E-7</v>
      </c>
      <c r="R593" s="4">
        <f>SUM($Q$54:Q593)*0.1+$O$8</f>
        <v>-2.6238663827957076E-6</v>
      </c>
      <c r="S593" s="4">
        <f>SUM($R$235:R593)</f>
        <v>2.7641790017516352E-4</v>
      </c>
      <c r="T593">
        <f t="shared" si="143"/>
        <v>2.6582315508819342E-6</v>
      </c>
      <c r="U593">
        <f t="shared" si="144"/>
        <v>2.8274428183849539E-4</v>
      </c>
      <c r="X593" s="1"/>
    </row>
    <row r="594" spans="1:24" x14ac:dyDescent="0.25">
      <c r="A594" s="8"/>
      <c r="B594">
        <f t="shared" si="129"/>
        <v>54.000000000000497</v>
      </c>
      <c r="C594">
        <f t="shared" si="130"/>
        <v>0</v>
      </c>
      <c r="D594">
        <f t="shared" si="131"/>
        <v>1693.4085944977662</v>
      </c>
      <c r="E594">
        <f t="shared" si="132"/>
        <v>-987.54519064168142</v>
      </c>
      <c r="F594">
        <f t="shared" si="133"/>
        <v>0</v>
      </c>
      <c r="G594">
        <f t="shared" si="134"/>
        <v>8887.9067157746376</v>
      </c>
      <c r="H594">
        <f t="shared" si="135"/>
        <v>15240.677350479054</v>
      </c>
      <c r="I594">
        <f t="shared" si="136"/>
        <v>17642.934333316472</v>
      </c>
      <c r="J594" s="43">
        <f t="shared" si="137"/>
        <v>1960.3260370352721</v>
      </c>
      <c r="K594">
        <f t="shared" si="138"/>
        <v>1.4376756274140312</v>
      </c>
      <c r="L594">
        <f t="shared" si="139"/>
        <v>0</v>
      </c>
      <c r="M594" s="43">
        <f t="shared" si="140"/>
        <v>1.4376756274140312</v>
      </c>
      <c r="N594" s="6">
        <f t="shared" si="141"/>
        <v>-7.6237031076658496E-8</v>
      </c>
      <c r="O594" s="4">
        <f>SUM($N$54:N594)*0.1+$O$30</f>
        <v>-4.3367555833040954E-7</v>
      </c>
      <c r="P594" s="4">
        <f>SUM($O$235:O594)</f>
        <v>5.9042986882662811E-5</v>
      </c>
      <c r="Q594" s="6">
        <f t="shared" si="142"/>
        <v>-1.3072864398268269E-7</v>
      </c>
      <c r="R594" s="4">
        <f>SUM($Q$54:Q594)*0.1+$O$8</f>
        <v>-2.6369392471939763E-6</v>
      </c>
      <c r="S594" s="4">
        <f>SUM($R$235:R594)</f>
        <v>2.7378096092796952E-4</v>
      </c>
      <c r="T594">
        <f t="shared" si="143"/>
        <v>2.6723628277771578E-6</v>
      </c>
      <c r="U594">
        <f t="shared" si="144"/>
        <v>2.8007514860599228E-4</v>
      </c>
      <c r="X594" s="1"/>
    </row>
    <row r="595" spans="1:24" x14ac:dyDescent="0.25">
      <c r="A595" s="8"/>
      <c r="B595">
        <f t="shared" si="129"/>
        <v>54.100000000000499</v>
      </c>
      <c r="C595">
        <f t="shared" si="130"/>
        <v>0</v>
      </c>
      <c r="D595">
        <f t="shared" si="131"/>
        <v>1693.4085944977662</v>
      </c>
      <c r="E595">
        <f t="shared" si="132"/>
        <v>-987.54519064168142</v>
      </c>
      <c r="F595">
        <f t="shared" si="133"/>
        <v>0</v>
      </c>
      <c r="G595">
        <f t="shared" si="134"/>
        <v>8789.1521967104709</v>
      </c>
      <c r="H595">
        <f t="shared" si="135"/>
        <v>15071.336491029277</v>
      </c>
      <c r="I595">
        <f t="shared" si="136"/>
        <v>17446.901729612946</v>
      </c>
      <c r="J595" s="43">
        <f t="shared" si="137"/>
        <v>1960.3260370352721</v>
      </c>
      <c r="K595">
        <f t="shared" si="138"/>
        <v>1.4217014537760968</v>
      </c>
      <c r="L595">
        <f t="shared" si="139"/>
        <v>0</v>
      </c>
      <c r="M595" s="43">
        <f t="shared" si="140"/>
        <v>1.4217014537760968</v>
      </c>
      <c r="N595" s="6">
        <f t="shared" si="141"/>
        <v>-7.5389952953584477E-8</v>
      </c>
      <c r="O595" s="4">
        <f>SUM($N$54:N595)*0.1+$O$30</f>
        <v>-4.41214553625768E-7</v>
      </c>
      <c r="P595" s="4">
        <f>SUM($O$235:O595)</f>
        <v>5.8601772329037045E-5</v>
      </c>
      <c r="Q595" s="6">
        <f t="shared" si="142"/>
        <v>-1.2927610349398612E-7</v>
      </c>
      <c r="R595" s="4">
        <f>SUM($Q$54:Q595)*0.1+$O$8</f>
        <v>-2.6498668575433752E-6</v>
      </c>
      <c r="S595" s="4">
        <f>SUM($R$235:R595)</f>
        <v>2.7113109407042612E-4</v>
      </c>
      <c r="T595">
        <f t="shared" si="143"/>
        <v>2.686347826518001E-6</v>
      </c>
      <c r="U595">
        <f t="shared" si="144"/>
        <v>2.773918490005259E-4</v>
      </c>
      <c r="X595" s="1"/>
    </row>
    <row r="596" spans="1:24" x14ac:dyDescent="0.25">
      <c r="A596" s="8"/>
      <c r="B596">
        <f t="shared" si="129"/>
        <v>54.2000000000005</v>
      </c>
      <c r="C596">
        <f t="shared" si="130"/>
        <v>0</v>
      </c>
      <c r="D596">
        <f t="shared" si="131"/>
        <v>1693.4085944977662</v>
      </c>
      <c r="E596">
        <f t="shared" si="132"/>
        <v>-987.54519064168142</v>
      </c>
      <c r="F596">
        <f t="shared" si="133"/>
        <v>0</v>
      </c>
      <c r="G596">
        <f t="shared" si="134"/>
        <v>8690.3976776462987</v>
      </c>
      <c r="H596">
        <f t="shared" si="135"/>
        <v>14901.995631579503</v>
      </c>
      <c r="I596">
        <f t="shared" si="136"/>
        <v>17250.869125909419</v>
      </c>
      <c r="J596" s="43">
        <f t="shared" si="137"/>
        <v>1960.3260370352721</v>
      </c>
      <c r="K596">
        <f t="shared" si="138"/>
        <v>1.4057272801381622</v>
      </c>
      <c r="L596">
        <f t="shared" si="139"/>
        <v>0</v>
      </c>
      <c r="M596" s="43">
        <f t="shared" si="140"/>
        <v>1.4057272801381622</v>
      </c>
      <c r="N596" s="6">
        <f t="shared" si="141"/>
        <v>-7.4542874830510419E-8</v>
      </c>
      <c r="O596" s="4">
        <f>SUM($N$54:N596)*0.1+$O$30</f>
        <v>-4.48668841108819E-7</v>
      </c>
      <c r="P596" s="4">
        <f>SUM($O$235:O596)</f>
        <v>5.8153103487928226E-5</v>
      </c>
      <c r="Q596" s="6">
        <f t="shared" si="142"/>
        <v>-1.2782356300528959E-7</v>
      </c>
      <c r="R596" s="4">
        <f>SUM($Q$54:Q596)*0.1+$O$8</f>
        <v>-2.6626492138439043E-6</v>
      </c>
      <c r="S596" s="4">
        <f>SUM($R$235:R596)</f>
        <v>2.6846844485658224E-4</v>
      </c>
      <c r="T596">
        <f t="shared" si="143"/>
        <v>2.7001860241408354E-6</v>
      </c>
      <c r="U596">
        <f t="shared" si="144"/>
        <v>2.7469453822198474E-4</v>
      </c>
      <c r="X596" s="1"/>
    </row>
    <row r="597" spans="1:24" x14ac:dyDescent="0.25">
      <c r="A597" s="8"/>
      <c r="B597">
        <f t="shared" si="129"/>
        <v>54.300000000000502</v>
      </c>
      <c r="C597">
        <f t="shared" si="130"/>
        <v>0</v>
      </c>
      <c r="D597">
        <f t="shared" si="131"/>
        <v>1693.4085944977662</v>
      </c>
      <c r="E597">
        <f t="shared" si="132"/>
        <v>-987.54519064168142</v>
      </c>
      <c r="F597">
        <f t="shared" si="133"/>
        <v>0</v>
      </c>
      <c r="G597">
        <f t="shared" si="134"/>
        <v>8591.6431585821301</v>
      </c>
      <c r="H597">
        <f t="shared" si="135"/>
        <v>14732.654772129721</v>
      </c>
      <c r="I597">
        <f t="shared" si="136"/>
        <v>17054.836522205886</v>
      </c>
      <c r="J597" s="43">
        <f t="shared" si="137"/>
        <v>1960.3260370352721</v>
      </c>
      <c r="K597">
        <f t="shared" si="138"/>
        <v>1.3897531065002271</v>
      </c>
      <c r="L597">
        <f t="shared" si="139"/>
        <v>0</v>
      </c>
      <c r="M597" s="43">
        <f t="shared" si="140"/>
        <v>1.3897531065002271</v>
      </c>
      <c r="N597" s="6">
        <f t="shared" si="141"/>
        <v>-7.3695796707436387E-8</v>
      </c>
      <c r="O597" s="4">
        <f>SUM($N$54:N597)*0.1+$O$30</f>
        <v>-4.5603842077956263E-7</v>
      </c>
      <c r="P597" s="4">
        <f>SUM($O$235:O597)</f>
        <v>5.7697065067148663E-5</v>
      </c>
      <c r="Q597" s="6">
        <f t="shared" si="142"/>
        <v>-1.2637102251659299E-7</v>
      </c>
      <c r="R597" s="4">
        <f>SUM($Q$54:Q597)*0.1+$O$8</f>
        <v>-2.6752863160955635E-6</v>
      </c>
      <c r="S597" s="4">
        <f>SUM($R$235:R597)</f>
        <v>2.6579315854048668E-4</v>
      </c>
      <c r="T597">
        <f t="shared" si="143"/>
        <v>2.7138769158374316E-6</v>
      </c>
      <c r="U597">
        <f t="shared" si="144"/>
        <v>2.7198337163196408E-4</v>
      </c>
      <c r="X597" s="1"/>
    </row>
    <row r="598" spans="1:24" x14ac:dyDescent="0.25">
      <c r="A598" s="8"/>
      <c r="B598">
        <f t="shared" si="129"/>
        <v>54.400000000000503</v>
      </c>
      <c r="C598">
        <f t="shared" si="130"/>
        <v>0</v>
      </c>
      <c r="D598">
        <f t="shared" si="131"/>
        <v>1693.4085944977662</v>
      </c>
      <c r="E598">
        <f t="shared" si="132"/>
        <v>-987.54519064168142</v>
      </c>
      <c r="F598">
        <f t="shared" si="133"/>
        <v>0</v>
      </c>
      <c r="G598">
        <f t="shared" si="134"/>
        <v>8492.8886395179597</v>
      </c>
      <c r="H598">
        <f t="shared" si="135"/>
        <v>14563.313912679947</v>
      </c>
      <c r="I598">
        <f t="shared" si="136"/>
        <v>16858.803918502359</v>
      </c>
      <c r="J598" s="43">
        <f t="shared" si="137"/>
        <v>1960.3260370352721</v>
      </c>
      <c r="K598">
        <f t="shared" si="138"/>
        <v>1.3737789328622927</v>
      </c>
      <c r="L598">
        <f t="shared" si="139"/>
        <v>0</v>
      </c>
      <c r="M598" s="43">
        <f t="shared" si="140"/>
        <v>1.3737789328622927</v>
      </c>
      <c r="N598" s="6">
        <f t="shared" si="141"/>
        <v>-7.2848718584362328E-8</v>
      </c>
      <c r="O598" s="4">
        <f>SUM($N$54:N598)*0.1+$O$30</f>
        <v>-4.6332329263799885E-7</v>
      </c>
      <c r="P598" s="4">
        <f>SUM($O$235:O598)</f>
        <v>5.7233741774510663E-5</v>
      </c>
      <c r="Q598" s="6">
        <f t="shared" si="142"/>
        <v>-1.2491848202789646E-7</v>
      </c>
      <c r="R598" s="4">
        <f>SUM($Q$54:Q598)*0.1+$O$8</f>
        <v>-2.6877781642983537E-6</v>
      </c>
      <c r="S598" s="4">
        <f>SUM($R$235:R598)</f>
        <v>2.6310538037618831E-4</v>
      </c>
      <c r="T598">
        <f t="shared" si="143"/>
        <v>2.7274200142222215E-6</v>
      </c>
      <c r="U598">
        <f t="shared" si="144"/>
        <v>2.6925850475037944E-4</v>
      </c>
      <c r="X598" s="1"/>
    </row>
    <row r="599" spans="1:24" x14ac:dyDescent="0.25">
      <c r="A599" s="8"/>
      <c r="B599">
        <f t="shared" si="129"/>
        <v>54.500000000000504</v>
      </c>
      <c r="C599">
        <f t="shared" si="130"/>
        <v>0</v>
      </c>
      <c r="D599">
        <f t="shared" si="131"/>
        <v>1693.4085944977662</v>
      </c>
      <c r="E599">
        <f t="shared" si="132"/>
        <v>-987.54519064168142</v>
      </c>
      <c r="F599">
        <f t="shared" si="133"/>
        <v>0</v>
      </c>
      <c r="G599">
        <f t="shared" si="134"/>
        <v>8394.1341204537912</v>
      </c>
      <c r="H599">
        <f t="shared" si="135"/>
        <v>14393.973053230158</v>
      </c>
      <c r="I599">
        <f t="shared" si="136"/>
        <v>16662.771314798822</v>
      </c>
      <c r="J599" s="43">
        <f t="shared" si="137"/>
        <v>1960.3260370352721</v>
      </c>
      <c r="K599">
        <f t="shared" si="138"/>
        <v>1.3578047592243572</v>
      </c>
      <c r="L599">
        <f t="shared" si="139"/>
        <v>0</v>
      </c>
      <c r="M599" s="43">
        <f t="shared" si="140"/>
        <v>1.3578047592243572</v>
      </c>
      <c r="N599" s="6">
        <f t="shared" si="141"/>
        <v>-7.2001640461288296E-8</v>
      </c>
      <c r="O599" s="4">
        <f>SUM($N$54:N599)*0.1+$O$30</f>
        <v>-4.705234566841277E-7</v>
      </c>
      <c r="P599" s="4">
        <f>SUM($O$235:O599)</f>
        <v>5.6763218317826536E-5</v>
      </c>
      <c r="Q599" s="6">
        <f t="shared" si="142"/>
        <v>-1.2346594153919979E-7</v>
      </c>
      <c r="R599" s="4">
        <f>SUM($Q$54:Q599)*0.1+$O$8</f>
        <v>-2.7001247584522733E-6</v>
      </c>
      <c r="S599" s="4">
        <f>SUM($R$235:R599)</f>
        <v>2.6040525561773603E-4</v>
      </c>
      <c r="T599">
        <f t="shared" si="143"/>
        <v>2.7408148486347866E-6</v>
      </c>
      <c r="U599">
        <f t="shared" si="144"/>
        <v>2.6652009325215179E-4</v>
      </c>
      <c r="X599" s="1"/>
    </row>
    <row r="600" spans="1:24" x14ac:dyDescent="0.25">
      <c r="A600" s="8"/>
      <c r="B600">
        <f t="shared" si="129"/>
        <v>54.600000000000506</v>
      </c>
      <c r="C600">
        <f t="shared" si="130"/>
        <v>0</v>
      </c>
      <c r="D600">
        <f t="shared" si="131"/>
        <v>1693.4085944977662</v>
      </c>
      <c r="E600">
        <f t="shared" si="132"/>
        <v>-987.54519064168142</v>
      </c>
      <c r="F600">
        <f t="shared" si="133"/>
        <v>0</v>
      </c>
      <c r="G600">
        <f t="shared" si="134"/>
        <v>8295.3796013896208</v>
      </c>
      <c r="H600">
        <f t="shared" si="135"/>
        <v>14224.63219378038</v>
      </c>
      <c r="I600">
        <f t="shared" si="136"/>
        <v>16466.738711095291</v>
      </c>
      <c r="J600" s="43">
        <f t="shared" si="137"/>
        <v>1960.3260370352721</v>
      </c>
      <c r="K600">
        <f t="shared" si="138"/>
        <v>1.3418305855864223</v>
      </c>
      <c r="L600">
        <f t="shared" si="139"/>
        <v>0</v>
      </c>
      <c r="M600" s="43">
        <f t="shared" si="140"/>
        <v>1.3418305855864223</v>
      </c>
      <c r="N600" s="6">
        <f t="shared" si="141"/>
        <v>-7.1154562338214251E-8</v>
      </c>
      <c r="O600" s="4">
        <f>SUM($N$54:N600)*0.1+$O$30</f>
        <v>-4.7763891291794909E-7</v>
      </c>
      <c r="P600" s="4">
        <f>SUM($O$235:O600)</f>
        <v>5.6285579404908587E-5</v>
      </c>
      <c r="Q600" s="6">
        <f t="shared" si="142"/>
        <v>-1.2201340105050322E-7</v>
      </c>
      <c r="R600" s="4">
        <f>SUM($Q$54:Q600)*0.1+$O$8</f>
        <v>-2.7123260985573238E-6</v>
      </c>
      <c r="S600" s="4">
        <f>SUM($R$235:R600)</f>
        <v>2.5769292951917871E-4</v>
      </c>
      <c r="T600">
        <f t="shared" si="143"/>
        <v>2.7540609644756656E-6</v>
      </c>
      <c r="U600">
        <f t="shared" si="144"/>
        <v>2.6376829296396239E-4</v>
      </c>
      <c r="X600" s="1"/>
    </row>
    <row r="601" spans="1:24" x14ac:dyDescent="0.25">
      <c r="A601" s="8"/>
      <c r="B601">
        <f t="shared" si="129"/>
        <v>54.700000000000507</v>
      </c>
      <c r="C601">
        <f t="shared" si="130"/>
        <v>0</v>
      </c>
      <c r="D601">
        <f t="shared" si="131"/>
        <v>1693.4085944977662</v>
      </c>
      <c r="E601">
        <f t="shared" si="132"/>
        <v>-987.54519064168142</v>
      </c>
      <c r="F601">
        <f t="shared" si="133"/>
        <v>0</v>
      </c>
      <c r="G601">
        <f t="shared" si="134"/>
        <v>8196.6250823254522</v>
      </c>
      <c r="H601">
        <f t="shared" si="135"/>
        <v>14055.291334330599</v>
      </c>
      <c r="I601">
        <f t="shared" si="136"/>
        <v>16270.706107391761</v>
      </c>
      <c r="J601" s="43">
        <f t="shared" si="137"/>
        <v>1960.3260370352721</v>
      </c>
      <c r="K601">
        <f t="shared" si="138"/>
        <v>1.3258564119484877</v>
      </c>
      <c r="L601">
        <f t="shared" si="139"/>
        <v>0</v>
      </c>
      <c r="M601" s="43">
        <f t="shared" si="140"/>
        <v>1.3258564119484877</v>
      </c>
      <c r="N601" s="6">
        <f t="shared" si="141"/>
        <v>-7.0307484215140219E-8</v>
      </c>
      <c r="O601" s="4">
        <f>SUM($N$54:N601)*0.1+$O$30</f>
        <v>-4.8466966133946312E-7</v>
      </c>
      <c r="P601" s="4">
        <f>SUM($O$235:O601)</f>
        <v>5.5800909743569127E-5</v>
      </c>
      <c r="Q601" s="6">
        <f t="shared" si="142"/>
        <v>-1.2056086056180663E-7</v>
      </c>
      <c r="R601" s="4">
        <f>SUM($Q$54:Q601)*0.1+$O$8</f>
        <v>-2.7243821846135037E-6</v>
      </c>
      <c r="S601" s="4">
        <f>SUM($R$235:R601)</f>
        <v>2.5496854733456521E-4</v>
      </c>
      <c r="T601">
        <f t="shared" si="143"/>
        <v>2.7671579225736929E-6</v>
      </c>
      <c r="U601">
        <f t="shared" si="144"/>
        <v>2.6100325986107596E-4</v>
      </c>
      <c r="X601" s="1"/>
    </row>
    <row r="602" spans="1:24" x14ac:dyDescent="0.25">
      <c r="A602" s="8"/>
      <c r="B602">
        <f t="shared" si="129"/>
        <v>54.800000000000509</v>
      </c>
      <c r="C602">
        <f t="shared" si="130"/>
        <v>0</v>
      </c>
      <c r="D602">
        <f t="shared" si="131"/>
        <v>1693.4085944977662</v>
      </c>
      <c r="E602">
        <f t="shared" si="132"/>
        <v>-987.54519064168142</v>
      </c>
      <c r="F602">
        <f t="shared" si="133"/>
        <v>0</v>
      </c>
      <c r="G602">
        <f t="shared" si="134"/>
        <v>8097.8705632612819</v>
      </c>
      <c r="H602">
        <f t="shared" si="135"/>
        <v>13885.950474880825</v>
      </c>
      <c r="I602">
        <f t="shared" si="136"/>
        <v>16074.673503688235</v>
      </c>
      <c r="J602" s="43">
        <f t="shared" si="137"/>
        <v>1960.3260370352721</v>
      </c>
      <c r="K602">
        <f t="shared" si="138"/>
        <v>1.3098822383105531</v>
      </c>
      <c r="L602">
        <f t="shared" si="139"/>
        <v>0</v>
      </c>
      <c r="M602" s="43">
        <f t="shared" si="140"/>
        <v>1.3098822383105531</v>
      </c>
      <c r="N602" s="6">
        <f t="shared" si="141"/>
        <v>-6.946040609206616E-8</v>
      </c>
      <c r="O602" s="4">
        <f>SUM($N$54:N602)*0.1+$O$30</f>
        <v>-4.9161570194866978E-7</v>
      </c>
      <c r="P602" s="4">
        <f>SUM($O$235:O602)</f>
        <v>5.5309294041620461E-5</v>
      </c>
      <c r="Q602" s="6">
        <f t="shared" si="142"/>
        <v>-1.1910832007311009E-7</v>
      </c>
      <c r="R602" s="4">
        <f>SUM($Q$54:Q602)*0.1+$O$8</f>
        <v>-2.7362930166208155E-6</v>
      </c>
      <c r="S602" s="4">
        <f>SUM($R$235:R602)</f>
        <v>2.5223225431794438E-4</v>
      </c>
      <c r="T602">
        <f t="shared" si="143"/>
        <v>2.7801052985831896E-6</v>
      </c>
      <c r="U602">
        <f t="shared" si="144"/>
        <v>2.5822515006423095E-4</v>
      </c>
      <c r="X602" s="1"/>
    </row>
    <row r="603" spans="1:24" x14ac:dyDescent="0.25">
      <c r="A603" s="8"/>
      <c r="B603">
        <f t="shared" si="129"/>
        <v>54.90000000000051</v>
      </c>
      <c r="C603">
        <f t="shared" si="130"/>
        <v>0</v>
      </c>
      <c r="D603">
        <f t="shared" si="131"/>
        <v>1693.4085944977662</v>
      </c>
      <c r="E603">
        <f t="shared" si="132"/>
        <v>-987.54519064168142</v>
      </c>
      <c r="F603">
        <f t="shared" si="133"/>
        <v>0</v>
      </c>
      <c r="G603">
        <f t="shared" si="134"/>
        <v>7999.1160441971133</v>
      </c>
      <c r="H603">
        <f t="shared" si="135"/>
        <v>13716.609615431043</v>
      </c>
      <c r="I603">
        <f t="shared" si="136"/>
        <v>15878.640899984704</v>
      </c>
      <c r="J603" s="43">
        <f t="shared" si="137"/>
        <v>1960.3260370352721</v>
      </c>
      <c r="K603">
        <f t="shared" si="138"/>
        <v>1.2939080646726182</v>
      </c>
      <c r="L603">
        <f t="shared" si="139"/>
        <v>0</v>
      </c>
      <c r="M603" s="43">
        <f t="shared" si="140"/>
        <v>1.2939080646726182</v>
      </c>
      <c r="N603" s="6">
        <f t="shared" si="141"/>
        <v>-6.8613327968992128E-8</v>
      </c>
      <c r="O603" s="4">
        <f>SUM($N$54:N603)*0.1+$O$30</f>
        <v>-4.9847703474556898E-7</v>
      </c>
      <c r="P603" s="4">
        <f>SUM($O$235:O603)</f>
        <v>5.4810817006874892E-5</v>
      </c>
      <c r="Q603" s="6">
        <f t="shared" si="142"/>
        <v>-1.176557795844135E-7</v>
      </c>
      <c r="R603" s="4">
        <f>SUM($Q$54:Q603)*0.1+$O$8</f>
        <v>-2.7480585945792574E-6</v>
      </c>
      <c r="S603" s="4">
        <f>SUM($R$235:R603)</f>
        <v>2.494841957233651E-4</v>
      </c>
      <c r="T603">
        <f t="shared" si="143"/>
        <v>2.7929026824094064E-6</v>
      </c>
      <c r="U603">
        <f t="shared" si="144"/>
        <v>2.5543411983659401E-4</v>
      </c>
      <c r="X603" s="1"/>
    </row>
    <row r="604" spans="1:24" x14ac:dyDescent="0.25">
      <c r="A604" s="8"/>
      <c r="B604">
        <f t="shared" si="129"/>
        <v>55.000000000000512</v>
      </c>
      <c r="C604">
        <f t="shared" si="130"/>
        <v>0</v>
      </c>
      <c r="D604">
        <f t="shared" si="131"/>
        <v>1693.4085944977662</v>
      </c>
      <c r="E604">
        <f t="shared" si="132"/>
        <v>-987.54519064168142</v>
      </c>
      <c r="F604">
        <f t="shared" si="133"/>
        <v>0</v>
      </c>
      <c r="G604">
        <f t="shared" si="134"/>
        <v>7900.3615251329429</v>
      </c>
      <c r="H604">
        <f t="shared" si="135"/>
        <v>13547.268755981269</v>
      </c>
      <c r="I604">
        <f t="shared" si="136"/>
        <v>15682.608296281178</v>
      </c>
      <c r="J604" s="43">
        <f t="shared" si="137"/>
        <v>1960.3260370352721</v>
      </c>
      <c r="K604">
        <f t="shared" si="138"/>
        <v>1.2779338910346838</v>
      </c>
      <c r="L604">
        <f t="shared" si="139"/>
        <v>0</v>
      </c>
      <c r="M604" s="43">
        <f t="shared" si="140"/>
        <v>1.2779338910346838</v>
      </c>
      <c r="N604" s="6">
        <f t="shared" si="141"/>
        <v>-6.7766249845918083E-8</v>
      </c>
      <c r="O604" s="4">
        <f>SUM($N$54:N604)*0.1+$O$30</f>
        <v>-5.0525365973016081E-7</v>
      </c>
      <c r="P604" s="4">
        <f>SUM($O$235:O604)</f>
        <v>5.4305563347144733E-5</v>
      </c>
      <c r="Q604" s="6">
        <f t="shared" si="142"/>
        <v>-1.1620323909571696E-7</v>
      </c>
      <c r="R604" s="4">
        <f>SUM($Q$54:Q604)*0.1+$O$8</f>
        <v>-2.7596789184888286E-6</v>
      </c>
      <c r="S604" s="4">
        <f>SUM($R$235:R604)</f>
        <v>2.4672451680487627E-4</v>
      </c>
      <c r="T604">
        <f t="shared" si="143"/>
        <v>2.8055496776607596E-6</v>
      </c>
      <c r="U604">
        <f t="shared" si="144"/>
        <v>2.5263032558077908E-4</v>
      </c>
      <c r="X604" s="1"/>
    </row>
    <row r="605" spans="1:24" x14ac:dyDescent="0.25">
      <c r="A605" s="8"/>
      <c r="B605">
        <f t="shared" si="129"/>
        <v>55.100000000000513</v>
      </c>
      <c r="C605">
        <f t="shared" si="130"/>
        <v>0</v>
      </c>
      <c r="D605">
        <f t="shared" si="131"/>
        <v>1693.4085944977662</v>
      </c>
      <c r="E605">
        <f t="shared" si="132"/>
        <v>-987.54519064168142</v>
      </c>
      <c r="F605">
        <f t="shared" si="133"/>
        <v>0</v>
      </c>
      <c r="G605">
        <f t="shared" si="134"/>
        <v>7801.6070060687744</v>
      </c>
      <c r="H605">
        <f t="shared" si="135"/>
        <v>13377.927896531484</v>
      </c>
      <c r="I605">
        <f t="shared" si="136"/>
        <v>15486.575692577642</v>
      </c>
      <c r="J605" s="43">
        <f t="shared" si="137"/>
        <v>1960.3260370352721</v>
      </c>
      <c r="K605">
        <f t="shared" si="138"/>
        <v>1.2619597173967485</v>
      </c>
      <c r="L605">
        <f t="shared" si="139"/>
        <v>0</v>
      </c>
      <c r="M605" s="43">
        <f t="shared" si="140"/>
        <v>1.2619597173967485</v>
      </c>
      <c r="N605" s="6">
        <f t="shared" si="141"/>
        <v>-6.691917172284405E-8</v>
      </c>
      <c r="O605" s="4">
        <f>SUM($N$54:N605)*0.1+$O$30</f>
        <v>-5.1194557690244518E-7</v>
      </c>
      <c r="P605" s="4">
        <f>SUM($O$235:O605)</f>
        <v>5.3793617770242288E-5</v>
      </c>
      <c r="Q605" s="6">
        <f t="shared" si="142"/>
        <v>-1.1475069860702035E-7</v>
      </c>
      <c r="R605" s="4">
        <f>SUM($Q$54:Q605)*0.1+$O$8</f>
        <v>-2.77115398834953E-6</v>
      </c>
      <c r="S605" s="4">
        <f>SUM($R$235:R605)</f>
        <v>2.4395336281652673E-4</v>
      </c>
      <c r="T605">
        <f t="shared" si="143"/>
        <v>2.8180459011264323E-6</v>
      </c>
      <c r="U605">
        <f t="shared" si="144"/>
        <v>2.4981392383592805E-4</v>
      </c>
      <c r="X605" s="1"/>
    </row>
    <row r="606" spans="1:24" x14ac:dyDescent="0.25">
      <c r="A606" s="8"/>
      <c r="B606">
        <f t="shared" si="129"/>
        <v>55.200000000000514</v>
      </c>
      <c r="C606">
        <f t="shared" si="130"/>
        <v>0</v>
      </c>
      <c r="D606">
        <f t="shared" si="131"/>
        <v>1693.4085944977662</v>
      </c>
      <c r="E606">
        <f t="shared" si="132"/>
        <v>-987.54519064168142</v>
      </c>
      <c r="F606">
        <f t="shared" si="133"/>
        <v>0</v>
      </c>
      <c r="G606">
        <f t="shared" si="134"/>
        <v>7702.852487004604</v>
      </c>
      <c r="H606">
        <f t="shared" si="135"/>
        <v>13208.58703708171</v>
      </c>
      <c r="I606">
        <f t="shared" si="136"/>
        <v>15290.543088874116</v>
      </c>
      <c r="J606" s="43">
        <f t="shared" si="137"/>
        <v>1960.3260370352721</v>
      </c>
      <c r="K606">
        <f t="shared" si="138"/>
        <v>1.2459855437588141</v>
      </c>
      <c r="L606">
        <f t="shared" si="139"/>
        <v>0</v>
      </c>
      <c r="M606" s="43">
        <f t="shared" si="140"/>
        <v>1.2459855437588141</v>
      </c>
      <c r="N606" s="6">
        <f t="shared" si="141"/>
        <v>-6.6072093599769992E-8</v>
      </c>
      <c r="O606" s="4">
        <f>SUM($N$54:N606)*0.1+$O$30</f>
        <v>-5.1855278626242218E-7</v>
      </c>
      <c r="P606" s="4">
        <f>SUM($O$235:O606)</f>
        <v>5.3275064983979868E-5</v>
      </c>
      <c r="Q606" s="6">
        <f t="shared" si="142"/>
        <v>-1.1329815811832381E-7</v>
      </c>
      <c r="R606" s="4">
        <f>SUM($Q$54:Q606)*0.1+$O$8</f>
        <v>-2.7824838041613633E-6</v>
      </c>
      <c r="S606" s="4">
        <f>SUM($R$235:R606)</f>
        <v>2.4117087901236536E-4</v>
      </c>
      <c r="T606">
        <f t="shared" si="143"/>
        <v>2.8303909822780336E-6</v>
      </c>
      <c r="U606">
        <f t="shared" si="144"/>
        <v>2.4698507127485307E-4</v>
      </c>
      <c r="X606" s="1"/>
    </row>
    <row r="607" spans="1:24" x14ac:dyDescent="0.25">
      <c r="A607" s="8"/>
      <c r="B607">
        <f t="shared" si="129"/>
        <v>55.300000000000516</v>
      </c>
      <c r="C607">
        <f t="shared" si="130"/>
        <v>0</v>
      </c>
      <c r="D607">
        <f t="shared" si="131"/>
        <v>1693.4085944977662</v>
      </c>
      <c r="E607">
        <f t="shared" si="132"/>
        <v>-987.54519064168142</v>
      </c>
      <c r="F607">
        <f t="shared" si="133"/>
        <v>0</v>
      </c>
      <c r="G607">
        <f t="shared" si="134"/>
        <v>7604.0979679404354</v>
      </c>
      <c r="H607">
        <f t="shared" si="135"/>
        <v>13039.246177631929</v>
      </c>
      <c r="I607">
        <f t="shared" si="136"/>
        <v>15094.510485170586</v>
      </c>
      <c r="J607" s="43">
        <f t="shared" si="137"/>
        <v>1960.3260370352721</v>
      </c>
      <c r="K607">
        <f t="shared" si="138"/>
        <v>1.2300113701208792</v>
      </c>
      <c r="L607">
        <f t="shared" si="139"/>
        <v>0</v>
      </c>
      <c r="M607" s="43">
        <f t="shared" si="140"/>
        <v>1.2300113701208792</v>
      </c>
      <c r="N607" s="6">
        <f t="shared" si="141"/>
        <v>-6.522501547669596E-8</v>
      </c>
      <c r="O607" s="4">
        <f>SUM($N$54:N607)*0.1+$O$30</f>
        <v>-5.2507528781009182E-7</v>
      </c>
      <c r="P607" s="4">
        <f>SUM($O$235:O607)</f>
        <v>5.2749989696169777E-5</v>
      </c>
      <c r="Q607" s="6">
        <f t="shared" si="142"/>
        <v>-1.1184561762962722E-7</v>
      </c>
      <c r="R607" s="4">
        <f>SUM($Q$54:Q607)*0.1+$O$8</f>
        <v>-2.7936683659243259E-6</v>
      </c>
      <c r="S607" s="4">
        <f>SUM($R$235:R607)</f>
        <v>2.3837721064644103E-4</v>
      </c>
      <c r="T607">
        <f t="shared" si="143"/>
        <v>2.8425845627940682E-6</v>
      </c>
      <c r="U607">
        <f t="shared" si="144"/>
        <v>2.4414392470123794E-4</v>
      </c>
      <c r="X607" s="1"/>
    </row>
    <row r="608" spans="1:24" x14ac:dyDescent="0.25">
      <c r="A608" s="8"/>
      <c r="B608">
        <f t="shared" si="129"/>
        <v>55.400000000000517</v>
      </c>
      <c r="C608">
        <f t="shared" si="130"/>
        <v>0</v>
      </c>
      <c r="D608">
        <f t="shared" si="131"/>
        <v>1693.4085944977662</v>
      </c>
      <c r="E608">
        <f t="shared" si="132"/>
        <v>-987.54519064168142</v>
      </c>
      <c r="F608">
        <f t="shared" si="133"/>
        <v>0</v>
      </c>
      <c r="G608">
        <f t="shared" si="134"/>
        <v>7505.343448876265</v>
      </c>
      <c r="H608">
        <f t="shared" si="135"/>
        <v>12869.905318182155</v>
      </c>
      <c r="I608">
        <f t="shared" si="136"/>
        <v>14898.477881467059</v>
      </c>
      <c r="J608" s="43">
        <f t="shared" si="137"/>
        <v>1960.3260370352721</v>
      </c>
      <c r="K608">
        <f t="shared" si="138"/>
        <v>1.2140371964829446</v>
      </c>
      <c r="L608">
        <f t="shared" si="139"/>
        <v>0</v>
      </c>
      <c r="M608" s="43">
        <f t="shared" si="140"/>
        <v>1.2140371964829446</v>
      </c>
      <c r="N608" s="6">
        <f t="shared" si="141"/>
        <v>-6.4377937353621914E-8</v>
      </c>
      <c r="O608" s="4">
        <f>SUM($N$54:N608)*0.1+$O$30</f>
        <v>-5.3151308154545399E-7</v>
      </c>
      <c r="P608" s="4">
        <f>SUM($O$235:O608)</f>
        <v>5.2218476614624321E-5</v>
      </c>
      <c r="Q608" s="6">
        <f t="shared" si="142"/>
        <v>-1.1039307714093068E-7</v>
      </c>
      <c r="R608" s="4">
        <f>SUM($Q$54:Q608)*0.1+$O$8</f>
        <v>-2.8047076736384195E-6</v>
      </c>
      <c r="S608" s="4">
        <f>SUM($R$235:R608)</f>
        <v>2.3557250297280262E-4</v>
      </c>
      <c r="T608">
        <f t="shared" si="143"/>
        <v>2.854626296106056E-6</v>
      </c>
      <c r="U608">
        <f t="shared" si="144"/>
        <v>2.4129064104689839E-4</v>
      </c>
      <c r="X608" s="1"/>
    </row>
    <row r="609" spans="1:24" x14ac:dyDescent="0.25">
      <c r="A609" s="8"/>
      <c r="B609">
        <f t="shared" si="129"/>
        <v>55.500000000000519</v>
      </c>
      <c r="C609">
        <f t="shared" si="130"/>
        <v>0</v>
      </c>
      <c r="D609">
        <f t="shared" si="131"/>
        <v>1693.4085944977662</v>
      </c>
      <c r="E609">
        <f t="shared" si="132"/>
        <v>-987.54519064168142</v>
      </c>
      <c r="F609">
        <f t="shared" si="133"/>
        <v>0</v>
      </c>
      <c r="G609">
        <f t="shared" si="134"/>
        <v>7406.5889298120965</v>
      </c>
      <c r="H609">
        <f t="shared" si="135"/>
        <v>12700.564458732366</v>
      </c>
      <c r="I609">
        <f t="shared" si="136"/>
        <v>14702.445277763522</v>
      </c>
      <c r="J609" s="43">
        <f t="shared" si="137"/>
        <v>1960.3260370352721</v>
      </c>
      <c r="K609">
        <f t="shared" si="138"/>
        <v>1.1980630228450093</v>
      </c>
      <c r="L609">
        <f t="shared" si="139"/>
        <v>0</v>
      </c>
      <c r="M609" s="43">
        <f t="shared" si="140"/>
        <v>1.1980630228450093</v>
      </c>
      <c r="N609" s="6">
        <f t="shared" si="141"/>
        <v>-6.3530859230547882E-8</v>
      </c>
      <c r="O609" s="4">
        <f>SUM($N$54:N609)*0.1+$O$30</f>
        <v>-5.378661674685088E-7</v>
      </c>
      <c r="P609" s="4">
        <f>SUM($O$235:O609)</f>
        <v>5.168061044715581E-5</v>
      </c>
      <c r="Q609" s="6">
        <f t="shared" si="142"/>
        <v>-1.0894053665223402E-7</v>
      </c>
      <c r="R609" s="4">
        <f>SUM($Q$54:Q609)*0.1+$O$8</f>
        <v>-2.8156017273036425E-6</v>
      </c>
      <c r="S609" s="4">
        <f>SUM($R$235:R609)</f>
        <v>2.3275690124549897E-4</v>
      </c>
      <c r="T609">
        <f t="shared" si="143"/>
        <v>2.8665158469651823E-6</v>
      </c>
      <c r="U609">
        <f t="shared" si="144"/>
        <v>2.3842537736909976E-4</v>
      </c>
      <c r="X609" s="1"/>
    </row>
    <row r="610" spans="1:24" x14ac:dyDescent="0.25">
      <c r="A610" s="8"/>
      <c r="B610">
        <f t="shared" si="129"/>
        <v>55.60000000000052</v>
      </c>
      <c r="C610">
        <f t="shared" si="130"/>
        <v>0</v>
      </c>
      <c r="D610">
        <f t="shared" si="131"/>
        <v>1693.4085944977662</v>
      </c>
      <c r="E610">
        <f t="shared" si="132"/>
        <v>-987.54519064168142</v>
      </c>
      <c r="F610">
        <f t="shared" si="133"/>
        <v>0</v>
      </c>
      <c r="G610">
        <f t="shared" si="134"/>
        <v>7307.8344107479261</v>
      </c>
      <c r="H610">
        <f t="shared" si="135"/>
        <v>12531.223599282588</v>
      </c>
      <c r="I610">
        <f t="shared" si="136"/>
        <v>14506.412674059991</v>
      </c>
      <c r="J610" s="43">
        <f t="shared" si="137"/>
        <v>1960.3260370352721</v>
      </c>
      <c r="K610">
        <f t="shared" si="138"/>
        <v>1.1820888492070745</v>
      </c>
      <c r="L610">
        <f t="shared" si="139"/>
        <v>0</v>
      </c>
      <c r="M610" s="43">
        <f t="shared" si="140"/>
        <v>1.1820888492070745</v>
      </c>
      <c r="N610" s="6">
        <f t="shared" si="141"/>
        <v>-6.2683781107473837E-8</v>
      </c>
      <c r="O610" s="4">
        <f>SUM($N$54:N610)*0.1+$O$30</f>
        <v>-5.4413454557925615E-7</v>
      </c>
      <c r="P610" s="4">
        <f>SUM($O$235:O610)</f>
        <v>5.1136475901576555E-5</v>
      </c>
      <c r="Q610" s="6">
        <f t="shared" si="142"/>
        <v>-1.0748799616353746E-7</v>
      </c>
      <c r="R610" s="4">
        <f>SUM($Q$54:Q610)*0.1+$O$8</f>
        <v>-2.8263505269199964E-6</v>
      </c>
      <c r="S610" s="4">
        <f>SUM($R$235:R610)</f>
        <v>2.2993055071857896E-4</v>
      </c>
      <c r="T610">
        <f t="shared" si="143"/>
        <v>2.8782528910284594E-6</v>
      </c>
      <c r="U610">
        <f t="shared" si="144"/>
        <v>2.3554829084793108E-4</v>
      </c>
      <c r="X610" s="1"/>
    </row>
    <row r="611" spans="1:24" x14ac:dyDescent="0.25">
      <c r="A611" s="8"/>
      <c r="B611">
        <f t="shared" si="129"/>
        <v>55.700000000000522</v>
      </c>
      <c r="C611">
        <f t="shared" si="130"/>
        <v>0</v>
      </c>
      <c r="D611">
        <f t="shared" si="131"/>
        <v>1693.4085944977662</v>
      </c>
      <c r="E611">
        <f t="shared" si="132"/>
        <v>-987.54519064168142</v>
      </c>
      <c r="F611">
        <f t="shared" si="133"/>
        <v>0</v>
      </c>
      <c r="G611">
        <f t="shared" si="134"/>
        <v>7209.0798916837575</v>
      </c>
      <c r="H611">
        <f t="shared" si="135"/>
        <v>12361.882739832814</v>
      </c>
      <c r="I611">
        <f t="shared" si="136"/>
        <v>14310.380070356465</v>
      </c>
      <c r="J611" s="43">
        <f t="shared" si="137"/>
        <v>1960.3260370352721</v>
      </c>
      <c r="K611">
        <f t="shared" si="138"/>
        <v>1.1661146755691401</v>
      </c>
      <c r="L611">
        <f t="shared" si="139"/>
        <v>0</v>
      </c>
      <c r="M611" s="43">
        <f t="shared" si="140"/>
        <v>1.1661146755691401</v>
      </c>
      <c r="N611" s="6">
        <f t="shared" si="141"/>
        <v>-6.1836702984399792E-8</v>
      </c>
      <c r="O611" s="4">
        <f>SUM($N$54:N611)*0.1+$O$30</f>
        <v>-5.5031821587769613E-7</v>
      </c>
      <c r="P611" s="4">
        <f>SUM($O$235:O611)</f>
        <v>5.0586157685698862E-5</v>
      </c>
      <c r="Q611" s="6">
        <f t="shared" si="142"/>
        <v>-1.0603545567484092E-7</v>
      </c>
      <c r="R611" s="4">
        <f>SUM($Q$54:Q611)*0.1+$O$8</f>
        <v>-2.8369540724874805E-6</v>
      </c>
      <c r="S611" s="4">
        <f>SUM($R$235:R611)</f>
        <v>2.2709359664609149E-4</v>
      </c>
      <c r="T611">
        <f t="shared" si="143"/>
        <v>2.8898371144633931E-6</v>
      </c>
      <c r="U611">
        <f t="shared" si="144"/>
        <v>2.3265953878373456E-4</v>
      </c>
      <c r="X611" s="1"/>
    </row>
    <row r="612" spans="1:24" x14ac:dyDescent="0.25">
      <c r="A612" s="8"/>
      <c r="B612">
        <f t="shared" si="129"/>
        <v>55.800000000000523</v>
      </c>
      <c r="C612">
        <f t="shared" si="130"/>
        <v>0</v>
      </c>
      <c r="D612">
        <f t="shared" si="131"/>
        <v>1693.4085944977662</v>
      </c>
      <c r="E612">
        <f t="shared" si="132"/>
        <v>-987.54519064168142</v>
      </c>
      <c r="F612">
        <f t="shared" si="133"/>
        <v>0</v>
      </c>
      <c r="G612">
        <f t="shared" si="134"/>
        <v>7110.3253726195871</v>
      </c>
      <c r="H612">
        <f t="shared" si="135"/>
        <v>12192.541880383033</v>
      </c>
      <c r="I612">
        <f t="shared" si="136"/>
        <v>14114.347466652933</v>
      </c>
      <c r="J612" s="43">
        <f t="shared" si="137"/>
        <v>1960.3260370352721</v>
      </c>
      <c r="K612">
        <f t="shared" si="138"/>
        <v>1.150140501931205</v>
      </c>
      <c r="L612">
        <f t="shared" si="139"/>
        <v>0</v>
      </c>
      <c r="M612" s="43">
        <f t="shared" si="140"/>
        <v>1.150140501931205</v>
      </c>
      <c r="N612" s="6">
        <f t="shared" si="141"/>
        <v>-6.0989624861325746E-8</v>
      </c>
      <c r="O612" s="4">
        <f>SUM($N$54:N612)*0.1+$O$30</f>
        <v>-5.5641717836382874E-7</v>
      </c>
      <c r="P612" s="4">
        <f>SUM($O$235:O612)</f>
        <v>5.0029740507335035E-5</v>
      </c>
      <c r="Q612" s="6">
        <f t="shared" si="142"/>
        <v>-1.0458291518614433E-7</v>
      </c>
      <c r="R612" s="4">
        <f>SUM($Q$54:Q612)*0.1+$O$8</f>
        <v>-2.8474123640060948E-6</v>
      </c>
      <c r="S612" s="4">
        <f>SUM($R$235:R612)</f>
        <v>2.2424618428208541E-4</v>
      </c>
      <c r="T612">
        <f t="shared" si="143"/>
        <v>2.9012682135702555E-6</v>
      </c>
      <c r="U612">
        <f t="shared" si="144"/>
        <v>2.2975927859458971E-4</v>
      </c>
      <c r="X612" s="1"/>
    </row>
    <row r="613" spans="1:24" x14ac:dyDescent="0.25">
      <c r="A613" s="8"/>
      <c r="B613">
        <f t="shared" si="129"/>
        <v>55.900000000000524</v>
      </c>
      <c r="C613">
        <f t="shared" si="130"/>
        <v>0</v>
      </c>
      <c r="D613">
        <f t="shared" si="131"/>
        <v>1693.4085944977662</v>
      </c>
      <c r="E613">
        <f t="shared" si="132"/>
        <v>-987.54519064168142</v>
      </c>
      <c r="F613">
        <f t="shared" si="133"/>
        <v>0</v>
      </c>
      <c r="G613">
        <f t="shared" si="134"/>
        <v>7011.5708535554168</v>
      </c>
      <c r="H613">
        <f t="shared" si="135"/>
        <v>12023.201020933258</v>
      </c>
      <c r="I613">
        <f t="shared" si="136"/>
        <v>13918.314862949408</v>
      </c>
      <c r="J613" s="43">
        <f t="shared" si="137"/>
        <v>1960.3260370352721</v>
      </c>
      <c r="K613">
        <f t="shared" si="138"/>
        <v>1.1341663282932706</v>
      </c>
      <c r="L613">
        <f t="shared" si="139"/>
        <v>0</v>
      </c>
      <c r="M613" s="43">
        <f t="shared" si="140"/>
        <v>1.1341663282932706</v>
      </c>
      <c r="N613" s="6">
        <f t="shared" si="141"/>
        <v>-6.0142546738251701E-8</v>
      </c>
      <c r="O613" s="4">
        <f>SUM($N$54:N613)*0.1+$O$30</f>
        <v>-5.6243143303765389E-7</v>
      </c>
      <c r="P613" s="4">
        <f>SUM($O$235:O613)</f>
        <v>4.9467309074297384E-5</v>
      </c>
      <c r="Q613" s="6">
        <f t="shared" si="142"/>
        <v>-1.0313037469744779E-7</v>
      </c>
      <c r="R613" s="4">
        <f>SUM($Q$54:Q613)*0.1+$O$8</f>
        <v>-2.8577254014758393E-6</v>
      </c>
      <c r="S613" s="4">
        <f>SUM($R$235:R613)</f>
        <v>2.2138845888060958E-4</v>
      </c>
      <c r="T613">
        <f t="shared" si="143"/>
        <v>2.912545894421071E-6</v>
      </c>
      <c r="U613">
        <f t="shared" si="144"/>
        <v>2.2684766781385127E-4</v>
      </c>
      <c r="X613" s="1"/>
    </row>
    <row r="614" spans="1:24" x14ac:dyDescent="0.25">
      <c r="A614" s="8"/>
      <c r="B614">
        <f t="shared" si="129"/>
        <v>56.000000000000526</v>
      </c>
      <c r="C614">
        <f t="shared" si="130"/>
        <v>0</v>
      </c>
      <c r="D614">
        <f t="shared" si="131"/>
        <v>1693.4085944977662</v>
      </c>
      <c r="E614">
        <f t="shared" si="132"/>
        <v>-987.54519064168142</v>
      </c>
      <c r="F614">
        <f t="shared" si="133"/>
        <v>0</v>
      </c>
      <c r="G614">
        <f t="shared" si="134"/>
        <v>6912.8163344912482</v>
      </c>
      <c r="H614">
        <f t="shared" si="135"/>
        <v>11853.860161483473</v>
      </c>
      <c r="I614">
        <f t="shared" si="136"/>
        <v>13722.282259245872</v>
      </c>
      <c r="J614" s="43">
        <f t="shared" si="137"/>
        <v>1960.3260370352721</v>
      </c>
      <c r="K614">
        <f t="shared" si="138"/>
        <v>1.1181921546553355</v>
      </c>
      <c r="L614">
        <f t="shared" si="139"/>
        <v>0</v>
      </c>
      <c r="M614" s="43">
        <f t="shared" si="140"/>
        <v>1.1181921546553355</v>
      </c>
      <c r="N614" s="6">
        <f t="shared" si="141"/>
        <v>-5.9295468615177662E-8</v>
      </c>
      <c r="O614" s="4">
        <f>SUM($N$54:N614)*0.1+$O$30</f>
        <v>-5.6836097989917168E-7</v>
      </c>
      <c r="P614" s="4">
        <f>SUM($O$235:O614)</f>
        <v>4.8898948094398215E-5</v>
      </c>
      <c r="Q614" s="6">
        <f t="shared" si="142"/>
        <v>-1.0167783420875118E-7</v>
      </c>
      <c r="R614" s="4">
        <f>SUM($Q$54:Q614)*0.1+$O$8</f>
        <v>-2.8678931848967148E-6</v>
      </c>
      <c r="S614" s="4">
        <f>SUM($R$235:R614)</f>
        <v>2.1852056569571286E-4</v>
      </c>
      <c r="T614">
        <f t="shared" si="143"/>
        <v>2.9236698725145031E-6</v>
      </c>
      <c r="U614">
        <f t="shared" si="144"/>
        <v>2.239248640877404E-4</v>
      </c>
      <c r="X614" s="1"/>
    </row>
    <row r="615" spans="1:24" x14ac:dyDescent="0.25">
      <c r="A615" s="8"/>
      <c r="B615">
        <f t="shared" si="129"/>
        <v>56.100000000000527</v>
      </c>
      <c r="C615">
        <f t="shared" si="130"/>
        <v>0</v>
      </c>
      <c r="D615">
        <f t="shared" si="131"/>
        <v>1693.4085944977662</v>
      </c>
      <c r="E615">
        <f t="shared" si="132"/>
        <v>-987.54519064168142</v>
      </c>
      <c r="F615">
        <f t="shared" si="133"/>
        <v>0</v>
      </c>
      <c r="G615">
        <f t="shared" si="134"/>
        <v>6814.0618154270796</v>
      </c>
      <c r="H615">
        <f t="shared" si="135"/>
        <v>11684.519302033699</v>
      </c>
      <c r="I615">
        <f t="shared" si="136"/>
        <v>13526.249655542348</v>
      </c>
      <c r="J615" s="43">
        <f t="shared" si="137"/>
        <v>1960.3260370352721</v>
      </c>
      <c r="K615">
        <f t="shared" si="138"/>
        <v>1.1022179810174011</v>
      </c>
      <c r="L615">
        <f t="shared" si="139"/>
        <v>0</v>
      </c>
      <c r="M615" s="43">
        <f t="shared" si="140"/>
        <v>1.1022179810174011</v>
      </c>
      <c r="N615" s="6">
        <f t="shared" si="141"/>
        <v>-5.844839049210363E-8</v>
      </c>
      <c r="O615" s="4">
        <f>SUM($N$54:N615)*0.1+$O$30</f>
        <v>-5.74205818948382E-7</v>
      </c>
      <c r="P615" s="4">
        <f>SUM($O$235:O615)</f>
        <v>4.8324742275449832E-5</v>
      </c>
      <c r="Q615" s="6">
        <f t="shared" si="142"/>
        <v>-1.0022529372005464E-7</v>
      </c>
      <c r="R615" s="4">
        <f>SUM($Q$54:Q615)*0.1+$O$8</f>
        <v>-2.8779157142687204E-6</v>
      </c>
      <c r="S615" s="4">
        <f>SUM($R$235:R615)</f>
        <v>2.1564264998144415E-4</v>
      </c>
      <c r="T615">
        <f t="shared" si="143"/>
        <v>2.9346398724458545E-6</v>
      </c>
      <c r="U615">
        <f t="shared" si="144"/>
        <v>2.2099102517298815E-4</v>
      </c>
      <c r="X615" s="1"/>
    </row>
    <row r="616" spans="1:24" x14ac:dyDescent="0.25">
      <c r="A616" s="8"/>
      <c r="B616">
        <f t="shared" si="129"/>
        <v>56.200000000000529</v>
      </c>
      <c r="C616">
        <f t="shared" si="130"/>
        <v>0</v>
      </c>
      <c r="D616">
        <f t="shared" si="131"/>
        <v>1693.4085944977662</v>
      </c>
      <c r="E616">
        <f t="shared" si="132"/>
        <v>-987.54519064168142</v>
      </c>
      <c r="F616">
        <f t="shared" si="133"/>
        <v>0</v>
      </c>
      <c r="G616">
        <f t="shared" si="134"/>
        <v>6715.3072963629093</v>
      </c>
      <c r="H616">
        <f t="shared" si="135"/>
        <v>11515.178442583918</v>
      </c>
      <c r="I616">
        <f t="shared" si="136"/>
        <v>13330.217051838816</v>
      </c>
      <c r="J616" s="43">
        <f t="shared" si="137"/>
        <v>1960.3260370352721</v>
      </c>
      <c r="K616">
        <f t="shared" si="138"/>
        <v>1.086243807379466</v>
      </c>
      <c r="L616">
        <f t="shared" si="139"/>
        <v>0</v>
      </c>
      <c r="M616" s="43">
        <f t="shared" si="140"/>
        <v>1.086243807379466</v>
      </c>
      <c r="N616" s="6">
        <f t="shared" si="141"/>
        <v>-5.7601312369029578E-8</v>
      </c>
      <c r="O616" s="4">
        <f>SUM($N$54:N616)*0.1+$O$30</f>
        <v>-5.7996595018528496E-7</v>
      </c>
      <c r="P616" s="4">
        <f>SUM($O$235:O616)</f>
        <v>4.7744776325264546E-5</v>
      </c>
      <c r="Q616" s="6">
        <f t="shared" si="142"/>
        <v>-9.8772753231358048E-8</v>
      </c>
      <c r="R616" s="4">
        <f>SUM($Q$54:Q616)*0.1+$O$8</f>
        <v>-2.8877929895918562E-6</v>
      </c>
      <c r="S616" s="4">
        <f>SUM($R$235:R616)</f>
        <v>2.127548569918523E-4</v>
      </c>
      <c r="T616">
        <f t="shared" si="143"/>
        <v>2.9454556275914582E-6</v>
      </c>
      <c r="U616">
        <f t="shared" si="144"/>
        <v>2.1804630893453131E-4</v>
      </c>
      <c r="X616" s="1"/>
    </row>
    <row r="617" spans="1:24" x14ac:dyDescent="0.25">
      <c r="A617" s="8"/>
      <c r="B617">
        <f t="shared" si="129"/>
        <v>56.30000000000053</v>
      </c>
      <c r="C617">
        <f t="shared" si="130"/>
        <v>0</v>
      </c>
      <c r="D617">
        <f t="shared" si="131"/>
        <v>1693.4085944977662</v>
      </c>
      <c r="E617">
        <f t="shared" si="132"/>
        <v>-987.54519064168142</v>
      </c>
      <c r="F617">
        <f t="shared" si="133"/>
        <v>0</v>
      </c>
      <c r="G617">
        <f t="shared" si="134"/>
        <v>6616.5527772987407</v>
      </c>
      <c r="H617">
        <f t="shared" si="135"/>
        <v>11345.837583134144</v>
      </c>
      <c r="I617">
        <f t="shared" si="136"/>
        <v>13134.184448135291</v>
      </c>
      <c r="J617" s="43">
        <f t="shared" si="137"/>
        <v>1960.3260370352721</v>
      </c>
      <c r="K617">
        <f t="shared" si="138"/>
        <v>1.0702696337415316</v>
      </c>
      <c r="L617">
        <f t="shared" si="139"/>
        <v>0</v>
      </c>
      <c r="M617" s="43">
        <f t="shared" si="140"/>
        <v>1.0702696337415316</v>
      </c>
      <c r="N617" s="6">
        <f t="shared" si="141"/>
        <v>-5.6754234245955546E-8</v>
      </c>
      <c r="O617" s="4">
        <f>SUM($N$54:N617)*0.1+$O$30</f>
        <v>-5.8564137360988056E-7</v>
      </c>
      <c r="P617" s="4">
        <f>SUM($O$235:O617)</f>
        <v>4.7159134951654669E-5</v>
      </c>
      <c r="Q617" s="6">
        <f t="shared" si="142"/>
        <v>-9.732021274266151E-8</v>
      </c>
      <c r="R617" s="4">
        <f>SUM($Q$54:Q617)*0.1+$O$8</f>
        <v>-2.8975250108661222E-6</v>
      </c>
      <c r="S617" s="4">
        <f>SUM($R$235:R617)</f>
        <v>2.0985733198098617E-4</v>
      </c>
      <c r="T617">
        <f t="shared" si="143"/>
        <v>2.9561168798067492E-6</v>
      </c>
      <c r="U617">
        <f t="shared" si="144"/>
        <v>2.1509087334325977E-4</v>
      </c>
      <c r="X617" s="1"/>
    </row>
    <row r="618" spans="1:24" x14ac:dyDescent="0.25">
      <c r="A618" s="8"/>
      <c r="B618">
        <f t="shared" si="129"/>
        <v>56.400000000000531</v>
      </c>
      <c r="C618">
        <f t="shared" si="130"/>
        <v>0</v>
      </c>
      <c r="D618">
        <f t="shared" si="131"/>
        <v>1693.4085944977662</v>
      </c>
      <c r="E618">
        <f t="shared" si="132"/>
        <v>-987.54519064168142</v>
      </c>
      <c r="F618">
        <f t="shared" si="133"/>
        <v>0</v>
      </c>
      <c r="G618">
        <f t="shared" si="134"/>
        <v>6517.7982582345685</v>
      </c>
      <c r="H618">
        <f t="shared" si="135"/>
        <v>11176.496723684362</v>
      </c>
      <c r="I618">
        <f t="shared" si="136"/>
        <v>12938.151844431755</v>
      </c>
      <c r="J618" s="43">
        <f t="shared" si="137"/>
        <v>1960.3260370352721</v>
      </c>
      <c r="K618">
        <f t="shared" si="138"/>
        <v>1.0542954601035965</v>
      </c>
      <c r="L618">
        <f t="shared" si="139"/>
        <v>0</v>
      </c>
      <c r="M618" s="43">
        <f t="shared" si="140"/>
        <v>1.0542954601035965</v>
      </c>
      <c r="N618" s="6">
        <f t="shared" si="141"/>
        <v>-5.5907156122881481E-8</v>
      </c>
      <c r="O618" s="4">
        <f>SUM($N$54:N618)*0.1+$O$30</f>
        <v>-5.9123208922216868E-7</v>
      </c>
      <c r="P618" s="4">
        <f>SUM($O$235:O618)</f>
        <v>4.6567902862432498E-5</v>
      </c>
      <c r="Q618" s="6">
        <f t="shared" si="142"/>
        <v>-9.5867672253964919E-8</v>
      </c>
      <c r="R618" s="4">
        <f>SUM($Q$54:Q618)*0.1+$O$8</f>
        <v>-2.9071117780915192E-6</v>
      </c>
      <c r="S618" s="4">
        <f>SUM($R$235:R618)</f>
        <v>2.0695022020289464E-4</v>
      </c>
      <c r="T618">
        <f t="shared" si="143"/>
        <v>2.966623379137373E-6</v>
      </c>
      <c r="U618">
        <f t="shared" si="144"/>
        <v>2.1212487647381562E-4</v>
      </c>
      <c r="X618" s="1"/>
    </row>
    <row r="619" spans="1:24" x14ac:dyDescent="0.25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1693.4085944977662</v>
      </c>
      <c r="E619">
        <f t="shared" si="132"/>
        <v>-987.54519064168142</v>
      </c>
      <c r="F619">
        <f t="shared" si="133"/>
        <v>0</v>
      </c>
      <c r="G619">
        <f t="shared" si="134"/>
        <v>6419.0437391703999</v>
      </c>
      <c r="H619">
        <f t="shared" si="135"/>
        <v>11007.155864234584</v>
      </c>
      <c r="I619">
        <f t="shared" si="136"/>
        <v>12742.119240728229</v>
      </c>
      <c r="J619" s="43">
        <f t="shared" si="137"/>
        <v>1960.3260370352721</v>
      </c>
      <c r="K619">
        <f t="shared" si="138"/>
        <v>1.0383212864656619</v>
      </c>
      <c r="L619">
        <f t="shared" si="139"/>
        <v>0</v>
      </c>
      <c r="M619" s="43">
        <f t="shared" si="140"/>
        <v>1.0383212864656619</v>
      </c>
      <c r="N619" s="6">
        <f t="shared" si="141"/>
        <v>-5.5060077999807442E-8</v>
      </c>
      <c r="O619" s="4">
        <f>SUM($N$54:N619)*0.1+$O$30</f>
        <v>-5.9673809702214945E-7</v>
      </c>
      <c r="P619" s="4">
        <f>SUM($O$235:O619)</f>
        <v>4.5971164765410351E-5</v>
      </c>
      <c r="Q619" s="6">
        <f t="shared" si="142"/>
        <v>-9.4415131765268355E-8</v>
      </c>
      <c r="R619" s="4">
        <f>SUM($Q$54:Q619)*0.1+$O$8</f>
        <v>-2.9165532912680455E-6</v>
      </c>
      <c r="S619" s="4">
        <f>SUM($R$235:R619)</f>
        <v>2.0403366691162659E-4</v>
      </c>
      <c r="T619">
        <f t="shared" si="143"/>
        <v>2.9769748835427021E-6</v>
      </c>
      <c r="U619">
        <f t="shared" si="144"/>
        <v>2.0914847650244334E-4</v>
      </c>
      <c r="X619" s="1"/>
    </row>
    <row r="620" spans="1:24" x14ac:dyDescent="0.25">
      <c r="A620" s="8"/>
      <c r="B620">
        <f t="shared" si="145"/>
        <v>56.600000000000534</v>
      </c>
      <c r="C620">
        <f t="shared" si="130"/>
        <v>0</v>
      </c>
      <c r="D620">
        <f t="shared" si="131"/>
        <v>1693.4085944977662</v>
      </c>
      <c r="E620">
        <f t="shared" si="132"/>
        <v>-987.54519064168142</v>
      </c>
      <c r="F620">
        <f t="shared" si="133"/>
        <v>0</v>
      </c>
      <c r="G620">
        <f t="shared" si="134"/>
        <v>6320.2892201062314</v>
      </c>
      <c r="H620">
        <f t="shared" si="135"/>
        <v>10837.815004784796</v>
      </c>
      <c r="I620">
        <f t="shared" si="136"/>
        <v>12546.086637024689</v>
      </c>
      <c r="J620" s="43">
        <f t="shared" si="137"/>
        <v>1960.3260370352721</v>
      </c>
      <c r="K620">
        <f t="shared" si="138"/>
        <v>1.0223471128277264</v>
      </c>
      <c r="L620">
        <f t="shared" si="139"/>
        <v>0</v>
      </c>
      <c r="M620" s="43">
        <f t="shared" si="140"/>
        <v>1.0223471128277264</v>
      </c>
      <c r="N620" s="6">
        <f t="shared" si="141"/>
        <v>-5.421299987673341E-8</v>
      </c>
      <c r="O620" s="4">
        <f>SUM($N$54:N620)*0.1+$O$30</f>
        <v>-6.0215939700982275E-7</v>
      </c>
      <c r="P620" s="4">
        <f>SUM($O$235:O620)</f>
        <v>4.5369005368400527E-5</v>
      </c>
      <c r="Q620" s="6">
        <f t="shared" si="142"/>
        <v>-9.2962591276571698E-8</v>
      </c>
      <c r="R620" s="4">
        <f>SUM($Q$54:Q620)*0.1+$O$8</f>
        <v>-2.9258495503957028E-6</v>
      </c>
      <c r="S620" s="4">
        <f>SUM($R$235:R620)</f>
        <v>2.011078173612309E-4</v>
      </c>
      <c r="T620">
        <f t="shared" si="143"/>
        <v>2.9871711586311841E-6</v>
      </c>
      <c r="U620">
        <f t="shared" si="144"/>
        <v>2.0616183170489187E-4</v>
      </c>
      <c r="X620" s="1"/>
    </row>
    <row r="621" spans="1:24" x14ac:dyDescent="0.25">
      <c r="A621" s="8"/>
      <c r="B621">
        <f t="shared" si="145"/>
        <v>56.700000000000536</v>
      </c>
      <c r="C621">
        <f t="shared" si="130"/>
        <v>0</v>
      </c>
      <c r="D621">
        <f t="shared" si="131"/>
        <v>1693.4085944977662</v>
      </c>
      <c r="E621">
        <f t="shared" si="132"/>
        <v>-987.54519064168142</v>
      </c>
      <c r="F621">
        <f t="shared" si="133"/>
        <v>0</v>
      </c>
      <c r="G621">
        <f t="shared" si="134"/>
        <v>6221.534701042061</v>
      </c>
      <c r="H621">
        <f t="shared" si="135"/>
        <v>10668.474145335022</v>
      </c>
      <c r="I621">
        <f t="shared" si="136"/>
        <v>12350.054033321165</v>
      </c>
      <c r="J621" s="43">
        <f t="shared" si="137"/>
        <v>1960.3260370352721</v>
      </c>
      <c r="K621">
        <f t="shared" si="138"/>
        <v>1.006372939189792</v>
      </c>
      <c r="L621">
        <f t="shared" si="139"/>
        <v>0</v>
      </c>
      <c r="M621" s="43">
        <f t="shared" si="140"/>
        <v>1.006372939189792</v>
      </c>
      <c r="N621" s="6">
        <f t="shared" si="141"/>
        <v>-5.3365921753659358E-8</v>
      </c>
      <c r="O621" s="4">
        <f>SUM($N$54:N621)*0.1+$O$30</f>
        <v>-6.0749598918518868E-7</v>
      </c>
      <c r="P621" s="4">
        <f>SUM($O$235:O621)</f>
        <v>4.4761509379215335E-5</v>
      </c>
      <c r="Q621" s="6">
        <f t="shared" si="142"/>
        <v>-9.151005078787516E-8</v>
      </c>
      <c r="R621" s="4">
        <f>SUM($Q$54:Q621)*0.1+$O$8</f>
        <v>-2.9350005554744895E-6</v>
      </c>
      <c r="S621" s="4">
        <f>SUM($R$235:R621)</f>
        <v>1.981728168057564E-4</v>
      </c>
      <c r="T621">
        <f t="shared" si="143"/>
        <v>2.9972119774069456E-6</v>
      </c>
      <c r="U621">
        <f t="shared" si="144"/>
        <v>2.0316510045436807E-4</v>
      </c>
      <c r="X621" s="1"/>
    </row>
    <row r="622" spans="1:24" x14ac:dyDescent="0.25">
      <c r="A622" s="8"/>
      <c r="B622">
        <f t="shared" si="145"/>
        <v>56.800000000000537</v>
      </c>
      <c r="C622">
        <f t="shared" si="130"/>
        <v>0</v>
      </c>
      <c r="D622">
        <f t="shared" si="131"/>
        <v>1693.4085944977662</v>
      </c>
      <c r="E622">
        <f t="shared" si="132"/>
        <v>-987.54519064168142</v>
      </c>
      <c r="F622">
        <f t="shared" si="133"/>
        <v>0</v>
      </c>
      <c r="G622">
        <f t="shared" si="134"/>
        <v>6122.7801819778924</v>
      </c>
      <c r="H622">
        <f t="shared" si="135"/>
        <v>10499.13328588524</v>
      </c>
      <c r="I622">
        <f t="shared" si="136"/>
        <v>12154.021429617633</v>
      </c>
      <c r="J622" s="43">
        <f t="shared" si="137"/>
        <v>1960.3260370352721</v>
      </c>
      <c r="K622">
        <f t="shared" si="138"/>
        <v>0.99039876555185713</v>
      </c>
      <c r="L622">
        <f t="shared" si="139"/>
        <v>0</v>
      </c>
      <c r="M622" s="43">
        <f t="shared" si="140"/>
        <v>0.99039876555185713</v>
      </c>
      <c r="N622" s="6">
        <f t="shared" si="141"/>
        <v>-5.2518843630585326E-8</v>
      </c>
      <c r="O622" s="4">
        <f>SUM($N$54:N622)*0.1+$O$30</f>
        <v>-6.1274787354824725E-7</v>
      </c>
      <c r="P622" s="4">
        <f>SUM($O$235:O622)</f>
        <v>4.4148761505667089E-5</v>
      </c>
      <c r="Q622" s="6">
        <f t="shared" si="142"/>
        <v>-9.0057510299178569E-8</v>
      </c>
      <c r="R622" s="4">
        <f>SUM($Q$54:Q622)*0.1+$O$8</f>
        <v>-2.944006306504408E-6</v>
      </c>
      <c r="S622" s="4">
        <f>SUM($R$235:R622)</f>
        <v>1.95228810499252E-4</v>
      </c>
      <c r="T622">
        <f t="shared" si="143"/>
        <v>3.0070971200271577E-6</v>
      </c>
      <c r="U622">
        <f t="shared" si="144"/>
        <v>2.0015844121954268E-4</v>
      </c>
      <c r="X622" s="1"/>
    </row>
    <row r="623" spans="1:24" x14ac:dyDescent="0.25">
      <c r="A623" s="8"/>
      <c r="B623">
        <f t="shared" si="145"/>
        <v>56.900000000000539</v>
      </c>
      <c r="C623">
        <f t="shared" si="130"/>
        <v>0</v>
      </c>
      <c r="D623">
        <f t="shared" si="131"/>
        <v>1693.4085944977662</v>
      </c>
      <c r="E623">
        <f t="shared" si="132"/>
        <v>-987.54519064168142</v>
      </c>
      <c r="F623">
        <f t="shared" si="133"/>
        <v>0</v>
      </c>
      <c r="G623">
        <f t="shared" si="134"/>
        <v>6024.025662913722</v>
      </c>
      <c r="H623">
        <f t="shared" si="135"/>
        <v>10329.792426435466</v>
      </c>
      <c r="I623">
        <f t="shared" si="136"/>
        <v>11957.988825914106</v>
      </c>
      <c r="J623" s="43">
        <f t="shared" si="137"/>
        <v>1960.3260370352721</v>
      </c>
      <c r="K623">
        <f t="shared" si="138"/>
        <v>0.97442459191392261</v>
      </c>
      <c r="L623">
        <f t="shared" si="139"/>
        <v>0</v>
      </c>
      <c r="M623" s="43">
        <f t="shared" si="140"/>
        <v>0.97442459191392261</v>
      </c>
      <c r="N623" s="6">
        <f t="shared" si="141"/>
        <v>-5.167176550751128E-8</v>
      </c>
      <c r="O623" s="4">
        <f>SUM($N$54:N623)*0.1+$O$30</f>
        <v>-6.1791505009899836E-7</v>
      </c>
      <c r="P623" s="4">
        <f>SUM($O$235:O623)</f>
        <v>4.3530846455568091E-5</v>
      </c>
      <c r="Q623" s="6">
        <f t="shared" si="142"/>
        <v>-8.8604969810482031E-8</v>
      </c>
      <c r="R623" s="4">
        <f>SUM($Q$54:Q623)*0.1+$O$8</f>
        <v>-2.9528668034854567E-6</v>
      </c>
      <c r="S623" s="4">
        <f>SUM($R$235:R623)</f>
        <v>1.9227594369576655E-4</v>
      </c>
      <c r="T623">
        <f t="shared" si="143"/>
        <v>3.016826373569627E-6</v>
      </c>
      <c r="U623">
        <f t="shared" si="144"/>
        <v>1.9714201256260886E-4</v>
      </c>
      <c r="X623" s="1"/>
    </row>
    <row r="624" spans="1:24" x14ac:dyDescent="0.25">
      <c r="A624" s="8"/>
      <c r="B624">
        <f t="shared" si="145"/>
        <v>57.00000000000054</v>
      </c>
      <c r="C624">
        <f t="shared" si="130"/>
        <v>0</v>
      </c>
      <c r="D624">
        <f t="shared" si="131"/>
        <v>1693.4085944977662</v>
      </c>
      <c r="E624">
        <f t="shared" si="132"/>
        <v>-987.54519064168142</v>
      </c>
      <c r="F624">
        <f t="shared" si="133"/>
        <v>0</v>
      </c>
      <c r="G624">
        <f t="shared" si="134"/>
        <v>5925.2711438495517</v>
      </c>
      <c r="H624">
        <f t="shared" si="135"/>
        <v>10160.451566985681</v>
      </c>
      <c r="I624">
        <f t="shared" si="136"/>
        <v>11761.956222210571</v>
      </c>
      <c r="J624" s="43">
        <f t="shared" si="137"/>
        <v>1960.3260370352721</v>
      </c>
      <c r="K624">
        <f t="shared" si="138"/>
        <v>0.95845041827598731</v>
      </c>
      <c r="L624">
        <f t="shared" si="139"/>
        <v>0</v>
      </c>
      <c r="M624" s="43">
        <f t="shared" si="140"/>
        <v>0.95845041827598731</v>
      </c>
      <c r="N624" s="6">
        <f t="shared" si="141"/>
        <v>-5.0824687384437229E-8</v>
      </c>
      <c r="O624" s="4">
        <f>SUM($N$54:N624)*0.1+$O$30</f>
        <v>-6.229975188374421E-7</v>
      </c>
      <c r="P624" s="4">
        <f>SUM($O$235:O624)</f>
        <v>4.2907848936730647E-5</v>
      </c>
      <c r="Q624" s="6">
        <f t="shared" si="142"/>
        <v>-8.7152429321785401E-8</v>
      </c>
      <c r="R624" s="4">
        <f>SUM($Q$54:Q624)*0.1+$O$8</f>
        <v>-2.9615820464176347E-6</v>
      </c>
      <c r="S624" s="4">
        <f>SUM($R$235:R624)</f>
        <v>1.8931436164934892E-4</v>
      </c>
      <c r="T624">
        <f t="shared" si="143"/>
        <v>3.0263995318101799E-6</v>
      </c>
      <c r="U624">
        <f t="shared" si="144"/>
        <v>1.9411597313739477E-4</v>
      </c>
      <c r="X624" s="1"/>
    </row>
    <row r="625" spans="1:24" x14ac:dyDescent="0.25">
      <c r="A625" s="8"/>
      <c r="B625">
        <f t="shared" si="145"/>
        <v>57.100000000000541</v>
      </c>
      <c r="C625">
        <f t="shared" si="130"/>
        <v>0</v>
      </c>
      <c r="D625">
        <f t="shared" si="131"/>
        <v>1693.4085944977662</v>
      </c>
      <c r="E625">
        <f t="shared" si="132"/>
        <v>-987.54519064168142</v>
      </c>
      <c r="F625">
        <f t="shared" si="133"/>
        <v>0</v>
      </c>
      <c r="G625">
        <f t="shared" si="134"/>
        <v>5826.5166247853813</v>
      </c>
      <c r="H625">
        <f t="shared" si="135"/>
        <v>9991.1107075359068</v>
      </c>
      <c r="I625">
        <f t="shared" si="136"/>
        <v>11565.923618507044</v>
      </c>
      <c r="J625" s="43">
        <f t="shared" si="137"/>
        <v>1960.3260370352721</v>
      </c>
      <c r="K625">
        <f t="shared" si="138"/>
        <v>0.9424762446380528</v>
      </c>
      <c r="L625">
        <f t="shared" si="139"/>
        <v>0</v>
      </c>
      <c r="M625" s="43">
        <f t="shared" si="140"/>
        <v>0.9424762446380528</v>
      </c>
      <c r="N625" s="6">
        <f t="shared" si="141"/>
        <v>-4.9977609261363177E-8</v>
      </c>
      <c r="O625" s="4">
        <f>SUM($N$54:N625)*0.1+$O$30</f>
        <v>-6.2799527976357838E-7</v>
      </c>
      <c r="P625" s="4">
        <f>SUM($O$235:O625)</f>
        <v>4.2279853656967068E-5</v>
      </c>
      <c r="Q625" s="6">
        <f t="shared" si="142"/>
        <v>-8.5699888833088876E-8</v>
      </c>
      <c r="R625" s="4">
        <f>SUM($Q$54:Q625)*0.1+$O$8</f>
        <v>-2.9701520353009429E-6</v>
      </c>
      <c r="S625" s="4">
        <f>SUM($R$235:R625)</f>
        <v>1.8634420961404798E-4</v>
      </c>
      <c r="T625">
        <f t="shared" si="143"/>
        <v>3.035816395009367E-6</v>
      </c>
      <c r="U625">
        <f t="shared" si="144"/>
        <v>1.9108048168753084E-4</v>
      </c>
      <c r="X625" s="1"/>
    </row>
    <row r="626" spans="1:24" x14ac:dyDescent="0.25">
      <c r="A626" s="8"/>
      <c r="B626">
        <f t="shared" si="145"/>
        <v>57.200000000000543</v>
      </c>
      <c r="C626">
        <f t="shared" si="130"/>
        <v>0</v>
      </c>
      <c r="D626">
        <f t="shared" si="131"/>
        <v>1693.4085944977662</v>
      </c>
      <c r="E626">
        <f t="shared" si="132"/>
        <v>-987.54519064168142</v>
      </c>
      <c r="F626">
        <f t="shared" si="133"/>
        <v>0</v>
      </c>
      <c r="G626">
        <f t="shared" si="134"/>
        <v>5727.7621057212127</v>
      </c>
      <c r="H626">
        <f t="shared" si="135"/>
        <v>9821.7698480861254</v>
      </c>
      <c r="I626">
        <f t="shared" si="136"/>
        <v>11369.891014803514</v>
      </c>
      <c r="J626" s="43">
        <f t="shared" si="137"/>
        <v>1960.3260370352721</v>
      </c>
      <c r="K626">
        <f t="shared" si="138"/>
        <v>0.92650207100011805</v>
      </c>
      <c r="L626">
        <f t="shared" si="139"/>
        <v>0</v>
      </c>
      <c r="M626" s="43">
        <f t="shared" si="140"/>
        <v>0.92650207100011805</v>
      </c>
      <c r="N626" s="6">
        <f t="shared" si="141"/>
        <v>-4.9130531138289144E-8</v>
      </c>
      <c r="O626" s="4">
        <f>SUM($N$54:N626)*0.1+$O$30</f>
        <v>-6.3290833287740729E-7</v>
      </c>
      <c r="P626" s="4">
        <f>SUM($O$235:O626)</f>
        <v>4.1646945324089658E-5</v>
      </c>
      <c r="Q626" s="6">
        <f t="shared" si="142"/>
        <v>-8.4247348344392272E-8</v>
      </c>
      <c r="R626" s="4">
        <f>SUM($Q$54:Q626)*0.1+$O$8</f>
        <v>-2.9785767701353829E-6</v>
      </c>
      <c r="S626" s="4">
        <f>SUM($R$235:R626)</f>
        <v>1.8336563284391259E-4</v>
      </c>
      <c r="T626">
        <f t="shared" si="143"/>
        <v>3.0450767697080791E-6</v>
      </c>
      <c r="U626">
        <f t="shared" si="144"/>
        <v>1.8803569704467358E-4</v>
      </c>
      <c r="X626" s="1"/>
    </row>
    <row r="627" spans="1:24" x14ac:dyDescent="0.25">
      <c r="A627" s="8"/>
      <c r="B627">
        <f t="shared" si="145"/>
        <v>57.300000000000544</v>
      </c>
      <c r="C627">
        <f t="shared" si="130"/>
        <v>0</v>
      </c>
      <c r="D627">
        <f t="shared" si="131"/>
        <v>1693.4085944977662</v>
      </c>
      <c r="E627">
        <f t="shared" si="132"/>
        <v>-987.54519064168142</v>
      </c>
      <c r="F627">
        <f t="shared" si="133"/>
        <v>0</v>
      </c>
      <c r="G627">
        <f t="shared" si="134"/>
        <v>5629.0075866570442</v>
      </c>
      <c r="H627">
        <f t="shared" si="135"/>
        <v>9652.4289886363513</v>
      </c>
      <c r="I627">
        <f t="shared" si="136"/>
        <v>11173.858411099987</v>
      </c>
      <c r="J627" s="43">
        <f t="shared" si="137"/>
        <v>1960.3260370352721</v>
      </c>
      <c r="K627">
        <f t="shared" si="138"/>
        <v>0.91052789736218354</v>
      </c>
      <c r="L627">
        <f t="shared" si="139"/>
        <v>0</v>
      </c>
      <c r="M627" s="43">
        <f t="shared" si="140"/>
        <v>0.91052789736218354</v>
      </c>
      <c r="N627" s="6">
        <f t="shared" si="141"/>
        <v>-4.8283453015215112E-8</v>
      </c>
      <c r="O627" s="4">
        <f>SUM($N$54:N627)*0.1+$O$30</f>
        <v>-6.3773667817892884E-7</v>
      </c>
      <c r="P627" s="4">
        <f>SUM($O$235:O627)</f>
        <v>4.1009208645910729E-5</v>
      </c>
      <c r="Q627" s="6">
        <f t="shared" si="142"/>
        <v>-8.2794807855695748E-8</v>
      </c>
      <c r="R627" s="4">
        <f>SUM($Q$54:Q627)*0.1+$O$8</f>
        <v>-2.9868562509209523E-6</v>
      </c>
      <c r="S627" s="4">
        <f>SUM($R$235:R627)</f>
        <v>1.8037877659299163E-4</v>
      </c>
      <c r="T627">
        <f t="shared" si="143"/>
        <v>3.0541804685316587E-6</v>
      </c>
      <c r="U627">
        <f t="shared" si="144"/>
        <v>1.8498177812678802E-4</v>
      </c>
      <c r="X627" s="1"/>
    </row>
    <row r="628" spans="1:24" x14ac:dyDescent="0.25">
      <c r="A628" s="8"/>
      <c r="B628">
        <f t="shared" si="145"/>
        <v>57.400000000000546</v>
      </c>
      <c r="C628">
        <f t="shared" si="130"/>
        <v>0</v>
      </c>
      <c r="D628">
        <f t="shared" si="131"/>
        <v>1693.4085944977662</v>
      </c>
      <c r="E628">
        <f t="shared" si="132"/>
        <v>-987.54519064168142</v>
      </c>
      <c r="F628">
        <f t="shared" si="133"/>
        <v>0</v>
      </c>
      <c r="G628">
        <f t="shared" si="134"/>
        <v>5530.2530675928756</v>
      </c>
      <c r="H628">
        <f t="shared" si="135"/>
        <v>9483.0881291865699</v>
      </c>
      <c r="I628">
        <f t="shared" si="136"/>
        <v>10977.825807396455</v>
      </c>
      <c r="J628" s="43">
        <f t="shared" si="137"/>
        <v>1960.3260370352721</v>
      </c>
      <c r="K628">
        <f t="shared" si="138"/>
        <v>0.89455372372424857</v>
      </c>
      <c r="L628">
        <f t="shared" si="139"/>
        <v>0</v>
      </c>
      <c r="M628" s="43">
        <f t="shared" si="140"/>
        <v>0.89455372372424857</v>
      </c>
      <c r="N628" s="6">
        <f t="shared" si="141"/>
        <v>-4.7436374892141074E-8</v>
      </c>
      <c r="O628" s="4">
        <f>SUM($N$54:N628)*0.1+$O$30</f>
        <v>-6.4248031566814292E-7</v>
      </c>
      <c r="P628" s="4">
        <f>SUM($O$235:O628)</f>
        <v>4.0366728330242585E-5</v>
      </c>
      <c r="Q628" s="6">
        <f t="shared" si="142"/>
        <v>-8.1342267366999144E-8</v>
      </c>
      <c r="R628" s="4">
        <f>SUM($Q$54:Q628)*0.1+$O$8</f>
        <v>-2.9949904776576527E-6</v>
      </c>
      <c r="S628" s="4">
        <f>SUM($R$235:R628)</f>
        <v>1.7738378611533397E-4</v>
      </c>
      <c r="T628">
        <f t="shared" si="143"/>
        <v>3.0631273100021571E-6</v>
      </c>
      <c r="U628">
        <f t="shared" si="144"/>
        <v>1.819188839364901E-4</v>
      </c>
      <c r="X628" s="1"/>
    </row>
    <row r="629" spans="1:24" x14ac:dyDescent="0.25">
      <c r="A629" s="8"/>
      <c r="B629">
        <f t="shared" si="145"/>
        <v>57.500000000000547</v>
      </c>
      <c r="C629">
        <f t="shared" si="130"/>
        <v>0</v>
      </c>
      <c r="D629">
        <f t="shared" si="131"/>
        <v>1693.4085944977662</v>
      </c>
      <c r="E629">
        <f t="shared" si="132"/>
        <v>-987.54519064168142</v>
      </c>
      <c r="F629">
        <f t="shared" si="133"/>
        <v>0</v>
      </c>
      <c r="G629">
        <f t="shared" si="134"/>
        <v>5431.4985485287034</v>
      </c>
      <c r="H629">
        <f t="shared" si="135"/>
        <v>9313.7472697367921</v>
      </c>
      <c r="I629">
        <f t="shared" si="136"/>
        <v>10781.793203692925</v>
      </c>
      <c r="J629" s="43">
        <f t="shared" si="137"/>
        <v>1960.3260370352721</v>
      </c>
      <c r="K629">
        <f t="shared" si="138"/>
        <v>0.87857955008631372</v>
      </c>
      <c r="L629">
        <f t="shared" si="139"/>
        <v>0</v>
      </c>
      <c r="M629" s="43">
        <f t="shared" si="140"/>
        <v>0.87857955008631372</v>
      </c>
      <c r="N629" s="6">
        <f t="shared" si="141"/>
        <v>-4.6589296769067008E-8</v>
      </c>
      <c r="O629" s="4">
        <f>SUM($N$54:N629)*0.1+$O$30</f>
        <v>-6.4713924534504964E-7</v>
      </c>
      <c r="P629" s="4">
        <f>SUM($O$235:O629)</f>
        <v>3.9719589084897538E-5</v>
      </c>
      <c r="Q629" s="6">
        <f t="shared" si="142"/>
        <v>-7.9889726878302579E-8</v>
      </c>
      <c r="R629" s="4">
        <f>SUM($Q$54:Q629)*0.1+$O$8</f>
        <v>-3.0029794503454824E-6</v>
      </c>
      <c r="S629" s="4">
        <f>SUM($R$235:R629)</f>
        <v>1.7438080666498849E-4</v>
      </c>
      <c r="T629">
        <f t="shared" si="143"/>
        <v>3.0719171183583413E-6</v>
      </c>
      <c r="U629">
        <f t="shared" si="144"/>
        <v>1.7884717355945329E-4</v>
      </c>
      <c r="X629" s="1"/>
    </row>
    <row r="630" spans="1:24" x14ac:dyDescent="0.25">
      <c r="A630" s="8"/>
      <c r="B630">
        <f t="shared" si="145"/>
        <v>57.600000000000549</v>
      </c>
      <c r="C630">
        <f t="shared" si="130"/>
        <v>0</v>
      </c>
      <c r="D630">
        <f t="shared" si="131"/>
        <v>1693.4085944977662</v>
      </c>
      <c r="E630">
        <f t="shared" si="132"/>
        <v>-987.54519064168142</v>
      </c>
      <c r="F630">
        <f t="shared" si="133"/>
        <v>0</v>
      </c>
      <c r="G630">
        <f t="shared" si="134"/>
        <v>5332.7440294645348</v>
      </c>
      <c r="H630">
        <f t="shared" si="135"/>
        <v>9144.4064102870034</v>
      </c>
      <c r="I630">
        <f t="shared" si="136"/>
        <v>10585.760599989388</v>
      </c>
      <c r="J630" s="43">
        <f t="shared" si="137"/>
        <v>1960.3260370352721</v>
      </c>
      <c r="K630">
        <f t="shared" si="138"/>
        <v>0.86260537644837831</v>
      </c>
      <c r="L630">
        <f t="shared" si="139"/>
        <v>0</v>
      </c>
      <c r="M630" s="43">
        <f t="shared" si="140"/>
        <v>0.86260537644837831</v>
      </c>
      <c r="N630" s="6">
        <f t="shared" si="141"/>
        <v>-4.5742218645992976E-8</v>
      </c>
      <c r="O630" s="4">
        <f>SUM($N$54:N630)*0.1+$O$30</f>
        <v>-6.5171346720964889E-7</v>
      </c>
      <c r="P630" s="4">
        <f>SUM($O$235:O630)</f>
        <v>3.9067875617687891E-5</v>
      </c>
      <c r="Q630" s="6">
        <f t="shared" si="142"/>
        <v>-7.8437186389605922E-8</v>
      </c>
      <c r="R630" s="4">
        <f>SUM($Q$54:Q630)*0.1+$O$8</f>
        <v>-3.0108231689844431E-6</v>
      </c>
      <c r="S630" s="4">
        <f>SUM($R$235:R630)</f>
        <v>1.7136998349600406E-4</v>
      </c>
      <c r="T630">
        <f t="shared" si="143"/>
        <v>3.080549723383141E-6</v>
      </c>
      <c r="U630">
        <f t="shared" si="144"/>
        <v>1.7576680616288113E-4</v>
      </c>
      <c r="X630" s="1"/>
    </row>
    <row r="631" spans="1:24" x14ac:dyDescent="0.25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1693.4085944977662</v>
      </c>
      <c r="E631">
        <f t="shared" ref="E631:E684" si="148">IF(B631&lt;$B$41,$B$14,IF(AND($B$41&lt;=B631,B631&lt;$B$41+$G$8),$B$14+$B$17,$B$14+$B$17+$B$11))</f>
        <v>-987.54519064168142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5233.9895104003645</v>
      </c>
      <c r="H631">
        <f t="shared" ref="H631:H684" si="151">IF(B631&lt;$B$41,-$B$13*B631,IF(AND($B$41&lt;=B631,B631&lt;=$B$41+$G$8),-$B$13*B631+(-B631+B618)*B593,-$B$13*B631+(-B631+$B$41)*$B$16+(-B631+$B$41+$G$8)*$B$10))</f>
        <v>8975.0655508372292</v>
      </c>
      <c r="I631">
        <f t="shared" ref="I631:I684" si="152">SQRT(SUMSQ(H631,G631))</f>
        <v>10389.727996285863</v>
      </c>
      <c r="J631" s="43">
        <f t="shared" ref="J631:J684" si="153">SQRT(SUMSQ(D631:E631))</f>
        <v>1960.3260370352721</v>
      </c>
      <c r="K631">
        <f t="shared" ref="K631:K684" si="154">32*I631/(PI()*$G$13^3)</f>
        <v>0.84663120281044402</v>
      </c>
      <c r="L631">
        <f t="shared" ref="L631:L684" si="155">16*F631/(PI()*$G$13^3)*$G$23</f>
        <v>0</v>
      </c>
      <c r="M631" s="43">
        <f t="shared" ref="M631:M684" si="156">SQRT(K631^2+3*L631^2)</f>
        <v>0.84663120281044402</v>
      </c>
      <c r="N631" s="6">
        <f t="shared" ref="N631:N684" si="157">-G631/($G$15*$B$42)</f>
        <v>-4.4895140522918924E-8</v>
      </c>
      <c r="O631" s="4">
        <f>SUM($N$54:N631)*0.1+$O$30</f>
        <v>-6.5620298126194078E-7</v>
      </c>
      <c r="P631" s="4">
        <f>SUM($O$235:O631)</f>
        <v>3.841167263642595E-5</v>
      </c>
      <c r="Q631" s="6">
        <f t="shared" ref="Q631:Q684" si="158">-H631/($B$42*$G$15)</f>
        <v>-7.6984645900909385E-8</v>
      </c>
      <c r="R631" s="4">
        <f>SUM($Q$54:Q631)*0.1+$O$8</f>
        <v>-3.018521633574534E-6</v>
      </c>
      <c r="S631" s="4">
        <f>SUM($R$235:R631)</f>
        <v>1.6835146186242953E-4</v>
      </c>
      <c r="T631">
        <f t="shared" ref="T631:T684" si="159">SQRT(SUMSQ(O631,R631))</f>
        <v>3.0890249602381868E-6</v>
      </c>
      <c r="U631">
        <f t="shared" ref="U631:U684" si="160">SQRT(S631^2+P631^2)</f>
        <v>1.7267794099405117E-4</v>
      </c>
      <c r="X631" s="1"/>
    </row>
    <row r="632" spans="1:24" x14ac:dyDescent="0.25">
      <c r="A632" s="8"/>
      <c r="B632">
        <f t="shared" si="145"/>
        <v>57.800000000000551</v>
      </c>
      <c r="C632">
        <f t="shared" si="146"/>
        <v>0</v>
      </c>
      <c r="D632">
        <f t="shared" si="147"/>
        <v>1693.4085944977662</v>
      </c>
      <c r="E632">
        <f t="shared" si="148"/>
        <v>-987.54519064168142</v>
      </c>
      <c r="F632">
        <f t="shared" si="149"/>
        <v>0</v>
      </c>
      <c r="G632">
        <f t="shared" si="150"/>
        <v>5135.2349913361959</v>
      </c>
      <c r="H632">
        <f t="shared" si="151"/>
        <v>8805.7246913874551</v>
      </c>
      <c r="I632">
        <f t="shared" si="152"/>
        <v>10193.695392582336</v>
      </c>
      <c r="J632" s="43">
        <f t="shared" si="153"/>
        <v>1960.3260370352721</v>
      </c>
      <c r="K632">
        <f t="shared" si="154"/>
        <v>0.8306570291725095</v>
      </c>
      <c r="L632">
        <f t="shared" si="155"/>
        <v>0</v>
      </c>
      <c r="M632" s="43">
        <f t="shared" si="156"/>
        <v>0.8306570291725095</v>
      </c>
      <c r="N632" s="6">
        <f t="shared" si="157"/>
        <v>-4.4048062399844892E-8</v>
      </c>
      <c r="O632" s="4">
        <f>SUM($N$54:N632)*0.1+$O$30</f>
        <v>-6.6060778750192531E-7</v>
      </c>
      <c r="P632" s="4">
        <f>SUM($O$235:O632)</f>
        <v>3.7751064848924026E-5</v>
      </c>
      <c r="Q632" s="6">
        <f t="shared" si="158"/>
        <v>-7.553210541221286E-8</v>
      </c>
      <c r="R632" s="4">
        <f>SUM($Q$54:Q632)*0.1+$O$8</f>
        <v>-3.026074844115755E-6</v>
      </c>
      <c r="S632" s="4">
        <f>SUM($R$235:R632)</f>
        <v>1.6532538701831377E-4</v>
      </c>
      <c r="T632">
        <f t="shared" si="159"/>
        <v>3.0973426693051547E-6</v>
      </c>
      <c r="U632">
        <f t="shared" si="160"/>
        <v>1.6958073737893375E-4</v>
      </c>
      <c r="X632" s="1"/>
    </row>
    <row r="633" spans="1:24" x14ac:dyDescent="0.25">
      <c r="A633" s="8"/>
      <c r="B633">
        <f t="shared" si="145"/>
        <v>57.900000000000553</v>
      </c>
      <c r="C633">
        <f t="shared" si="146"/>
        <v>0</v>
      </c>
      <c r="D633">
        <f t="shared" si="147"/>
        <v>1693.4085944977662</v>
      </c>
      <c r="E633">
        <f t="shared" si="148"/>
        <v>-987.54519064168142</v>
      </c>
      <c r="F633">
        <f t="shared" si="149"/>
        <v>0</v>
      </c>
      <c r="G633">
        <f t="shared" si="150"/>
        <v>5036.4804722720273</v>
      </c>
      <c r="H633">
        <f t="shared" si="151"/>
        <v>8636.3838319376737</v>
      </c>
      <c r="I633">
        <f t="shared" si="152"/>
        <v>9997.6627888788043</v>
      </c>
      <c r="J633" s="43">
        <f t="shared" si="153"/>
        <v>1960.3260370352721</v>
      </c>
      <c r="K633">
        <f t="shared" si="154"/>
        <v>0.81468285553457453</v>
      </c>
      <c r="L633">
        <f t="shared" si="155"/>
        <v>0</v>
      </c>
      <c r="M633" s="43">
        <f t="shared" si="156"/>
        <v>0.81468285553457453</v>
      </c>
      <c r="N633" s="6">
        <f t="shared" si="157"/>
        <v>-4.320098427677086E-8</v>
      </c>
      <c r="O633" s="4">
        <f>SUM($N$54:N633)*0.1+$O$30</f>
        <v>-6.6492788592960237E-7</v>
      </c>
      <c r="P633" s="4">
        <f>SUM($O$235:O633)</f>
        <v>3.7086136962994423E-5</v>
      </c>
      <c r="Q633" s="6">
        <f t="shared" si="158"/>
        <v>-7.4079564923516256E-8</v>
      </c>
      <c r="R633" s="4">
        <f>SUM($Q$54:Q633)*0.1+$O$8</f>
        <v>-3.0334828006081063E-6</v>
      </c>
      <c r="S633" s="4">
        <f>SUM($R$235:R633)</f>
        <v>1.6229190421770566E-4</v>
      </c>
      <c r="T633">
        <f t="shared" si="159"/>
        <v>3.1055026960336084E-6</v>
      </c>
      <c r="U633">
        <f t="shared" si="160"/>
        <v>1.6647535472089233E-4</v>
      </c>
      <c r="X633" s="1"/>
    </row>
    <row r="634" spans="1:24" x14ac:dyDescent="0.25">
      <c r="A634" s="8"/>
      <c r="B634">
        <f t="shared" si="145"/>
        <v>58.000000000000554</v>
      </c>
      <c r="C634">
        <f t="shared" si="146"/>
        <v>0</v>
      </c>
      <c r="D634">
        <f t="shared" si="147"/>
        <v>1693.4085944977662</v>
      </c>
      <c r="E634">
        <f t="shared" si="148"/>
        <v>-987.54519064168142</v>
      </c>
      <c r="F634">
        <f t="shared" si="149"/>
        <v>0</v>
      </c>
      <c r="G634">
        <f t="shared" si="150"/>
        <v>4937.7259532078588</v>
      </c>
      <c r="H634">
        <f t="shared" si="151"/>
        <v>8467.0429724878959</v>
      </c>
      <c r="I634">
        <f t="shared" si="152"/>
        <v>9801.630185175276</v>
      </c>
      <c r="J634" s="43">
        <f t="shared" si="153"/>
        <v>1960.3260370352721</v>
      </c>
      <c r="K634">
        <f t="shared" si="154"/>
        <v>0.79870868189663979</v>
      </c>
      <c r="L634">
        <f t="shared" si="155"/>
        <v>0</v>
      </c>
      <c r="M634" s="43">
        <f t="shared" si="156"/>
        <v>0.79870868189663979</v>
      </c>
      <c r="N634" s="6">
        <f t="shared" si="157"/>
        <v>-4.2353906153696821E-8</v>
      </c>
      <c r="O634" s="4">
        <f>SUM($N$54:N634)*0.1+$O$30</f>
        <v>-6.6916327654497207E-7</v>
      </c>
      <c r="P634" s="4">
        <f>SUM($O$235:O634)</f>
        <v>3.6416973686449453E-5</v>
      </c>
      <c r="Q634" s="6">
        <f t="shared" si="158"/>
        <v>-7.2627024434819692E-8</v>
      </c>
      <c r="R634" s="4">
        <f>SUM($Q$54:Q634)*0.1+$O$8</f>
        <v>-3.0407455030515885E-6</v>
      </c>
      <c r="S634" s="4">
        <f>SUM($R$235:R634)</f>
        <v>1.5925115871465406E-4</v>
      </c>
      <c r="T634">
        <f t="shared" si="159"/>
        <v>3.1135048907950765E-6</v>
      </c>
      <c r="U634">
        <f t="shared" si="160"/>
        <v>1.6336195249947122E-4</v>
      </c>
      <c r="X634" s="1"/>
    </row>
    <row r="635" spans="1:24" x14ac:dyDescent="0.25">
      <c r="A635" s="8"/>
      <c r="B635">
        <f t="shared" si="145"/>
        <v>58.100000000000556</v>
      </c>
      <c r="C635">
        <f t="shared" si="146"/>
        <v>0</v>
      </c>
      <c r="D635">
        <f t="shared" si="147"/>
        <v>1693.4085944977662</v>
      </c>
      <c r="E635">
        <f t="shared" si="148"/>
        <v>-987.54519064168142</v>
      </c>
      <c r="F635">
        <f t="shared" si="149"/>
        <v>0</v>
      </c>
      <c r="G635">
        <f t="shared" si="150"/>
        <v>4838.9714341436866</v>
      </c>
      <c r="H635">
        <f t="shared" si="151"/>
        <v>8297.7021130381145</v>
      </c>
      <c r="I635">
        <f t="shared" si="152"/>
        <v>9605.5975814717422</v>
      </c>
      <c r="J635" s="43">
        <f t="shared" si="153"/>
        <v>1960.3260370352721</v>
      </c>
      <c r="K635">
        <f t="shared" si="154"/>
        <v>0.78273450825870472</v>
      </c>
      <c r="L635">
        <f t="shared" si="155"/>
        <v>0</v>
      </c>
      <c r="M635" s="43">
        <f t="shared" si="156"/>
        <v>0.78273450825870472</v>
      </c>
      <c r="N635" s="6">
        <f t="shared" si="157"/>
        <v>-4.1506828030622756E-8</v>
      </c>
      <c r="O635" s="4">
        <f>SUM($N$54:N635)*0.1+$O$30</f>
        <v>-6.733139593480343E-7</v>
      </c>
      <c r="P635" s="4">
        <f>SUM($O$235:O635)</f>
        <v>3.5743659727101419E-5</v>
      </c>
      <c r="Q635" s="6">
        <f t="shared" si="158"/>
        <v>-7.1174483946123101E-8</v>
      </c>
      <c r="R635" s="4">
        <f>SUM($Q$54:Q635)*0.1+$O$8</f>
        <v>-3.0478629514462009E-6</v>
      </c>
      <c r="S635" s="4">
        <f>SUM($R$235:R635)</f>
        <v>1.5620329576320787E-4</v>
      </c>
      <c r="T635">
        <f t="shared" si="159"/>
        <v>3.1213491087430884E-6</v>
      </c>
      <c r="U635">
        <f t="shared" si="160"/>
        <v>1.6024069026927899E-4</v>
      </c>
      <c r="X635" s="1"/>
    </row>
    <row r="636" spans="1:24" x14ac:dyDescent="0.25">
      <c r="A636" s="8"/>
      <c r="B636">
        <f t="shared" si="145"/>
        <v>58.200000000000557</v>
      </c>
      <c r="C636">
        <f t="shared" si="146"/>
        <v>0</v>
      </c>
      <c r="D636">
        <f t="shared" si="147"/>
        <v>1693.4085944977662</v>
      </c>
      <c r="E636">
        <f t="shared" si="148"/>
        <v>-987.54519064168142</v>
      </c>
      <c r="F636">
        <f t="shared" si="149"/>
        <v>0</v>
      </c>
      <c r="G636">
        <f t="shared" si="150"/>
        <v>4740.216915079518</v>
      </c>
      <c r="H636">
        <f t="shared" si="151"/>
        <v>8128.3612535883403</v>
      </c>
      <c r="I636">
        <f t="shared" si="152"/>
        <v>9409.5649777682174</v>
      </c>
      <c r="J636" s="43">
        <f t="shared" si="153"/>
        <v>1960.3260370352721</v>
      </c>
      <c r="K636">
        <f t="shared" si="154"/>
        <v>0.76676033462077042</v>
      </c>
      <c r="L636">
        <f t="shared" si="155"/>
        <v>0</v>
      </c>
      <c r="M636" s="43">
        <f t="shared" si="156"/>
        <v>0.76676033462077042</v>
      </c>
      <c r="N636" s="6">
        <f t="shared" si="157"/>
        <v>-4.0659749907548724E-8</v>
      </c>
      <c r="O636" s="4">
        <f>SUM($N$54:N636)*0.1+$O$30</f>
        <v>-6.7737993433878916E-7</v>
      </c>
      <c r="P636" s="4">
        <f>SUM($O$235:O636)</f>
        <v>3.5066279792762627E-5</v>
      </c>
      <c r="Q636" s="6">
        <f t="shared" si="158"/>
        <v>-6.9721943457426563E-8</v>
      </c>
      <c r="R636" s="4">
        <f>SUM($Q$54:Q636)*0.1+$O$8</f>
        <v>-3.0548351457919435E-6</v>
      </c>
      <c r="S636" s="4">
        <f>SUM($R$235:R636)</f>
        <v>1.5314846061741593E-4</v>
      </c>
      <c r="T636">
        <f t="shared" si="159"/>
        <v>3.1290352096789365E-6</v>
      </c>
      <c r="U636">
        <f t="shared" si="160"/>
        <v>1.5711172765897686E-4</v>
      </c>
      <c r="X636" s="1"/>
    </row>
    <row r="637" spans="1:24" x14ac:dyDescent="0.25">
      <c r="A637" s="8"/>
      <c r="B637">
        <f t="shared" si="145"/>
        <v>58.300000000000558</v>
      </c>
      <c r="C637">
        <f t="shared" si="146"/>
        <v>0</v>
      </c>
      <c r="D637">
        <f t="shared" si="147"/>
        <v>1693.4085944977662</v>
      </c>
      <c r="E637">
        <f t="shared" si="148"/>
        <v>-987.54519064168142</v>
      </c>
      <c r="F637">
        <f t="shared" si="149"/>
        <v>0</v>
      </c>
      <c r="G637">
        <f t="shared" si="150"/>
        <v>4641.4623960153476</v>
      </c>
      <c r="H637">
        <f t="shared" si="151"/>
        <v>7959.0203941385589</v>
      </c>
      <c r="I637">
        <f t="shared" si="152"/>
        <v>9213.5323740646854</v>
      </c>
      <c r="J637" s="43">
        <f t="shared" si="153"/>
        <v>1960.3260370352721</v>
      </c>
      <c r="K637">
        <f t="shared" si="154"/>
        <v>0.75078616098283546</v>
      </c>
      <c r="L637">
        <f t="shared" si="155"/>
        <v>0</v>
      </c>
      <c r="M637" s="43">
        <f t="shared" si="156"/>
        <v>0.75078616098283546</v>
      </c>
      <c r="N637" s="6">
        <f t="shared" si="157"/>
        <v>-3.9812671784474672E-8</v>
      </c>
      <c r="O637" s="4">
        <f>SUM($N$54:N637)*0.1+$O$30</f>
        <v>-6.8136120151723667E-7</v>
      </c>
      <c r="P637" s="4">
        <f>SUM($O$235:O637)</f>
        <v>3.4384918591245388E-5</v>
      </c>
      <c r="Q637" s="6">
        <f t="shared" si="158"/>
        <v>-6.8269402968729972E-8</v>
      </c>
      <c r="R637" s="4">
        <f>SUM($Q$54:Q637)*0.1+$O$8</f>
        <v>-3.0616620860888162E-6</v>
      </c>
      <c r="S637" s="4">
        <f>SUM($R$235:R637)</f>
        <v>1.5008679853132712E-4</v>
      </c>
      <c r="T637">
        <f t="shared" si="159"/>
        <v>3.1365630579229126E-6</v>
      </c>
      <c r="U637">
        <f t="shared" si="160"/>
        <v>1.5397522437038288E-4</v>
      </c>
      <c r="X637" s="1"/>
    </row>
    <row r="638" spans="1:24" x14ac:dyDescent="0.25">
      <c r="A638" s="8"/>
      <c r="B638">
        <f t="shared" si="145"/>
        <v>58.40000000000056</v>
      </c>
      <c r="C638">
        <f t="shared" si="146"/>
        <v>0</v>
      </c>
      <c r="D638">
        <f t="shared" si="147"/>
        <v>1693.4085944977662</v>
      </c>
      <c r="E638">
        <f t="shared" si="148"/>
        <v>-987.54519064168142</v>
      </c>
      <c r="F638">
        <f t="shared" si="149"/>
        <v>0</v>
      </c>
      <c r="G638">
        <f t="shared" si="150"/>
        <v>4542.7078769511791</v>
      </c>
      <c r="H638">
        <f t="shared" si="151"/>
        <v>7789.6795346887848</v>
      </c>
      <c r="I638">
        <f t="shared" si="152"/>
        <v>9017.4997703611607</v>
      </c>
      <c r="J638" s="43">
        <f t="shared" si="153"/>
        <v>1960.3260370352721</v>
      </c>
      <c r="K638">
        <f t="shared" si="154"/>
        <v>0.73481198734490105</v>
      </c>
      <c r="L638">
        <f t="shared" si="155"/>
        <v>0</v>
      </c>
      <c r="M638" s="43">
        <f t="shared" si="156"/>
        <v>0.73481198734490105</v>
      </c>
      <c r="N638" s="6">
        <f t="shared" si="157"/>
        <v>-3.896559366140064E-8</v>
      </c>
      <c r="O638" s="4">
        <f>SUM($N$54:N638)*0.1+$O$30</f>
        <v>-6.8525776088337671E-7</v>
      </c>
      <c r="P638" s="4">
        <f>SUM($O$235:O638)</f>
        <v>3.3699660830362013E-5</v>
      </c>
      <c r="Q638" s="6">
        <f t="shared" si="158"/>
        <v>-6.6816862480033435E-8</v>
      </c>
      <c r="R638" s="4">
        <f>SUM($Q$54:Q638)*0.1+$O$8</f>
        <v>-3.06834377233682E-6</v>
      </c>
      <c r="S638" s="4">
        <f>SUM($R$235:R638)</f>
        <v>1.4701845475899029E-4</v>
      </c>
      <c r="T638">
        <f t="shared" si="159"/>
        <v>3.1439325221908066E-6</v>
      </c>
      <c r="U638">
        <f t="shared" si="160"/>
        <v>1.5083134017770548E-4</v>
      </c>
      <c r="X638" s="1"/>
    </row>
    <row r="639" spans="1:24" x14ac:dyDescent="0.25">
      <c r="A639" s="8"/>
      <c r="B639">
        <f t="shared" si="145"/>
        <v>58.500000000000561</v>
      </c>
      <c r="C639">
        <f t="shared" si="146"/>
        <v>0</v>
      </c>
      <c r="D639">
        <f t="shared" si="147"/>
        <v>1693.4085944977662</v>
      </c>
      <c r="E639">
        <f t="shared" si="148"/>
        <v>-987.54519064168142</v>
      </c>
      <c r="F639">
        <f t="shared" si="149"/>
        <v>0</v>
      </c>
      <c r="G639">
        <f t="shared" si="150"/>
        <v>4443.9533578870069</v>
      </c>
      <c r="H639">
        <f t="shared" si="151"/>
        <v>7620.3386752389997</v>
      </c>
      <c r="I639">
        <f t="shared" si="152"/>
        <v>8821.4671666576232</v>
      </c>
      <c r="J639" s="43">
        <f t="shared" si="153"/>
        <v>1960.3260370352721</v>
      </c>
      <c r="K639">
        <f t="shared" si="154"/>
        <v>0.71883781370696564</v>
      </c>
      <c r="L639">
        <f t="shared" si="155"/>
        <v>0</v>
      </c>
      <c r="M639" s="43">
        <f t="shared" si="156"/>
        <v>0.71883781370696564</v>
      </c>
      <c r="N639" s="6">
        <f t="shared" si="157"/>
        <v>-3.8118515538326575E-8</v>
      </c>
      <c r="O639" s="4">
        <f>SUM($N$54:N639)*0.1+$O$30</f>
        <v>-6.8906961243720938E-7</v>
      </c>
      <c r="P639" s="4">
        <f>SUM($O$235:O639)</f>
        <v>3.3010591217924807E-5</v>
      </c>
      <c r="Q639" s="6">
        <f t="shared" si="158"/>
        <v>-6.5364321991336817E-8</v>
      </c>
      <c r="R639" s="4">
        <f>SUM($Q$54:Q639)*0.1+$O$8</f>
        <v>-3.0748802045359531E-6</v>
      </c>
      <c r="S639" s="4">
        <f>SUM($R$235:R639)</f>
        <v>1.4394357455445433E-4</v>
      </c>
      <c r="T639">
        <f t="shared" si="159"/>
        <v>3.1511434754754392E-6</v>
      </c>
      <c r="U639">
        <f t="shared" si="160"/>
        <v>1.4768023492692136E-4</v>
      </c>
      <c r="X639" s="1"/>
    </row>
    <row r="640" spans="1:24" x14ac:dyDescent="0.25">
      <c r="A640" s="8"/>
      <c r="B640">
        <f t="shared" si="145"/>
        <v>58.600000000000563</v>
      </c>
      <c r="C640">
        <f t="shared" si="146"/>
        <v>0</v>
      </c>
      <c r="D640">
        <f t="shared" si="147"/>
        <v>1693.4085944977662</v>
      </c>
      <c r="E640">
        <f t="shared" si="148"/>
        <v>-987.54519064168142</v>
      </c>
      <c r="F640">
        <f t="shared" si="149"/>
        <v>0</v>
      </c>
      <c r="G640">
        <f t="shared" si="150"/>
        <v>4345.1988388228419</v>
      </c>
      <c r="H640">
        <f t="shared" si="151"/>
        <v>7450.9978157892256</v>
      </c>
      <c r="I640">
        <f t="shared" si="152"/>
        <v>8625.4345629541003</v>
      </c>
      <c r="J640" s="43">
        <f t="shared" si="153"/>
        <v>1960.3260370352721</v>
      </c>
      <c r="K640">
        <f t="shared" si="154"/>
        <v>0.70286364006903146</v>
      </c>
      <c r="L640">
        <f t="shared" si="155"/>
        <v>0</v>
      </c>
      <c r="M640" s="43">
        <f t="shared" si="156"/>
        <v>0.70286364006903146</v>
      </c>
      <c r="N640" s="6">
        <f t="shared" si="157"/>
        <v>-3.7271437415252569E-8</v>
      </c>
      <c r="O640" s="4">
        <f>SUM($N$54:N640)*0.1+$O$30</f>
        <v>-6.9279675617873459E-7</v>
      </c>
      <c r="P640" s="4">
        <f>SUM($O$235:O640)</f>
        <v>3.2317794461746074E-5</v>
      </c>
      <c r="Q640" s="6">
        <f t="shared" si="158"/>
        <v>-6.3911781502640279E-8</v>
      </c>
      <c r="R640" s="4">
        <f>SUM($Q$54:Q640)*0.1+$O$8</f>
        <v>-3.0812713826862172E-6</v>
      </c>
      <c r="S640" s="4">
        <f>SUM($R$235:R640)</f>
        <v>1.4086230317176811E-4</v>
      </c>
      <c r="T640">
        <f t="shared" si="159"/>
        <v>3.1581957949330516E-6</v>
      </c>
      <c r="U640">
        <f t="shared" si="160"/>
        <v>1.445220685353167E-4</v>
      </c>
      <c r="X640" s="1"/>
    </row>
    <row r="641" spans="1:24" x14ac:dyDescent="0.25">
      <c r="A641" s="8"/>
      <c r="B641">
        <f t="shared" si="145"/>
        <v>58.700000000000564</v>
      </c>
      <c r="C641">
        <f t="shared" si="146"/>
        <v>0</v>
      </c>
      <c r="D641">
        <f t="shared" si="147"/>
        <v>1693.4085944977662</v>
      </c>
      <c r="E641">
        <f t="shared" si="148"/>
        <v>-987.54519064168142</v>
      </c>
      <c r="F641">
        <f t="shared" si="149"/>
        <v>0</v>
      </c>
      <c r="G641">
        <f t="shared" si="150"/>
        <v>4246.4443197586697</v>
      </c>
      <c r="H641">
        <f t="shared" si="151"/>
        <v>7281.6569563394369</v>
      </c>
      <c r="I641">
        <f t="shared" si="152"/>
        <v>8429.4019592505592</v>
      </c>
      <c r="J641" s="43">
        <f t="shared" si="153"/>
        <v>1960.3260370352721</v>
      </c>
      <c r="K641">
        <f t="shared" si="154"/>
        <v>0.68688946643109572</v>
      </c>
      <c r="L641">
        <f t="shared" si="155"/>
        <v>0</v>
      </c>
      <c r="M641" s="43">
        <f t="shared" si="156"/>
        <v>0.68688946643109572</v>
      </c>
      <c r="N641" s="6">
        <f t="shared" si="157"/>
        <v>-3.6424359292178504E-8</v>
      </c>
      <c r="O641" s="4">
        <f>SUM($N$54:N641)*0.1+$O$30</f>
        <v>-6.9643919210795243E-7</v>
      </c>
      <c r="P641" s="4">
        <f>SUM($O$235:O641)</f>
        <v>3.1621355269638118E-5</v>
      </c>
      <c r="Q641" s="6">
        <f t="shared" si="158"/>
        <v>-6.2459241013943622E-8</v>
      </c>
      <c r="R641" s="4">
        <f>SUM($Q$54:Q641)*0.1+$O$8</f>
        <v>-3.0875173067876106E-6</v>
      </c>
      <c r="S641" s="4">
        <f>SUM($R$235:R641)</f>
        <v>1.377747858649805E-4</v>
      </c>
      <c r="T641">
        <f t="shared" si="159"/>
        <v>3.1650893617743239E-6</v>
      </c>
      <c r="U641">
        <f t="shared" si="160"/>
        <v>1.4135700099121337E-4</v>
      </c>
      <c r="X641" s="1"/>
    </row>
    <row r="642" spans="1:24" x14ac:dyDescent="0.25">
      <c r="A642" s="8"/>
      <c r="B642">
        <f t="shared" si="145"/>
        <v>58.800000000000566</v>
      </c>
      <c r="C642">
        <f t="shared" si="146"/>
        <v>0</v>
      </c>
      <c r="D642">
        <f t="shared" si="147"/>
        <v>1693.4085944977662</v>
      </c>
      <c r="E642">
        <f t="shared" si="148"/>
        <v>-987.54519064168142</v>
      </c>
      <c r="F642">
        <f t="shared" si="149"/>
        <v>0</v>
      </c>
      <c r="G642">
        <f t="shared" si="150"/>
        <v>4147.6898006945012</v>
      </c>
      <c r="H642">
        <f t="shared" si="151"/>
        <v>7112.3160968896627</v>
      </c>
      <c r="I642">
        <f t="shared" si="152"/>
        <v>8233.3693555470345</v>
      </c>
      <c r="J642" s="43">
        <f t="shared" si="153"/>
        <v>1960.3260370352721</v>
      </c>
      <c r="K642">
        <f t="shared" si="154"/>
        <v>0.67091529279316142</v>
      </c>
      <c r="L642">
        <f t="shared" si="155"/>
        <v>0</v>
      </c>
      <c r="M642" s="43">
        <f t="shared" si="156"/>
        <v>0.67091529279316142</v>
      </c>
      <c r="N642" s="6">
        <f t="shared" si="157"/>
        <v>-3.5577281169104472E-8</v>
      </c>
      <c r="O642" s="4">
        <f>SUM($N$54:N642)*0.1+$O$30</f>
        <v>-6.9999692022486291E-7</v>
      </c>
      <c r="P642" s="4">
        <f>SUM($O$235:O642)</f>
        <v>3.0921358349413258E-5</v>
      </c>
      <c r="Q642" s="6">
        <f t="shared" si="158"/>
        <v>-6.1006700525247085E-8</v>
      </c>
      <c r="R642" s="4">
        <f>SUM($Q$54:Q642)*0.1+$O$8</f>
        <v>-3.0936179768401359E-6</v>
      </c>
      <c r="S642" s="4">
        <f>SUM($R$235:R642)</f>
        <v>1.3468116788814037E-4</v>
      </c>
      <c r="T642">
        <f t="shared" si="159"/>
        <v>3.1718240611598789E-6</v>
      </c>
      <c r="U642">
        <f t="shared" si="160"/>
        <v>1.3818519235390701E-4</v>
      </c>
      <c r="X642" s="1"/>
    </row>
    <row r="643" spans="1:24" x14ac:dyDescent="0.25">
      <c r="A643" s="8"/>
      <c r="B643">
        <f t="shared" si="145"/>
        <v>58.900000000000567</v>
      </c>
      <c r="C643">
        <f t="shared" si="146"/>
        <v>0</v>
      </c>
      <c r="D643">
        <f t="shared" si="147"/>
        <v>1693.4085944977662</v>
      </c>
      <c r="E643">
        <f t="shared" si="148"/>
        <v>-987.54519064168142</v>
      </c>
      <c r="F643">
        <f t="shared" si="149"/>
        <v>0</v>
      </c>
      <c r="G643">
        <f t="shared" si="150"/>
        <v>4048.9352816303326</v>
      </c>
      <c r="H643">
        <f t="shared" si="151"/>
        <v>6942.9752374398813</v>
      </c>
      <c r="I643">
        <f t="shared" si="152"/>
        <v>8037.3367518435034</v>
      </c>
      <c r="J643" s="43">
        <f t="shared" si="153"/>
        <v>1960.3260370352721</v>
      </c>
      <c r="K643">
        <f t="shared" si="154"/>
        <v>0.65494111915522646</v>
      </c>
      <c r="L643">
        <f t="shared" si="155"/>
        <v>0</v>
      </c>
      <c r="M643" s="43">
        <f t="shared" si="156"/>
        <v>0.65494111915522646</v>
      </c>
      <c r="N643" s="6">
        <f t="shared" si="157"/>
        <v>-3.473020304603044E-8</v>
      </c>
      <c r="O643" s="4">
        <f>SUM($N$54:N643)*0.1+$O$30</f>
        <v>-7.0346994052946593E-7</v>
      </c>
      <c r="P643" s="4">
        <f>SUM($O$235:O643)</f>
        <v>3.0217888408883791E-5</v>
      </c>
      <c r="Q643" s="6">
        <f t="shared" si="158"/>
        <v>-5.9554160036550494E-8</v>
      </c>
      <c r="R643" s="4">
        <f>SUM($Q$54:Q643)*0.1+$O$8</f>
        <v>-3.0995733928437913E-6</v>
      </c>
      <c r="S643" s="4">
        <f>SUM($R$235:R643)</f>
        <v>1.3158159449529658E-4</v>
      </c>
      <c r="T643">
        <f t="shared" si="159"/>
        <v>3.1783997821000589E-6</v>
      </c>
      <c r="U643">
        <f t="shared" si="160"/>
        <v>1.3500680275384797E-4</v>
      </c>
      <c r="X643" s="1"/>
    </row>
    <row r="644" spans="1:24" x14ac:dyDescent="0.25">
      <c r="A644" s="8"/>
      <c r="B644">
        <f t="shared" si="145"/>
        <v>59.000000000000568</v>
      </c>
      <c r="C644">
        <f t="shared" si="146"/>
        <v>0</v>
      </c>
      <c r="D644">
        <f t="shared" si="147"/>
        <v>1693.4085944977662</v>
      </c>
      <c r="E644">
        <f t="shared" si="148"/>
        <v>-987.54519064168142</v>
      </c>
      <c r="F644">
        <f t="shared" si="149"/>
        <v>0</v>
      </c>
      <c r="G644">
        <f t="shared" si="150"/>
        <v>3950.180762566164</v>
      </c>
      <c r="H644">
        <f t="shared" si="151"/>
        <v>6773.6343779901072</v>
      </c>
      <c r="I644">
        <f t="shared" si="152"/>
        <v>7841.3041481399787</v>
      </c>
      <c r="J644" s="43">
        <f t="shared" si="153"/>
        <v>1960.3260370352721</v>
      </c>
      <c r="K644">
        <f t="shared" si="154"/>
        <v>0.63896694551729216</v>
      </c>
      <c r="L644">
        <f t="shared" si="155"/>
        <v>0</v>
      </c>
      <c r="M644" s="43">
        <f t="shared" si="156"/>
        <v>0.63896694551729216</v>
      </c>
      <c r="N644" s="6">
        <f t="shared" si="157"/>
        <v>-3.3883124922956401E-8</v>
      </c>
      <c r="O644" s="4">
        <f>SUM($N$54:N644)*0.1+$O$30</f>
        <v>-7.0685825302176158E-7</v>
      </c>
      <c r="P644" s="4">
        <f>SUM($O$235:O644)</f>
        <v>2.9511030155862029E-5</v>
      </c>
      <c r="Q644" s="6">
        <f t="shared" si="158"/>
        <v>-5.8101619547853963E-8</v>
      </c>
      <c r="R644" s="4">
        <f>SUM($Q$54:Q644)*0.1+$O$8</f>
        <v>-3.1053835547985761E-6</v>
      </c>
      <c r="S644" s="4">
        <f>SUM($R$235:R644)</f>
        <v>1.2847621094049801E-4</v>
      </c>
      <c r="T644">
        <f t="shared" si="159"/>
        <v>3.1848164173588435E-6</v>
      </c>
      <c r="U644">
        <f t="shared" si="160"/>
        <v>1.3182199239310388E-4</v>
      </c>
      <c r="X644" s="1"/>
    </row>
    <row r="645" spans="1:24" x14ac:dyDescent="0.25">
      <c r="A645" s="8"/>
      <c r="B645">
        <f t="shared" si="145"/>
        <v>59.10000000000057</v>
      </c>
      <c r="C645">
        <f t="shared" si="146"/>
        <v>0</v>
      </c>
      <c r="D645">
        <f t="shared" si="147"/>
        <v>1693.4085944977662</v>
      </c>
      <c r="E645">
        <f t="shared" si="148"/>
        <v>-987.54519064168142</v>
      </c>
      <c r="F645">
        <f t="shared" si="149"/>
        <v>0</v>
      </c>
      <c r="G645">
        <f t="shared" si="150"/>
        <v>3851.4262435019918</v>
      </c>
      <c r="H645">
        <f t="shared" si="151"/>
        <v>6604.2935185403257</v>
      </c>
      <c r="I645">
        <f t="shared" si="152"/>
        <v>7645.2715444364449</v>
      </c>
      <c r="J645" s="43">
        <f t="shared" si="153"/>
        <v>1960.3260370352721</v>
      </c>
      <c r="K645">
        <f t="shared" si="154"/>
        <v>0.62299277187935709</v>
      </c>
      <c r="L645">
        <f t="shared" si="155"/>
        <v>0</v>
      </c>
      <c r="M645" s="43">
        <f t="shared" si="156"/>
        <v>0.62299277187935709</v>
      </c>
      <c r="N645" s="6">
        <f t="shared" si="157"/>
        <v>-3.3036046799882336E-8</v>
      </c>
      <c r="O645" s="4">
        <f>SUM($N$54:N645)*0.1+$O$30</f>
        <v>-7.1016185770174976E-7</v>
      </c>
      <c r="P645" s="4">
        <f>SUM($O$235:O645)</f>
        <v>2.880086829816028E-5</v>
      </c>
      <c r="Q645" s="6">
        <f t="shared" si="158"/>
        <v>-5.6649079059157365E-8</v>
      </c>
      <c r="R645" s="4">
        <f>SUM($Q$54:Q645)*0.1+$O$8</f>
        <v>-3.111048462704491E-6</v>
      </c>
      <c r="S645" s="4">
        <f>SUM($R$235:R645)</f>
        <v>1.2536516247779351E-4</v>
      </c>
      <c r="T645">
        <f t="shared" si="159"/>
        <v>3.191073863361733E-6</v>
      </c>
      <c r="U645">
        <f t="shared" si="160"/>
        <v>1.2863092154614901E-4</v>
      </c>
      <c r="X645" s="1"/>
    </row>
    <row r="646" spans="1:24" x14ac:dyDescent="0.25">
      <c r="A646" s="8"/>
      <c r="B646">
        <f t="shared" si="145"/>
        <v>59.200000000000571</v>
      </c>
      <c r="C646">
        <f t="shared" si="146"/>
        <v>0</v>
      </c>
      <c r="D646">
        <f t="shared" si="147"/>
        <v>1693.4085944977662</v>
      </c>
      <c r="E646">
        <f t="shared" si="148"/>
        <v>-987.54519064168142</v>
      </c>
      <c r="F646">
        <f t="shared" si="149"/>
        <v>0</v>
      </c>
      <c r="G646">
        <f t="shared" si="150"/>
        <v>3752.6717244378233</v>
      </c>
      <c r="H646">
        <f t="shared" si="151"/>
        <v>6434.9526590905443</v>
      </c>
      <c r="I646">
        <f t="shared" si="152"/>
        <v>7449.2389407329129</v>
      </c>
      <c r="J646" s="43">
        <f t="shared" si="153"/>
        <v>1960.3260370352721</v>
      </c>
      <c r="K646">
        <f t="shared" si="154"/>
        <v>0.60701859824142212</v>
      </c>
      <c r="L646">
        <f t="shared" si="155"/>
        <v>0</v>
      </c>
      <c r="M646" s="43">
        <f t="shared" si="156"/>
        <v>0.60701859824142212</v>
      </c>
      <c r="N646" s="6">
        <f t="shared" si="157"/>
        <v>-3.2188968676808304E-8</v>
      </c>
      <c r="O646" s="4">
        <f>SUM($N$54:N646)*0.1+$O$30</f>
        <v>-7.1338075456943059E-7</v>
      </c>
      <c r="P646" s="4">
        <f>SUM($O$235:O646)</f>
        <v>2.8087487543590851E-5</v>
      </c>
      <c r="Q646" s="6">
        <f t="shared" si="158"/>
        <v>-5.5196538570460768E-8</v>
      </c>
      <c r="R646" s="4">
        <f>SUM($Q$54:Q646)*0.1+$O$8</f>
        <v>-3.1165681165615379E-6</v>
      </c>
      <c r="S646" s="4">
        <f>SUM($R$235:R646)</f>
        <v>1.2224859436123198E-4</v>
      </c>
      <c r="T646">
        <f t="shared" si="159"/>
        <v>3.1971720201074544E-6</v>
      </c>
      <c r="U646">
        <f t="shared" si="160"/>
        <v>1.2543375056103684E-4</v>
      </c>
      <c r="X646" s="1"/>
    </row>
    <row r="647" spans="1:24" x14ac:dyDescent="0.25">
      <c r="A647" s="8"/>
      <c r="B647">
        <f t="shared" si="145"/>
        <v>59.300000000000573</v>
      </c>
      <c r="C647">
        <f t="shared" si="146"/>
        <v>0</v>
      </c>
      <c r="D647">
        <f t="shared" si="147"/>
        <v>1693.4085944977662</v>
      </c>
      <c r="E647">
        <f t="shared" si="148"/>
        <v>-987.54519064168142</v>
      </c>
      <c r="F647">
        <f t="shared" si="149"/>
        <v>0</v>
      </c>
      <c r="G647">
        <f t="shared" si="150"/>
        <v>3653.9172053736511</v>
      </c>
      <c r="H647">
        <f t="shared" si="151"/>
        <v>6265.6117996407629</v>
      </c>
      <c r="I647">
        <f t="shared" si="152"/>
        <v>7253.2063370293799</v>
      </c>
      <c r="J647" s="43">
        <f t="shared" si="153"/>
        <v>1960.3260370352721</v>
      </c>
      <c r="K647">
        <f t="shared" si="154"/>
        <v>0.59104442460348705</v>
      </c>
      <c r="L647">
        <f t="shared" si="155"/>
        <v>0</v>
      </c>
      <c r="M647" s="43">
        <f t="shared" si="156"/>
        <v>0.59104442460348705</v>
      </c>
      <c r="N647" s="6">
        <f t="shared" si="157"/>
        <v>-3.1341890553734238E-8</v>
      </c>
      <c r="O647" s="4">
        <f>SUM($N$54:N647)*0.1+$O$30</f>
        <v>-7.1651494362480405E-7</v>
      </c>
      <c r="P647" s="4">
        <f>SUM($O$235:O647)</f>
        <v>2.7370972599966047E-5</v>
      </c>
      <c r="Q647" s="6">
        <f t="shared" si="158"/>
        <v>-5.3743998081764171E-8</v>
      </c>
      <c r="R647" s="4">
        <f>SUM($Q$54:Q647)*0.1+$O$8</f>
        <v>-3.121942516369714E-6</v>
      </c>
      <c r="S647" s="4">
        <f>SUM($R$235:R647)</f>
        <v>1.1912665184486226E-4</v>
      </c>
      <c r="T647">
        <f t="shared" si="159"/>
        <v>3.2031107910833368E-6</v>
      </c>
      <c r="U647">
        <f t="shared" si="160"/>
        <v>1.2223063986102305E-4</v>
      </c>
      <c r="X647" s="1"/>
    </row>
    <row r="648" spans="1:24" x14ac:dyDescent="0.25">
      <c r="A648" s="8"/>
      <c r="B648">
        <f t="shared" si="145"/>
        <v>59.400000000000574</v>
      </c>
      <c r="C648">
        <f t="shared" si="146"/>
        <v>0</v>
      </c>
      <c r="D648">
        <f t="shared" si="147"/>
        <v>1693.4085944977662</v>
      </c>
      <c r="E648">
        <f t="shared" si="148"/>
        <v>-987.54519064168142</v>
      </c>
      <c r="F648">
        <f t="shared" si="149"/>
        <v>0</v>
      </c>
      <c r="G648">
        <f t="shared" si="150"/>
        <v>3555.1626863094825</v>
      </c>
      <c r="H648">
        <f t="shared" si="151"/>
        <v>6096.2709401909888</v>
      </c>
      <c r="I648">
        <f t="shared" si="152"/>
        <v>7057.1737333258543</v>
      </c>
      <c r="J648" s="43">
        <f t="shared" si="153"/>
        <v>1960.3260370352721</v>
      </c>
      <c r="K648">
        <f t="shared" si="154"/>
        <v>0.57507025096555264</v>
      </c>
      <c r="L648">
        <f t="shared" si="155"/>
        <v>0</v>
      </c>
      <c r="M648" s="43">
        <f t="shared" si="156"/>
        <v>0.57507025096555264</v>
      </c>
      <c r="N648" s="6">
        <f t="shared" si="157"/>
        <v>-3.0494812430660206E-8</v>
      </c>
      <c r="O648" s="4">
        <f>SUM($N$54:N648)*0.1+$O$30</f>
        <v>-7.1956442486787004E-7</v>
      </c>
      <c r="P648" s="4">
        <f>SUM($O$235:O648)</f>
        <v>2.6651408175098175E-5</v>
      </c>
      <c r="Q648" s="6">
        <f t="shared" si="158"/>
        <v>-5.2291457593067639E-8</v>
      </c>
      <c r="R648" s="4">
        <f>SUM($Q$54:Q648)*0.1+$O$8</f>
        <v>-3.1271716621290211E-6</v>
      </c>
      <c r="S648" s="4">
        <f>SUM($R$235:R648)</f>
        <v>1.1599948018273324E-4</v>
      </c>
      <c r="T648">
        <f t="shared" si="159"/>
        <v>3.2088900831842487E-6</v>
      </c>
      <c r="U648">
        <f t="shared" si="160"/>
        <v>1.1902174994672198E-4</v>
      </c>
      <c r="X648" s="1"/>
    </row>
    <row r="649" spans="1:24" x14ac:dyDescent="0.25">
      <c r="A649" s="8"/>
      <c r="B649">
        <f t="shared" si="145"/>
        <v>59.500000000000576</v>
      </c>
      <c r="C649">
        <f t="shared" si="146"/>
        <v>0</v>
      </c>
      <c r="D649">
        <f t="shared" si="147"/>
        <v>1693.4085944977662</v>
      </c>
      <c r="E649">
        <f t="shared" si="148"/>
        <v>-987.54519064168142</v>
      </c>
      <c r="F649">
        <f t="shared" si="149"/>
        <v>0</v>
      </c>
      <c r="G649">
        <f t="shared" si="150"/>
        <v>3456.408167245314</v>
      </c>
      <c r="H649">
        <f t="shared" si="151"/>
        <v>5926.9300807412073</v>
      </c>
      <c r="I649">
        <f t="shared" si="152"/>
        <v>6861.1411296223232</v>
      </c>
      <c r="J649" s="43">
        <f t="shared" si="153"/>
        <v>1960.3260370352721</v>
      </c>
      <c r="K649">
        <f t="shared" si="154"/>
        <v>0.55909607732761779</v>
      </c>
      <c r="L649">
        <f t="shared" si="155"/>
        <v>0</v>
      </c>
      <c r="M649" s="43">
        <f t="shared" si="156"/>
        <v>0.55909607732761779</v>
      </c>
      <c r="N649" s="6">
        <f t="shared" si="157"/>
        <v>-2.9647734307586171E-8</v>
      </c>
      <c r="O649" s="4">
        <f>SUM($N$54:N649)*0.1+$O$30</f>
        <v>-7.2252919829862867E-7</v>
      </c>
      <c r="P649" s="4">
        <f>SUM($O$235:O649)</f>
        <v>2.5928878976799548E-5</v>
      </c>
      <c r="Q649" s="6">
        <f t="shared" si="158"/>
        <v>-5.0838917104371042E-8</v>
      </c>
      <c r="R649" s="4">
        <f>SUM($Q$54:Q649)*0.1+$O$8</f>
        <v>-3.1322555538394576E-6</v>
      </c>
      <c r="S649" s="4">
        <f>SUM($R$235:R649)</f>
        <v>1.1286722462889379E-4</v>
      </c>
      <c r="T649">
        <f t="shared" si="159"/>
        <v>3.2145098066349381E-6</v>
      </c>
      <c r="U649">
        <f t="shared" si="160"/>
        <v>1.1580724139889822E-4</v>
      </c>
      <c r="X649" s="1"/>
    </row>
    <row r="650" spans="1:24" x14ac:dyDescent="0.25">
      <c r="A650" s="8"/>
      <c r="B650">
        <f t="shared" si="145"/>
        <v>59.600000000000577</v>
      </c>
      <c r="C650">
        <f t="shared" si="146"/>
        <v>0</v>
      </c>
      <c r="D650">
        <f t="shared" si="147"/>
        <v>1693.4085944977662</v>
      </c>
      <c r="E650">
        <f t="shared" si="148"/>
        <v>-987.54519064168142</v>
      </c>
      <c r="F650">
        <f t="shared" si="149"/>
        <v>0</v>
      </c>
      <c r="G650">
        <f t="shared" si="150"/>
        <v>3357.6536481811454</v>
      </c>
      <c r="H650">
        <f t="shared" si="151"/>
        <v>5757.5892212914332</v>
      </c>
      <c r="I650">
        <f t="shared" si="152"/>
        <v>6665.1085259187976</v>
      </c>
      <c r="J650" s="43">
        <f t="shared" si="153"/>
        <v>1960.3260370352721</v>
      </c>
      <c r="K650">
        <f t="shared" si="154"/>
        <v>0.54312190368968327</v>
      </c>
      <c r="L650">
        <f t="shared" si="155"/>
        <v>0</v>
      </c>
      <c r="M650" s="43">
        <f t="shared" si="156"/>
        <v>0.54312190368968327</v>
      </c>
      <c r="N650" s="6">
        <f t="shared" si="157"/>
        <v>-2.8800656184512135E-8</v>
      </c>
      <c r="O650" s="4">
        <f>SUM($N$54:N650)*0.1+$O$30</f>
        <v>-7.2540926391707983E-7</v>
      </c>
      <c r="P650" s="4">
        <f>SUM($O$235:O650)</f>
        <v>2.520346971288247E-5</v>
      </c>
      <c r="Q650" s="6">
        <f t="shared" si="158"/>
        <v>-4.9386376615674511E-8</v>
      </c>
      <c r="R650" s="4">
        <f>SUM($Q$54:Q650)*0.1+$O$8</f>
        <v>-3.1371941915010251E-6</v>
      </c>
      <c r="S650" s="4">
        <f>SUM($R$235:R650)</f>
        <v>1.0973003043739277E-4</v>
      </c>
      <c r="T650">
        <f t="shared" si="159"/>
        <v>3.2199698749156785E-6</v>
      </c>
      <c r="U650">
        <f t="shared" si="160"/>
        <v>1.125872748820191E-4</v>
      </c>
      <c r="X650" s="1"/>
    </row>
    <row r="651" spans="1:24" x14ac:dyDescent="0.25">
      <c r="A651" s="8"/>
      <c r="B651">
        <f t="shared" si="145"/>
        <v>59.700000000000578</v>
      </c>
      <c r="C651">
        <f t="shared" si="146"/>
        <v>0</v>
      </c>
      <c r="D651">
        <f t="shared" si="147"/>
        <v>1693.4085944977662</v>
      </c>
      <c r="E651">
        <f t="shared" si="148"/>
        <v>-987.54519064168142</v>
      </c>
      <c r="F651">
        <f t="shared" si="149"/>
        <v>0</v>
      </c>
      <c r="G651">
        <f t="shared" si="150"/>
        <v>3258.8991291169768</v>
      </c>
      <c r="H651">
        <f t="shared" si="151"/>
        <v>5588.2483618416591</v>
      </c>
      <c r="I651">
        <f t="shared" si="152"/>
        <v>6469.0759222152719</v>
      </c>
      <c r="J651" s="43">
        <f t="shared" si="153"/>
        <v>1960.3260370352721</v>
      </c>
      <c r="K651">
        <f t="shared" si="154"/>
        <v>0.52714773005174886</v>
      </c>
      <c r="L651">
        <f t="shared" si="155"/>
        <v>0</v>
      </c>
      <c r="M651" s="43">
        <f t="shared" si="156"/>
        <v>0.52714773005174886</v>
      </c>
      <c r="N651" s="6">
        <f t="shared" si="157"/>
        <v>-2.7953578061438103E-8</v>
      </c>
      <c r="O651" s="4">
        <f>SUM($N$54:N651)*0.1+$O$30</f>
        <v>-7.2820462172322363E-7</v>
      </c>
      <c r="P651" s="4">
        <f>SUM($O$235:O651)</f>
        <v>2.4475265091159248E-5</v>
      </c>
      <c r="Q651" s="6">
        <f t="shared" si="158"/>
        <v>-4.7933836126977979E-8</v>
      </c>
      <c r="R651" s="4">
        <f>SUM($Q$54:Q651)*0.1+$O$8</f>
        <v>-3.1419875751137227E-6</v>
      </c>
      <c r="S651" s="4">
        <f>SUM($R$235:R651)</f>
        <v>1.0658804286227905E-4</v>
      </c>
      <c r="T651">
        <f t="shared" si="159"/>
        <v>3.2252702046910855E-6</v>
      </c>
      <c r="U651">
        <f t="shared" si="160"/>
        <v>1.0936201114872364E-4</v>
      </c>
      <c r="X651" s="1"/>
    </row>
    <row r="652" spans="1:24" x14ac:dyDescent="0.25">
      <c r="A652" s="8"/>
      <c r="B652">
        <f t="shared" si="145"/>
        <v>59.80000000000058</v>
      </c>
      <c r="C652">
        <f t="shared" si="146"/>
        <v>0</v>
      </c>
      <c r="D652">
        <f t="shared" si="147"/>
        <v>1693.4085944977662</v>
      </c>
      <c r="E652">
        <f t="shared" si="148"/>
        <v>-987.54519064168142</v>
      </c>
      <c r="F652">
        <f t="shared" si="149"/>
        <v>0</v>
      </c>
      <c r="G652">
        <f t="shared" si="150"/>
        <v>3160.1446100528046</v>
      </c>
      <c r="H652">
        <f t="shared" si="151"/>
        <v>5418.9075023918704</v>
      </c>
      <c r="I652">
        <f t="shared" si="152"/>
        <v>6273.0433185117327</v>
      </c>
      <c r="J652" s="43">
        <f t="shared" si="153"/>
        <v>1960.3260370352721</v>
      </c>
      <c r="K652">
        <f t="shared" si="154"/>
        <v>0.51117355641381335</v>
      </c>
      <c r="L652">
        <f t="shared" si="155"/>
        <v>0</v>
      </c>
      <c r="M652" s="43">
        <f t="shared" si="156"/>
        <v>0.51117355641381335</v>
      </c>
      <c r="N652" s="6">
        <f t="shared" si="157"/>
        <v>-2.7106499938364038E-8</v>
      </c>
      <c r="O652" s="4">
        <f>SUM($N$54:N652)*0.1+$O$30</f>
        <v>-7.3091527171706006E-7</v>
      </c>
      <c r="P652" s="4">
        <f>SUM($O$235:O652)</f>
        <v>2.3744349819442187E-5</v>
      </c>
      <c r="Q652" s="6">
        <f t="shared" si="158"/>
        <v>-4.6481295638281323E-8</v>
      </c>
      <c r="R652" s="4">
        <f>SUM($Q$54:Q652)*0.1+$O$8</f>
        <v>-3.1466357046775505E-6</v>
      </c>
      <c r="S652" s="4">
        <f>SUM($R$235:R652)</f>
        <v>1.034414071576015E-4</v>
      </c>
      <c r="T652">
        <f t="shared" si="159"/>
        <v>3.2304107157420106E-6</v>
      </c>
      <c r="U652">
        <f t="shared" si="160"/>
        <v>1.0613161104540314E-4</v>
      </c>
      <c r="X652" s="1"/>
    </row>
    <row r="653" spans="1:24" x14ac:dyDescent="0.25">
      <c r="A653" s="8"/>
      <c r="B653">
        <f t="shared" si="145"/>
        <v>59.900000000000581</v>
      </c>
      <c r="C653">
        <f t="shared" si="146"/>
        <v>0</v>
      </c>
      <c r="D653">
        <f t="shared" si="147"/>
        <v>1693.4085944977662</v>
      </c>
      <c r="E653">
        <f t="shared" si="148"/>
        <v>-987.54519064168142</v>
      </c>
      <c r="F653">
        <f t="shared" si="149"/>
        <v>0</v>
      </c>
      <c r="G653">
        <f t="shared" si="150"/>
        <v>3061.3900909886361</v>
      </c>
      <c r="H653">
        <f t="shared" si="151"/>
        <v>5249.5666429420962</v>
      </c>
      <c r="I653">
        <f t="shared" si="152"/>
        <v>6077.010714808207</v>
      </c>
      <c r="J653" s="43">
        <f t="shared" si="153"/>
        <v>1960.3260370352721</v>
      </c>
      <c r="K653">
        <f t="shared" si="154"/>
        <v>0.49519938277587888</v>
      </c>
      <c r="L653">
        <f t="shared" si="155"/>
        <v>0</v>
      </c>
      <c r="M653" s="43">
        <f t="shared" si="156"/>
        <v>0.49519938277587888</v>
      </c>
      <c r="N653" s="6">
        <f t="shared" si="157"/>
        <v>-2.6259421815290003E-8</v>
      </c>
      <c r="O653" s="4">
        <f>SUM($N$54:N653)*0.1+$O$30</f>
        <v>-7.3354121389858903E-7</v>
      </c>
      <c r="P653" s="4">
        <f>SUM($O$235:O653)</f>
        <v>2.3010808605543598E-5</v>
      </c>
      <c r="Q653" s="6">
        <f t="shared" si="158"/>
        <v>-4.5028755149584785E-8</v>
      </c>
      <c r="R653" s="4">
        <f>SUM($Q$54:Q653)*0.1+$O$8</f>
        <v>-3.1511385801925085E-6</v>
      </c>
      <c r="S653" s="4">
        <f>SUM($R$235:R653)</f>
        <v>1.0029026857740899E-4</v>
      </c>
      <c r="T653">
        <f t="shared" si="159"/>
        <v>3.235391330900402E-6</v>
      </c>
      <c r="U653">
        <f t="shared" si="160"/>
        <v>1.0289623551913738E-4</v>
      </c>
      <c r="X653" s="1"/>
    </row>
    <row r="654" spans="1:24" x14ac:dyDescent="0.25">
      <c r="A654" s="8"/>
      <c r="B654">
        <f t="shared" si="145"/>
        <v>60.000000000000583</v>
      </c>
      <c r="C654">
        <f t="shared" si="146"/>
        <v>0</v>
      </c>
      <c r="D654">
        <f t="shared" si="147"/>
        <v>1693.4085944977662</v>
      </c>
      <c r="E654">
        <f t="shared" si="148"/>
        <v>-987.54519064168142</v>
      </c>
      <c r="F654">
        <f t="shared" si="149"/>
        <v>0</v>
      </c>
      <c r="G654">
        <f t="shared" si="150"/>
        <v>2962.6355719244639</v>
      </c>
      <c r="H654">
        <f t="shared" si="151"/>
        <v>5080.2257834923148</v>
      </c>
      <c r="I654">
        <f t="shared" si="152"/>
        <v>5880.9781111046741</v>
      </c>
      <c r="J654" s="43">
        <f t="shared" si="153"/>
        <v>1960.3260370352721</v>
      </c>
      <c r="K654">
        <f t="shared" si="154"/>
        <v>0.47922520913794386</v>
      </c>
      <c r="L654">
        <f t="shared" si="155"/>
        <v>0</v>
      </c>
      <c r="M654" s="43">
        <f t="shared" si="156"/>
        <v>0.47922520913794386</v>
      </c>
      <c r="N654" s="6">
        <f t="shared" si="157"/>
        <v>-2.5412343692215938E-8</v>
      </c>
      <c r="O654" s="4">
        <f>SUM($N$54:N654)*0.1+$O$30</f>
        <v>-7.3608244826781064E-7</v>
      </c>
      <c r="P654" s="4">
        <f>SUM($O$235:O654)</f>
        <v>2.2274726157275787E-5</v>
      </c>
      <c r="Q654" s="6">
        <f t="shared" si="158"/>
        <v>-4.3576214660888194E-8</v>
      </c>
      <c r="R654" s="4">
        <f>SUM($Q$54:Q654)*0.1+$O$8</f>
        <v>-3.1554962016585975E-6</v>
      </c>
      <c r="S654" s="4">
        <f>SUM($R$235:R654)</f>
        <v>9.7134772375750389E-5</v>
      </c>
      <c r="T654">
        <f t="shared" si="159"/>
        <v>3.2402119759870295E-6</v>
      </c>
      <c r="U654">
        <f t="shared" si="160"/>
        <v>9.9656045626296384E-5</v>
      </c>
      <c r="X654" s="1"/>
    </row>
    <row r="655" spans="1:24" x14ac:dyDescent="0.25">
      <c r="A655" s="8"/>
      <c r="B655">
        <f t="shared" si="145"/>
        <v>60.100000000000584</v>
      </c>
      <c r="C655">
        <f t="shared" si="146"/>
        <v>0</v>
      </c>
      <c r="D655">
        <f t="shared" si="147"/>
        <v>1693.4085944977662</v>
      </c>
      <c r="E655">
        <f t="shared" si="148"/>
        <v>-987.54519064168142</v>
      </c>
      <c r="F655">
        <f t="shared" si="149"/>
        <v>0</v>
      </c>
      <c r="G655">
        <f t="shared" si="150"/>
        <v>2863.8810528602953</v>
      </c>
      <c r="H655">
        <f t="shared" si="151"/>
        <v>4910.8849240425334</v>
      </c>
      <c r="I655">
        <f t="shared" si="152"/>
        <v>5684.9455074011421</v>
      </c>
      <c r="J655" s="43">
        <f t="shared" si="153"/>
        <v>1960.3260370352721</v>
      </c>
      <c r="K655">
        <f t="shared" si="154"/>
        <v>0.4632510355000089</v>
      </c>
      <c r="L655">
        <f t="shared" si="155"/>
        <v>0</v>
      </c>
      <c r="M655" s="43">
        <f t="shared" si="156"/>
        <v>0.4632510355000089</v>
      </c>
      <c r="N655" s="6">
        <f t="shared" si="157"/>
        <v>-2.4565265569141905E-8</v>
      </c>
      <c r="O655" s="4">
        <f>SUM($N$54:N655)*0.1+$O$30</f>
        <v>-7.3853897482472488E-7</v>
      </c>
      <c r="P655" s="4">
        <f>SUM($O$235:O655)</f>
        <v>2.1536187182451063E-5</v>
      </c>
      <c r="Q655" s="6">
        <f t="shared" si="158"/>
        <v>-4.2123674172191597E-8</v>
      </c>
      <c r="R655" s="4">
        <f>SUM($Q$54:Q655)*0.1+$O$8</f>
        <v>-3.1597085690758167E-6</v>
      </c>
      <c r="S655" s="4">
        <f>SUM($R$235:R655)</f>
        <v>9.3975063806674578E-5</v>
      </c>
      <c r="T655">
        <f t="shared" si="159"/>
        <v>3.2448725797519851E-6</v>
      </c>
      <c r="U655">
        <f t="shared" si="160"/>
        <v>9.6411202543200997E-5</v>
      </c>
      <c r="X655" s="1"/>
    </row>
    <row r="656" spans="1:24" x14ac:dyDescent="0.25">
      <c r="A656" s="8"/>
      <c r="B656">
        <f t="shared" si="145"/>
        <v>60.200000000000585</v>
      </c>
      <c r="C656">
        <f t="shared" si="146"/>
        <v>0</v>
      </c>
      <c r="D656">
        <f t="shared" si="147"/>
        <v>1693.4085944977662</v>
      </c>
      <c r="E656">
        <f t="shared" si="148"/>
        <v>-987.54519064168142</v>
      </c>
      <c r="F656">
        <f t="shared" si="149"/>
        <v>0</v>
      </c>
      <c r="G656">
        <f t="shared" si="150"/>
        <v>2765.1265337961268</v>
      </c>
      <c r="H656">
        <f t="shared" si="151"/>
        <v>4741.544064592752</v>
      </c>
      <c r="I656">
        <f t="shared" si="152"/>
        <v>5488.912903697611</v>
      </c>
      <c r="J656" s="43">
        <f t="shared" si="153"/>
        <v>1960.3260370352721</v>
      </c>
      <c r="K656">
        <f t="shared" si="154"/>
        <v>0.44727686186207405</v>
      </c>
      <c r="L656">
        <f t="shared" si="155"/>
        <v>0</v>
      </c>
      <c r="M656" s="43">
        <f t="shared" si="156"/>
        <v>0.44727686186207405</v>
      </c>
      <c r="N656" s="6">
        <f t="shared" si="157"/>
        <v>-2.371818744606787E-8</v>
      </c>
      <c r="O656" s="4">
        <f>SUM($N$54:N656)*0.1+$O$30</f>
        <v>-7.4091079356933166E-7</v>
      </c>
      <c r="P656" s="4">
        <f>SUM($O$235:O656)</f>
        <v>2.0795276388881732E-5</v>
      </c>
      <c r="Q656" s="6">
        <f t="shared" si="158"/>
        <v>-4.0671133683494999E-8</v>
      </c>
      <c r="R656" s="4">
        <f>SUM($Q$54:Q656)*0.1+$O$8</f>
        <v>-3.1637756824441661E-6</v>
      </c>
      <c r="S656" s="4">
        <f>SUM($R$235:R656)</f>
        <v>9.0811288124230415E-5</v>
      </c>
      <c r="T656">
        <f t="shared" si="159"/>
        <v>3.249373073817869E-6</v>
      </c>
      <c r="U656">
        <f t="shared" si="160"/>
        <v>9.3161867579348015E-5</v>
      </c>
      <c r="X656" s="1"/>
    </row>
    <row r="657" spans="1:24" x14ac:dyDescent="0.25">
      <c r="A657" s="8"/>
      <c r="B657">
        <f t="shared" si="145"/>
        <v>60.300000000000587</v>
      </c>
      <c r="C657">
        <f t="shared" si="146"/>
        <v>0</v>
      </c>
      <c r="D657">
        <f t="shared" si="147"/>
        <v>1693.4085944977662</v>
      </c>
      <c r="E657">
        <f t="shared" si="148"/>
        <v>-987.54519064168142</v>
      </c>
      <c r="F657">
        <f t="shared" si="149"/>
        <v>0</v>
      </c>
      <c r="G657">
        <f t="shared" si="150"/>
        <v>2666.3720147319582</v>
      </c>
      <c r="H657">
        <f t="shared" si="151"/>
        <v>4572.2032051429778</v>
      </c>
      <c r="I657">
        <f t="shared" si="152"/>
        <v>5292.8802999940854</v>
      </c>
      <c r="J657" s="43">
        <f t="shared" si="153"/>
        <v>1960.3260370352721</v>
      </c>
      <c r="K657">
        <f t="shared" si="154"/>
        <v>0.43130268822413959</v>
      </c>
      <c r="L657">
        <f t="shared" si="155"/>
        <v>0</v>
      </c>
      <c r="M657" s="43">
        <f t="shared" si="156"/>
        <v>0.43130268822413959</v>
      </c>
      <c r="N657" s="6">
        <f t="shared" si="157"/>
        <v>-2.2871109322993835E-8</v>
      </c>
      <c r="O657" s="4">
        <f>SUM($N$54:N657)*0.1+$O$30</f>
        <v>-7.4319790450163107E-7</v>
      </c>
      <c r="P657" s="4">
        <f>SUM($O$235:O657)</f>
        <v>2.0052078484380101E-5</v>
      </c>
      <c r="Q657" s="6">
        <f t="shared" si="158"/>
        <v>-3.9218593194798468E-8</v>
      </c>
      <c r="R657" s="4">
        <f>SUM($Q$54:Q657)*0.1+$O$8</f>
        <v>-3.1676975417636456E-6</v>
      </c>
      <c r="S657" s="4">
        <f>SUM($R$235:R657)</f>
        <v>8.7643590582466775E-5</v>
      </c>
      <c r="T657">
        <f t="shared" si="159"/>
        <v>3.2537133926255797E-6</v>
      </c>
      <c r="U657">
        <f t="shared" si="160"/>
        <v>8.9908202193853247E-5</v>
      </c>
      <c r="X657" s="1"/>
    </row>
    <row r="658" spans="1:24" x14ac:dyDescent="0.25">
      <c r="A658" s="8"/>
      <c r="B658">
        <f t="shared" si="145"/>
        <v>60.400000000000588</v>
      </c>
      <c r="C658">
        <f t="shared" si="146"/>
        <v>0</v>
      </c>
      <c r="D658">
        <f t="shared" si="147"/>
        <v>1693.4085944977662</v>
      </c>
      <c r="E658">
        <f t="shared" si="148"/>
        <v>-987.54519064168142</v>
      </c>
      <c r="F658">
        <f t="shared" si="149"/>
        <v>0</v>
      </c>
      <c r="G658">
        <f t="shared" si="150"/>
        <v>2567.617495667786</v>
      </c>
      <c r="H658">
        <f t="shared" si="151"/>
        <v>4402.8623456931964</v>
      </c>
      <c r="I658">
        <f t="shared" si="152"/>
        <v>5096.8476962905524</v>
      </c>
      <c r="J658" s="43">
        <f t="shared" si="153"/>
        <v>1960.3260370352721</v>
      </c>
      <c r="K658">
        <f t="shared" si="154"/>
        <v>0.41532851458620457</v>
      </c>
      <c r="L658">
        <f t="shared" si="155"/>
        <v>0</v>
      </c>
      <c r="M658" s="43">
        <f t="shared" si="156"/>
        <v>0.41532851458620457</v>
      </c>
      <c r="N658" s="6">
        <f t="shared" si="157"/>
        <v>-2.2024031199919769E-8</v>
      </c>
      <c r="O658" s="4">
        <f>SUM($N$54:N658)*0.1+$O$30</f>
        <v>-7.4540030762162302E-7</v>
      </c>
      <c r="P658" s="4">
        <f>SUM($O$235:O658)</f>
        <v>1.9306678176758479E-5</v>
      </c>
      <c r="Q658" s="6">
        <f t="shared" si="158"/>
        <v>-3.7766052706101871E-8</v>
      </c>
      <c r="R658" s="4">
        <f>SUM($Q$54:Q658)*0.1+$O$8</f>
        <v>-3.1714741470342561E-6</v>
      </c>
      <c r="S658" s="4">
        <f>SUM($R$235:R658)</f>
        <v>8.4472116435432517E-5</v>
      </c>
      <c r="T658">
        <f t="shared" si="159"/>
        <v>3.2578934733826201E-6</v>
      </c>
      <c r="U658">
        <f t="shared" si="160"/>
        <v>8.665036801596512E-5</v>
      </c>
      <c r="X658" s="1"/>
    </row>
    <row r="659" spans="1:24" x14ac:dyDescent="0.25">
      <c r="A659" s="8"/>
      <c r="B659">
        <f t="shared" si="145"/>
        <v>60.50000000000059</v>
      </c>
      <c r="C659">
        <f t="shared" si="146"/>
        <v>0</v>
      </c>
      <c r="D659">
        <f t="shared" si="147"/>
        <v>1693.4085944977662</v>
      </c>
      <c r="E659">
        <f t="shared" si="148"/>
        <v>-987.54519064168142</v>
      </c>
      <c r="F659">
        <f t="shared" si="149"/>
        <v>0</v>
      </c>
      <c r="G659">
        <f t="shared" si="150"/>
        <v>2468.8629766036211</v>
      </c>
      <c r="H659">
        <f t="shared" si="151"/>
        <v>4233.5214862434223</v>
      </c>
      <c r="I659">
        <f t="shared" si="152"/>
        <v>4900.8150925870286</v>
      </c>
      <c r="J659" s="43">
        <f t="shared" si="153"/>
        <v>1960.3260370352721</v>
      </c>
      <c r="K659">
        <f t="shared" si="154"/>
        <v>0.39935434094827027</v>
      </c>
      <c r="L659">
        <f t="shared" si="155"/>
        <v>0</v>
      </c>
      <c r="M659" s="43">
        <f t="shared" si="156"/>
        <v>0.39935434094827027</v>
      </c>
      <c r="N659" s="6">
        <f t="shared" si="157"/>
        <v>-2.1176953076845767E-8</v>
      </c>
      <c r="O659" s="4">
        <f>SUM($N$54:N659)*0.1+$O$30</f>
        <v>-7.475180029293076E-7</v>
      </c>
      <c r="P659" s="4">
        <f>SUM($O$235:O659)</f>
        <v>1.8559160173829173E-5</v>
      </c>
      <c r="Q659" s="6">
        <f t="shared" si="158"/>
        <v>-3.6313512217405339E-8</v>
      </c>
      <c r="R659" s="4">
        <f>SUM($Q$54:Q659)*0.1+$O$8</f>
        <v>-3.1751054982559959E-6</v>
      </c>
      <c r="S659" s="4">
        <f>SUM($R$235:R659)</f>
        <v>8.1297010937176516E-5</v>
      </c>
      <c r="T659">
        <f t="shared" si="159"/>
        <v>3.2619132560138501E-6</v>
      </c>
      <c r="U659">
        <f t="shared" si="160"/>
        <v>8.3388526870770694E-5</v>
      </c>
      <c r="X659" s="1"/>
    </row>
    <row r="660" spans="1:24" x14ac:dyDescent="0.25">
      <c r="A660" s="8"/>
      <c r="B660">
        <f t="shared" si="145"/>
        <v>60.600000000000591</v>
      </c>
      <c r="C660">
        <f t="shared" si="146"/>
        <v>0</v>
      </c>
      <c r="D660">
        <f t="shared" si="147"/>
        <v>1693.4085944977662</v>
      </c>
      <c r="E660">
        <f t="shared" si="148"/>
        <v>-987.54519064168142</v>
      </c>
      <c r="F660">
        <f t="shared" si="149"/>
        <v>0</v>
      </c>
      <c r="G660">
        <f t="shared" si="150"/>
        <v>2370.1084575394489</v>
      </c>
      <c r="H660">
        <f t="shared" si="151"/>
        <v>4064.1806267936408</v>
      </c>
      <c r="I660">
        <f t="shared" si="152"/>
        <v>4704.7824888834957</v>
      </c>
      <c r="J660" s="43">
        <f t="shared" si="153"/>
        <v>1960.3260370352721</v>
      </c>
      <c r="K660">
        <f t="shared" si="154"/>
        <v>0.38338016731033525</v>
      </c>
      <c r="L660">
        <f t="shared" si="155"/>
        <v>0</v>
      </c>
      <c r="M660" s="43">
        <f t="shared" si="156"/>
        <v>0.38338016731033525</v>
      </c>
      <c r="N660" s="6">
        <f t="shared" si="157"/>
        <v>-2.0329874953771702E-8</v>
      </c>
      <c r="O660" s="4">
        <f>SUM($N$54:N660)*0.1+$O$30</f>
        <v>-7.4955099042468472E-7</v>
      </c>
      <c r="P660" s="4">
        <f>SUM($O$235:O660)</f>
        <v>1.7809609183404488E-5</v>
      </c>
      <c r="Q660" s="6">
        <f t="shared" si="158"/>
        <v>-3.4860971728708742E-8</v>
      </c>
      <c r="R660" s="4">
        <f>SUM($Q$54:Q660)*0.1+$O$8</f>
        <v>-3.1785915954288668E-6</v>
      </c>
      <c r="S660" s="4">
        <f>SUM($R$235:R660)</f>
        <v>7.8118419341747646E-5</v>
      </c>
      <c r="T660">
        <f t="shared" si="159"/>
        <v>3.2657726831146182E-6</v>
      </c>
      <c r="U660">
        <f t="shared" si="160"/>
        <v>8.0122840811585913E-5</v>
      </c>
      <c r="X660" s="1"/>
    </row>
    <row r="661" spans="1:24" x14ac:dyDescent="0.25">
      <c r="A661" s="8"/>
      <c r="B661">
        <f t="shared" si="145"/>
        <v>60.700000000000593</v>
      </c>
      <c r="C661">
        <f t="shared" si="146"/>
        <v>0</v>
      </c>
      <c r="D661">
        <f t="shared" si="147"/>
        <v>1693.4085944977662</v>
      </c>
      <c r="E661">
        <f t="shared" si="148"/>
        <v>-987.54519064168142</v>
      </c>
      <c r="F661">
        <f t="shared" si="149"/>
        <v>0</v>
      </c>
      <c r="G661">
        <f t="shared" si="150"/>
        <v>2271.3539384752803</v>
      </c>
      <c r="H661">
        <f t="shared" si="151"/>
        <v>3894.8397673438667</v>
      </c>
      <c r="I661">
        <f t="shared" si="152"/>
        <v>4508.7498851799701</v>
      </c>
      <c r="J661" s="43">
        <f t="shared" si="153"/>
        <v>1960.3260370352721</v>
      </c>
      <c r="K661">
        <f t="shared" si="154"/>
        <v>0.36740599367240079</v>
      </c>
      <c r="L661">
        <f t="shared" si="155"/>
        <v>0</v>
      </c>
      <c r="M661" s="43">
        <f t="shared" si="156"/>
        <v>0.36740599367240079</v>
      </c>
      <c r="N661" s="6">
        <f t="shared" si="157"/>
        <v>-1.9482796830697666E-8</v>
      </c>
      <c r="O661" s="4">
        <f>SUM($N$54:N661)*0.1+$O$30</f>
        <v>-7.5149927010775447E-7</v>
      </c>
      <c r="P661" s="4">
        <f>SUM($O$235:O661)</f>
        <v>1.7058109913296734E-5</v>
      </c>
      <c r="Q661" s="6">
        <f t="shared" si="158"/>
        <v>-3.3408431240012211E-8</v>
      </c>
      <c r="R661" s="4">
        <f>SUM($Q$54:Q661)*0.1+$O$8</f>
        <v>-3.1819324385528687E-6</v>
      </c>
      <c r="S661" s="4">
        <f>SUM($R$235:R661)</f>
        <v>7.4936486903194781E-5</v>
      </c>
      <c r="T661">
        <f t="shared" si="159"/>
        <v>3.2694716999061933E-6</v>
      </c>
      <c r="U661">
        <f t="shared" si="160"/>
        <v>7.6853472161033786E-5</v>
      </c>
      <c r="X661" s="1"/>
    </row>
    <row r="662" spans="1:24" x14ac:dyDescent="0.25">
      <c r="A662" s="8"/>
      <c r="B662">
        <f t="shared" si="145"/>
        <v>60.800000000000594</v>
      </c>
      <c r="C662">
        <f t="shared" si="146"/>
        <v>0</v>
      </c>
      <c r="D662">
        <f t="shared" si="147"/>
        <v>1693.4085944977662</v>
      </c>
      <c r="E662">
        <f t="shared" si="148"/>
        <v>-987.54519064168142</v>
      </c>
      <c r="F662">
        <f t="shared" si="149"/>
        <v>0</v>
      </c>
      <c r="G662">
        <f t="shared" si="150"/>
        <v>2172.5994194111081</v>
      </c>
      <c r="H662">
        <f t="shared" si="151"/>
        <v>3725.498907894078</v>
      </c>
      <c r="I662">
        <f t="shared" si="152"/>
        <v>4312.7172814764308</v>
      </c>
      <c r="J662" s="43">
        <f t="shared" si="153"/>
        <v>1960.3260370352721</v>
      </c>
      <c r="K662">
        <f t="shared" si="154"/>
        <v>0.35143182003446527</v>
      </c>
      <c r="L662">
        <f t="shared" si="155"/>
        <v>0</v>
      </c>
      <c r="M662" s="43">
        <f t="shared" si="156"/>
        <v>0.35143182003446527</v>
      </c>
      <c r="N662" s="6">
        <f t="shared" si="157"/>
        <v>-1.8635718707623601E-8</v>
      </c>
      <c r="O662" s="4">
        <f>SUM($N$54:N662)*0.1+$O$30</f>
        <v>-7.5336284197851687E-7</v>
      </c>
      <c r="P662" s="4">
        <f>SUM($O$235:O662)</f>
        <v>1.6304747071318218E-5</v>
      </c>
      <c r="Q662" s="6">
        <f t="shared" si="158"/>
        <v>-3.1955890751315554E-8</v>
      </c>
      <c r="R662" s="4">
        <f>SUM($Q$54:Q662)*0.1+$O$8</f>
        <v>-3.1851280276280007E-6</v>
      </c>
      <c r="S662" s="4">
        <f>SUM($R$235:R662)</f>
        <v>7.1751358875566781E-5</v>
      </c>
      <c r="T662">
        <f t="shared" si="159"/>
        <v>3.2730102541934369E-6</v>
      </c>
      <c r="U662">
        <f t="shared" si="160"/>
        <v>7.3580583563532821E-5</v>
      </c>
      <c r="X662" s="1"/>
    </row>
    <row r="663" spans="1:24" x14ac:dyDescent="0.25">
      <c r="A663" s="8"/>
      <c r="B663">
        <f t="shared" si="145"/>
        <v>60.900000000000595</v>
      </c>
      <c r="C663">
        <f t="shared" si="146"/>
        <v>0</v>
      </c>
      <c r="D663">
        <f t="shared" si="147"/>
        <v>1693.4085944977662</v>
      </c>
      <c r="E663">
        <f t="shared" si="148"/>
        <v>-987.54519064168142</v>
      </c>
      <c r="F663">
        <f t="shared" si="149"/>
        <v>0</v>
      </c>
      <c r="G663">
        <f t="shared" si="150"/>
        <v>2073.8449003469395</v>
      </c>
      <c r="H663">
        <f t="shared" si="151"/>
        <v>3556.1580484443039</v>
      </c>
      <c r="I663">
        <f t="shared" si="152"/>
        <v>4116.6846777729052</v>
      </c>
      <c r="J663" s="43">
        <f t="shared" si="153"/>
        <v>1960.3260370352721</v>
      </c>
      <c r="K663">
        <f t="shared" si="154"/>
        <v>0.33545764639653081</v>
      </c>
      <c r="L663">
        <f t="shared" si="155"/>
        <v>0</v>
      </c>
      <c r="M663" s="43">
        <f t="shared" si="156"/>
        <v>0.33545764639653081</v>
      </c>
      <c r="N663" s="6">
        <f t="shared" si="157"/>
        <v>-1.7788640584549569E-8</v>
      </c>
      <c r="O663" s="4">
        <f>SUM($N$54:N663)*0.1+$O$30</f>
        <v>-7.5514170603697179E-7</v>
      </c>
      <c r="P663" s="4">
        <f>SUM($O$235:O663)</f>
        <v>1.5549605365281245E-5</v>
      </c>
      <c r="Q663" s="6">
        <f t="shared" si="158"/>
        <v>-3.0503350262619023E-8</v>
      </c>
      <c r="R663" s="4">
        <f>SUM($Q$54:Q663)*0.1+$O$8</f>
        <v>-3.1881783626542621E-6</v>
      </c>
      <c r="S663" s="4">
        <f>SUM($R$235:R663)</f>
        <v>6.856318051291252E-5</v>
      </c>
      <c r="T663">
        <f t="shared" si="159"/>
        <v>3.2763882963246647E-6</v>
      </c>
      <c r="U663">
        <f t="shared" si="160"/>
        <v>7.0304338052941024E-5</v>
      </c>
      <c r="X663" s="1"/>
    </row>
    <row r="664" spans="1:24" x14ac:dyDescent="0.25">
      <c r="A664" s="8"/>
      <c r="B664">
        <f t="shared" si="145"/>
        <v>61.000000000000597</v>
      </c>
      <c r="C664">
        <f t="shared" si="146"/>
        <v>0</v>
      </c>
      <c r="D664">
        <f t="shared" si="147"/>
        <v>1693.4085944977662</v>
      </c>
      <c r="E664">
        <f t="shared" si="148"/>
        <v>-987.54519064168142</v>
      </c>
      <c r="F664">
        <f t="shared" si="149"/>
        <v>0</v>
      </c>
      <c r="G664">
        <f t="shared" si="150"/>
        <v>1975.090381282771</v>
      </c>
      <c r="H664">
        <f t="shared" si="151"/>
        <v>3386.8171889945224</v>
      </c>
      <c r="I664">
        <f t="shared" si="152"/>
        <v>3920.6520740693736</v>
      </c>
      <c r="J664" s="43">
        <f t="shared" si="153"/>
        <v>1960.3260370352721</v>
      </c>
      <c r="K664">
        <f t="shared" si="154"/>
        <v>0.3194834727585959</v>
      </c>
      <c r="L664">
        <f t="shared" si="155"/>
        <v>0</v>
      </c>
      <c r="M664" s="43">
        <f t="shared" si="156"/>
        <v>0.3194834727585959</v>
      </c>
      <c r="N664" s="6">
        <f t="shared" si="157"/>
        <v>-1.6941562461475534E-8</v>
      </c>
      <c r="O664" s="4">
        <f>SUM($N$54:N664)*0.1+$O$30</f>
        <v>-7.5683586228311935E-7</v>
      </c>
      <c r="P664" s="4">
        <f>SUM($O$235:O664)</f>
        <v>1.4792769502998126E-5</v>
      </c>
      <c r="Q664" s="6">
        <f t="shared" si="158"/>
        <v>-2.9050809773922425E-8</v>
      </c>
      <c r="R664" s="4">
        <f>SUM($Q$54:Q664)*0.1+$O$8</f>
        <v>-3.1910834436316545E-6</v>
      </c>
      <c r="S664" s="4">
        <f>SUM($R$235:R664)</f>
        <v>6.537209706928086E-5</v>
      </c>
      <c r="T664">
        <f t="shared" si="159"/>
        <v>3.2796057791536304E-6</v>
      </c>
      <c r="U664">
        <f t="shared" si="160"/>
        <v>6.7024899140575444E-5</v>
      </c>
      <c r="X664" s="1"/>
    </row>
    <row r="665" spans="1:24" x14ac:dyDescent="0.25">
      <c r="A665" s="8"/>
      <c r="B665">
        <f t="shared" si="145"/>
        <v>61.100000000000598</v>
      </c>
      <c r="C665">
        <f t="shared" si="146"/>
        <v>0</v>
      </c>
      <c r="D665">
        <f t="shared" si="147"/>
        <v>1693.4085944977662</v>
      </c>
      <c r="E665">
        <f t="shared" si="148"/>
        <v>-987.54519064168142</v>
      </c>
      <c r="F665">
        <f t="shared" si="149"/>
        <v>0</v>
      </c>
      <c r="G665">
        <f t="shared" si="150"/>
        <v>1876.3358622186024</v>
      </c>
      <c r="H665">
        <f t="shared" si="151"/>
        <v>3217.476329544741</v>
      </c>
      <c r="I665">
        <f t="shared" si="152"/>
        <v>3724.6194703658421</v>
      </c>
      <c r="J665" s="43">
        <f t="shared" si="153"/>
        <v>1960.3260370352721</v>
      </c>
      <c r="K665">
        <f t="shared" si="154"/>
        <v>0.30350929912066099</v>
      </c>
      <c r="L665">
        <f t="shared" si="155"/>
        <v>0</v>
      </c>
      <c r="M665" s="43">
        <f t="shared" si="156"/>
        <v>0.30350929912066099</v>
      </c>
      <c r="N665" s="6">
        <f t="shared" si="157"/>
        <v>-1.6094484338401502E-8</v>
      </c>
      <c r="O665" s="4">
        <f>SUM($N$54:N665)*0.1+$O$30</f>
        <v>-7.5844531071695955E-7</v>
      </c>
      <c r="P665" s="4">
        <f>SUM($O$235:O665)</f>
        <v>1.4034324192281166E-5</v>
      </c>
      <c r="Q665" s="6">
        <f t="shared" si="158"/>
        <v>-2.7598269285225828E-8</v>
      </c>
      <c r="R665" s="4">
        <f>SUM($Q$54:Q665)*0.1+$O$8</f>
        <v>-3.1938432705601779E-6</v>
      </c>
      <c r="S665" s="4">
        <f>SUM($R$235:R665)</f>
        <v>6.2178253798720687E-5</v>
      </c>
      <c r="T665">
        <f t="shared" si="159"/>
        <v>3.2826626580035726E-6</v>
      </c>
      <c r="U665">
        <f t="shared" si="160"/>
        <v>6.3742430930991114E-5</v>
      </c>
      <c r="X665" s="1"/>
    </row>
    <row r="666" spans="1:24" x14ac:dyDescent="0.25">
      <c r="A666" s="8"/>
      <c r="B666">
        <f t="shared" si="145"/>
        <v>61.2000000000006</v>
      </c>
      <c r="C666">
        <f t="shared" si="146"/>
        <v>0</v>
      </c>
      <c r="D666">
        <f t="shared" si="147"/>
        <v>1693.4085944977662</v>
      </c>
      <c r="E666">
        <f t="shared" si="148"/>
        <v>-987.54519064168142</v>
      </c>
      <c r="F666">
        <f t="shared" si="149"/>
        <v>0</v>
      </c>
      <c r="G666">
        <f t="shared" si="150"/>
        <v>1777.5813431544302</v>
      </c>
      <c r="H666">
        <f t="shared" si="151"/>
        <v>3048.1354700949596</v>
      </c>
      <c r="I666">
        <f t="shared" si="152"/>
        <v>3528.5868666623087</v>
      </c>
      <c r="J666" s="43">
        <f t="shared" si="153"/>
        <v>1960.3260370352721</v>
      </c>
      <c r="K666">
        <f t="shared" si="154"/>
        <v>0.28753512548272592</v>
      </c>
      <c r="L666">
        <f t="shared" si="155"/>
        <v>0</v>
      </c>
      <c r="M666" s="43">
        <f t="shared" si="156"/>
        <v>0.28753512548272592</v>
      </c>
      <c r="N666" s="6">
        <f t="shared" si="157"/>
        <v>-1.5247406215327433E-8</v>
      </c>
      <c r="O666" s="4">
        <f>SUM($N$54:N666)*0.1+$O$30</f>
        <v>-7.5997005133849228E-7</v>
      </c>
      <c r="P666" s="4">
        <f>SUM($O$235:O666)</f>
        <v>1.3274354140942674E-5</v>
      </c>
      <c r="Q666" s="6">
        <f t="shared" si="158"/>
        <v>-2.6145728796529234E-8</v>
      </c>
      <c r="R666" s="4">
        <f>SUM($Q$54:Q666)*0.1+$O$8</f>
        <v>-3.1964578434398306E-6</v>
      </c>
      <c r="S666" s="4">
        <f>SUM($R$235:R666)</f>
        <v>5.8981795955280856E-5</v>
      </c>
      <c r="T666">
        <f t="shared" si="159"/>
        <v>3.2855588906332881E-6</v>
      </c>
      <c r="U666">
        <f t="shared" si="160"/>
        <v>6.0457098276129219E-5</v>
      </c>
      <c r="X666" s="1"/>
    </row>
    <row r="667" spans="1:24" x14ac:dyDescent="0.25">
      <c r="A667" s="8"/>
      <c r="B667">
        <f t="shared" si="145"/>
        <v>61.300000000000601</v>
      </c>
      <c r="C667">
        <f t="shared" si="146"/>
        <v>0</v>
      </c>
      <c r="D667">
        <f t="shared" si="147"/>
        <v>1693.4085944977662</v>
      </c>
      <c r="E667">
        <f t="shared" si="148"/>
        <v>-987.54519064168142</v>
      </c>
      <c r="F667">
        <f t="shared" si="149"/>
        <v>0</v>
      </c>
      <c r="G667">
        <f t="shared" si="150"/>
        <v>1678.8268240902617</v>
      </c>
      <c r="H667">
        <f t="shared" si="151"/>
        <v>2878.7946106451855</v>
      </c>
      <c r="I667">
        <f t="shared" si="152"/>
        <v>3332.5542629587831</v>
      </c>
      <c r="J667" s="43">
        <f t="shared" si="153"/>
        <v>1960.3260370352721</v>
      </c>
      <c r="K667">
        <f t="shared" si="154"/>
        <v>0.27156095184479145</v>
      </c>
      <c r="L667">
        <f t="shared" si="155"/>
        <v>0</v>
      </c>
      <c r="M667" s="43">
        <f t="shared" si="156"/>
        <v>0.27156095184479145</v>
      </c>
      <c r="N667" s="6">
        <f t="shared" si="157"/>
        <v>-1.4400328092253401E-8</v>
      </c>
      <c r="O667" s="4">
        <f>SUM($N$54:N667)*0.1+$O$30</f>
        <v>-7.6141008414771765E-7</v>
      </c>
      <c r="P667" s="4">
        <f>SUM($O$235:O667)</f>
        <v>1.2512944056794957E-5</v>
      </c>
      <c r="Q667" s="6">
        <f t="shared" si="158"/>
        <v>-2.4693188307832699E-8</v>
      </c>
      <c r="R667" s="4">
        <f>SUM($Q$54:Q667)*0.1+$O$8</f>
        <v>-3.1989271622706144E-6</v>
      </c>
      <c r="S667" s="4">
        <f>SUM($R$235:R667)</f>
        <v>5.578286879301024E-5</v>
      </c>
      <c r="T667">
        <f t="shared" si="159"/>
        <v>3.2882944372051844E-6</v>
      </c>
      <c r="U667">
        <f t="shared" si="160"/>
        <v>5.7169066983349275E-5</v>
      </c>
      <c r="X667" s="1"/>
    </row>
    <row r="668" spans="1:24" x14ac:dyDescent="0.25">
      <c r="A668" s="8"/>
      <c r="B668">
        <f t="shared" si="145"/>
        <v>61.400000000000603</v>
      </c>
      <c r="C668">
        <f t="shared" si="146"/>
        <v>0</v>
      </c>
      <c r="D668">
        <f t="shared" si="147"/>
        <v>1693.4085944977662</v>
      </c>
      <c r="E668">
        <f t="shared" si="148"/>
        <v>-987.54519064168142</v>
      </c>
      <c r="F668">
        <f t="shared" si="149"/>
        <v>0</v>
      </c>
      <c r="G668">
        <f t="shared" si="150"/>
        <v>1580.0723050260967</v>
      </c>
      <c r="H668">
        <f t="shared" si="151"/>
        <v>2709.453751195404</v>
      </c>
      <c r="I668">
        <f t="shared" si="152"/>
        <v>3136.5216592552533</v>
      </c>
      <c r="J668" s="43">
        <f t="shared" si="153"/>
        <v>1960.3260370352721</v>
      </c>
      <c r="K668">
        <f t="shared" si="154"/>
        <v>0.25558677820685671</v>
      </c>
      <c r="L668">
        <f t="shared" si="155"/>
        <v>0</v>
      </c>
      <c r="M668" s="43">
        <f t="shared" si="156"/>
        <v>0.25558677820685671</v>
      </c>
      <c r="N668" s="6">
        <f t="shared" si="157"/>
        <v>-1.3553249969179397E-8</v>
      </c>
      <c r="O668" s="4">
        <f>SUM($N$54:N668)*0.1+$O$30</f>
        <v>-7.6276540914463555E-7</v>
      </c>
      <c r="P668" s="4">
        <f>SUM($O$235:O668)</f>
        <v>1.1750178647650322E-5</v>
      </c>
      <c r="Q668" s="6">
        <f t="shared" si="158"/>
        <v>-2.3240647819136105E-8</v>
      </c>
      <c r="R668" s="4">
        <f>SUM($Q$54:Q668)*0.1+$O$8</f>
        <v>-3.2012512270525274E-6</v>
      </c>
      <c r="S668" s="4">
        <f>SUM($R$235:R668)</f>
        <v>5.2581617565957713E-5</v>
      </c>
      <c r="T668">
        <f t="shared" si="159"/>
        <v>3.2908692602552441E-6</v>
      </c>
      <c r="U668">
        <f t="shared" si="160"/>
        <v>5.3878504100469702E-5</v>
      </c>
      <c r="X668" s="1"/>
    </row>
    <row r="669" spans="1:24" x14ac:dyDescent="0.25">
      <c r="A669" s="8"/>
      <c r="B669">
        <f t="shared" si="145"/>
        <v>61.500000000000604</v>
      </c>
      <c r="C669">
        <f t="shared" si="146"/>
        <v>0</v>
      </c>
      <c r="D669">
        <f t="shared" si="147"/>
        <v>1693.4085944977662</v>
      </c>
      <c r="E669">
        <f t="shared" si="148"/>
        <v>-987.54519064168142</v>
      </c>
      <c r="F669">
        <f t="shared" si="149"/>
        <v>0</v>
      </c>
      <c r="G669">
        <f t="shared" si="150"/>
        <v>1481.3177859619245</v>
      </c>
      <c r="H669">
        <f t="shared" si="151"/>
        <v>2540.1128917456299</v>
      </c>
      <c r="I669">
        <f t="shared" si="152"/>
        <v>2940.4890555517263</v>
      </c>
      <c r="J669" s="43">
        <f t="shared" si="153"/>
        <v>1960.3260370352721</v>
      </c>
      <c r="K669">
        <f t="shared" si="154"/>
        <v>0.23961260456892217</v>
      </c>
      <c r="L669">
        <f t="shared" si="155"/>
        <v>0</v>
      </c>
      <c r="M669" s="43">
        <f t="shared" si="156"/>
        <v>0.23961260456892217</v>
      </c>
      <c r="N669" s="6">
        <f t="shared" si="157"/>
        <v>-1.2706171846105332E-8</v>
      </c>
      <c r="O669" s="4">
        <f>SUM($N$54:N669)*0.1+$O$30</f>
        <v>-7.6403602632924609E-7</v>
      </c>
      <c r="P669" s="4">
        <f>SUM($O$235:O669)</f>
        <v>1.0986142621321076E-5</v>
      </c>
      <c r="Q669" s="6">
        <f t="shared" si="158"/>
        <v>-2.1788107330439571E-8</v>
      </c>
      <c r="R669" s="4">
        <f>SUM($Q$54:Q669)*0.1+$O$8</f>
        <v>-3.2034300377855715E-6</v>
      </c>
      <c r="S669" s="4">
        <f>SUM($R$235:R669)</f>
        <v>4.9378187528172143E-5</v>
      </c>
      <c r="T669">
        <f t="shared" si="159"/>
        <v>3.2932833246648933E-6</v>
      </c>
      <c r="U669">
        <f t="shared" si="160"/>
        <v>5.0585578313026554E-5</v>
      </c>
      <c r="X669" s="1"/>
    </row>
    <row r="670" spans="1:24" x14ac:dyDescent="0.25">
      <c r="A670" s="8"/>
      <c r="B670">
        <f t="shared" si="145"/>
        <v>61.600000000000605</v>
      </c>
      <c r="C670">
        <f t="shared" si="146"/>
        <v>0</v>
      </c>
      <c r="D670">
        <f t="shared" si="147"/>
        <v>1693.4085944977662</v>
      </c>
      <c r="E670">
        <f t="shared" si="148"/>
        <v>-987.54519064168142</v>
      </c>
      <c r="F670">
        <f t="shared" si="149"/>
        <v>0</v>
      </c>
      <c r="G670">
        <f t="shared" si="150"/>
        <v>1382.5632668977523</v>
      </c>
      <c r="H670">
        <f t="shared" si="151"/>
        <v>2370.7720322958558</v>
      </c>
      <c r="I670">
        <f t="shared" si="152"/>
        <v>2744.4564518481993</v>
      </c>
      <c r="J670" s="43">
        <f t="shared" si="153"/>
        <v>1960.3260370352721</v>
      </c>
      <c r="K670">
        <f t="shared" si="154"/>
        <v>0.22363843093098762</v>
      </c>
      <c r="L670">
        <f t="shared" si="155"/>
        <v>0</v>
      </c>
      <c r="M670" s="43">
        <f t="shared" si="156"/>
        <v>0.22363843093098762</v>
      </c>
      <c r="N670" s="6">
        <f t="shared" si="157"/>
        <v>-1.1859093723031266E-8</v>
      </c>
      <c r="O670" s="4">
        <f>SUM($N$54:N670)*0.1+$O$30</f>
        <v>-7.6522193570154927E-7</v>
      </c>
      <c r="P670" s="4">
        <f>SUM($O$235:O670)</f>
        <v>1.0220920685619527E-5</v>
      </c>
      <c r="Q670" s="6">
        <f t="shared" si="158"/>
        <v>-2.0335566841743039E-8</v>
      </c>
      <c r="R670" s="4">
        <f>SUM($Q$54:Q670)*0.1+$O$8</f>
        <v>-3.2054635944697466E-6</v>
      </c>
      <c r="S670" s="4">
        <f>SUM($R$235:R670)</f>
        <v>4.6172723933702397E-5</v>
      </c>
      <c r="T670">
        <f t="shared" si="159"/>
        <v>3.2955365976347061E-6</v>
      </c>
      <c r="U670">
        <f t="shared" si="160"/>
        <v>4.7290460508644018E-5</v>
      </c>
      <c r="X670" s="1"/>
    </row>
    <row r="671" spans="1:24" x14ac:dyDescent="0.25">
      <c r="A671" s="8"/>
      <c r="B671">
        <f t="shared" si="145"/>
        <v>61.700000000000607</v>
      </c>
      <c r="C671">
        <f t="shared" si="146"/>
        <v>0</v>
      </c>
      <c r="D671">
        <f t="shared" si="147"/>
        <v>1693.4085944977662</v>
      </c>
      <c r="E671">
        <f t="shared" si="148"/>
        <v>-987.54519064168142</v>
      </c>
      <c r="F671">
        <f t="shared" si="149"/>
        <v>0</v>
      </c>
      <c r="G671">
        <f t="shared" si="150"/>
        <v>1283.8087478335838</v>
      </c>
      <c r="H671">
        <f t="shared" si="151"/>
        <v>2201.4311728460743</v>
      </c>
      <c r="I671">
        <f t="shared" si="152"/>
        <v>2548.4238481446678</v>
      </c>
      <c r="J671" s="43">
        <f t="shared" si="153"/>
        <v>1960.3260370352721</v>
      </c>
      <c r="K671">
        <f t="shared" si="154"/>
        <v>0.20766425729305268</v>
      </c>
      <c r="L671">
        <f t="shared" si="155"/>
        <v>0</v>
      </c>
      <c r="M671" s="43">
        <f t="shared" si="156"/>
        <v>0.20766425729305268</v>
      </c>
      <c r="N671" s="6">
        <f t="shared" si="157"/>
        <v>-1.1012015599957233E-8</v>
      </c>
      <c r="O671" s="4">
        <f>SUM($N$54:N671)*0.1+$O$30</f>
        <v>-7.6632313726154487E-7</v>
      </c>
      <c r="P671" s="4">
        <f>SUM($O$235:O671)</f>
        <v>9.4545975483579825E-6</v>
      </c>
      <c r="Q671" s="6">
        <f t="shared" si="158"/>
        <v>-1.8883026353046442E-8</v>
      </c>
      <c r="R671" s="4">
        <f>SUM($Q$54:Q671)*0.1+$O$8</f>
        <v>-3.207351897105051E-6</v>
      </c>
      <c r="S671" s="4">
        <f>SUM($R$235:R671)</f>
        <v>4.296537203659735E-5</v>
      </c>
      <c r="T671">
        <f t="shared" si="159"/>
        <v>3.2976290486599224E-6</v>
      </c>
      <c r="U671">
        <f t="shared" si="160"/>
        <v>4.3993324596404826E-5</v>
      </c>
      <c r="X671" s="1"/>
    </row>
    <row r="672" spans="1:24" x14ac:dyDescent="0.25">
      <c r="A672" s="8"/>
      <c r="B672">
        <f t="shared" si="145"/>
        <v>61.800000000000608</v>
      </c>
      <c r="C672">
        <f t="shared" si="146"/>
        <v>0</v>
      </c>
      <c r="D672">
        <f t="shared" si="147"/>
        <v>1693.4085944977662</v>
      </c>
      <c r="E672">
        <f t="shared" si="148"/>
        <v>-987.54519064168142</v>
      </c>
      <c r="F672">
        <f t="shared" si="149"/>
        <v>0</v>
      </c>
      <c r="G672">
        <f t="shared" si="150"/>
        <v>1185.0542287694152</v>
      </c>
      <c r="H672">
        <f t="shared" si="151"/>
        <v>2032.0903133963002</v>
      </c>
      <c r="I672">
        <f t="shared" si="152"/>
        <v>2352.3912444411426</v>
      </c>
      <c r="J672" s="43">
        <f t="shared" si="153"/>
        <v>1960.3260370352721</v>
      </c>
      <c r="K672">
        <f t="shared" si="154"/>
        <v>0.1916900836551183</v>
      </c>
      <c r="L672">
        <f t="shared" si="155"/>
        <v>0</v>
      </c>
      <c r="M672" s="43">
        <f t="shared" si="156"/>
        <v>0.1916900836551183</v>
      </c>
      <c r="N672" s="6">
        <f t="shared" si="157"/>
        <v>-1.0164937476883199E-8</v>
      </c>
      <c r="O672" s="4">
        <f>SUM($N$54:N672)*0.1+$O$30</f>
        <v>-7.6733963100923321E-7</v>
      </c>
      <c r="P672" s="4">
        <f>SUM($O$235:O672)</f>
        <v>8.6872579173487501E-6</v>
      </c>
      <c r="Q672" s="6">
        <f t="shared" si="158"/>
        <v>-1.7430485864349911E-8</v>
      </c>
      <c r="R672" s="4">
        <f>SUM($Q$54:Q672)*0.1+$O$8</f>
        <v>-3.2090949456914856E-6</v>
      </c>
      <c r="S672" s="4">
        <f>SUM($R$235:R672)</f>
        <v>3.9756277090905861E-5</v>
      </c>
      <c r="T672">
        <f t="shared" si="159"/>
        <v>3.2995606495077531E-6</v>
      </c>
      <c r="U672">
        <f t="shared" si="160"/>
        <v>4.0694348726222724E-5</v>
      </c>
      <c r="X672" s="1"/>
    </row>
    <row r="673" spans="1:24" x14ac:dyDescent="0.25">
      <c r="A673" s="8"/>
      <c r="B673">
        <f t="shared" si="145"/>
        <v>61.90000000000061</v>
      </c>
      <c r="C673">
        <f t="shared" si="146"/>
        <v>0</v>
      </c>
      <c r="D673">
        <f t="shared" si="147"/>
        <v>1693.4085944977662</v>
      </c>
      <c r="E673">
        <f t="shared" si="148"/>
        <v>-987.54519064168142</v>
      </c>
      <c r="F673">
        <f t="shared" si="149"/>
        <v>0</v>
      </c>
      <c r="G673">
        <f t="shared" si="150"/>
        <v>1086.2997097052466</v>
      </c>
      <c r="H673">
        <f t="shared" si="151"/>
        <v>1862.7494539465115</v>
      </c>
      <c r="I673">
        <f t="shared" si="152"/>
        <v>2156.3586407376047</v>
      </c>
      <c r="J673" s="43">
        <f t="shared" si="153"/>
        <v>1960.3260370352721</v>
      </c>
      <c r="K673">
        <f t="shared" si="154"/>
        <v>0.17571591001718287</v>
      </c>
      <c r="L673">
        <f t="shared" si="155"/>
        <v>0</v>
      </c>
      <c r="M673" s="43">
        <f t="shared" si="156"/>
        <v>0.17571591001718287</v>
      </c>
      <c r="N673" s="6">
        <f t="shared" si="157"/>
        <v>-9.3178593538091635E-9</v>
      </c>
      <c r="O673" s="4">
        <f>SUM($N$54:N673)*0.1+$O$30</f>
        <v>-7.6827141694461409E-7</v>
      </c>
      <c r="P673" s="4">
        <f>SUM($O$235:O673)</f>
        <v>7.918986500404136E-6</v>
      </c>
      <c r="Q673" s="6">
        <f t="shared" si="158"/>
        <v>-1.5977945375653251E-8</v>
      </c>
      <c r="R673" s="4">
        <f>SUM($Q$54:Q673)*0.1+$O$8</f>
        <v>-3.2106927402290512E-6</v>
      </c>
      <c r="S673" s="4">
        <f>SUM($R$235:R673)</f>
        <v>3.6545584350676811E-5</v>
      </c>
      <c r="T673">
        <f t="shared" si="159"/>
        <v>3.301331374196419E-6</v>
      </c>
      <c r="U673">
        <f t="shared" si="160"/>
        <v>3.7393717155773866E-5</v>
      </c>
      <c r="X673" s="1"/>
    </row>
    <row r="674" spans="1:24" x14ac:dyDescent="0.25">
      <c r="A674" s="8"/>
      <c r="B674">
        <f t="shared" si="145"/>
        <v>62.000000000000611</v>
      </c>
      <c r="C674">
        <f t="shared" si="146"/>
        <v>0</v>
      </c>
      <c r="D674">
        <f t="shared" si="147"/>
        <v>1693.4085944977662</v>
      </c>
      <c r="E674">
        <f t="shared" si="148"/>
        <v>-987.54519064168142</v>
      </c>
      <c r="F674">
        <f t="shared" si="149"/>
        <v>0</v>
      </c>
      <c r="G674">
        <f t="shared" si="150"/>
        <v>987.54519064107444</v>
      </c>
      <c r="H674">
        <f t="shared" si="151"/>
        <v>1693.4085944967374</v>
      </c>
      <c r="I674">
        <f t="shared" si="152"/>
        <v>1960.3260370340774</v>
      </c>
      <c r="J674" s="43">
        <f t="shared" si="153"/>
        <v>1960.3260370352721</v>
      </c>
      <c r="K674">
        <f t="shared" si="154"/>
        <v>0.15974173637924829</v>
      </c>
      <c r="L674">
        <f t="shared" si="155"/>
        <v>0</v>
      </c>
      <c r="M674" s="43">
        <f t="shared" si="156"/>
        <v>0.15974173637924829</v>
      </c>
      <c r="N674" s="6">
        <f t="shared" si="157"/>
        <v>-8.4707812307350983E-9</v>
      </c>
      <c r="O674" s="4">
        <f>SUM($N$54:N674)*0.1+$O$30</f>
        <v>-7.6911849506768771E-7</v>
      </c>
      <c r="P674" s="4">
        <f>SUM($O$235:O674)</f>
        <v>7.1498680053364481E-6</v>
      </c>
      <c r="Q674" s="6">
        <f t="shared" si="158"/>
        <v>-1.4525404886956719E-8</v>
      </c>
      <c r="R674" s="4">
        <f>SUM($Q$54:Q674)*0.1+$O$8</f>
        <v>-3.2121452807177478E-6</v>
      </c>
      <c r="S674" s="4">
        <f>SUM($R$235:R674)</f>
        <v>3.3333439069959062E-5</v>
      </c>
      <c r="T674">
        <f t="shared" si="159"/>
        <v>3.3029411989759195E-6</v>
      </c>
      <c r="U674">
        <f t="shared" si="160"/>
        <v>3.4091623204599792E-5</v>
      </c>
      <c r="X674" s="1"/>
    </row>
    <row r="675" spans="1:24" x14ac:dyDescent="0.25">
      <c r="A675" s="8"/>
      <c r="B675">
        <f t="shared" si="145"/>
        <v>62.100000000000612</v>
      </c>
      <c r="C675">
        <f t="shared" si="146"/>
        <v>0</v>
      </c>
      <c r="D675">
        <f t="shared" si="147"/>
        <v>1693.4085944977662</v>
      </c>
      <c r="E675">
        <f t="shared" si="148"/>
        <v>-987.54519064168142</v>
      </c>
      <c r="F675">
        <f t="shared" si="149"/>
        <v>0</v>
      </c>
      <c r="G675">
        <f t="shared" si="150"/>
        <v>888.79067157690224</v>
      </c>
      <c r="H675">
        <f t="shared" si="151"/>
        <v>1524.0677350469487</v>
      </c>
      <c r="I675">
        <f t="shared" si="152"/>
        <v>1764.2934333305377</v>
      </c>
      <c r="J675" s="43">
        <f t="shared" si="153"/>
        <v>1960.3260370352721</v>
      </c>
      <c r="K675">
        <f t="shared" si="154"/>
        <v>0.14376756274131272</v>
      </c>
      <c r="L675">
        <f t="shared" si="155"/>
        <v>0</v>
      </c>
      <c r="M675" s="43">
        <f t="shared" si="156"/>
        <v>0.14376756274131272</v>
      </c>
      <c r="N675" s="6">
        <f t="shared" si="157"/>
        <v>-7.6237031076610331E-9</v>
      </c>
      <c r="O675" s="4">
        <f>SUM($N$54:N675)*0.1+$O$30</f>
        <v>-7.6988086537845376E-7</v>
      </c>
      <c r="P675" s="4">
        <f>SUM($O$235:O675)</f>
        <v>6.3799871399579942E-6</v>
      </c>
      <c r="Q675" s="6">
        <f t="shared" si="158"/>
        <v>-1.3072864398260061E-8</v>
      </c>
      <c r="R675" s="4">
        <f>SUM($Q$54:Q675)*0.1+$O$8</f>
        <v>-3.2134525671575738E-6</v>
      </c>
      <c r="S675" s="4">
        <f>SUM($R$235:R675)</f>
        <v>3.0119986502801486E-5</v>
      </c>
      <c r="T675">
        <f t="shared" si="159"/>
        <v>3.304390102310482E-6</v>
      </c>
      <c r="U675">
        <f t="shared" si="160"/>
        <v>3.0788274112638618E-5</v>
      </c>
      <c r="X675" s="1"/>
    </row>
    <row r="676" spans="1:24" x14ac:dyDescent="0.25">
      <c r="A676" s="8"/>
      <c r="B676">
        <f t="shared" si="145"/>
        <v>62.200000000000614</v>
      </c>
      <c r="C676">
        <f t="shared" si="146"/>
        <v>0</v>
      </c>
      <c r="D676">
        <f t="shared" si="147"/>
        <v>1693.4085944977662</v>
      </c>
      <c r="E676">
        <f t="shared" si="148"/>
        <v>-987.54519064168142</v>
      </c>
      <c r="F676">
        <f t="shared" si="149"/>
        <v>0</v>
      </c>
      <c r="G676">
        <f t="shared" si="150"/>
        <v>790.03615251273368</v>
      </c>
      <c r="H676">
        <f t="shared" si="151"/>
        <v>1354.7268755971745</v>
      </c>
      <c r="I676">
        <f t="shared" si="152"/>
        <v>1568.2608296270125</v>
      </c>
      <c r="J676" s="43">
        <f t="shared" si="153"/>
        <v>1960.3260370352721</v>
      </c>
      <c r="K676">
        <f t="shared" si="154"/>
        <v>0.12779338910337831</v>
      </c>
      <c r="L676">
        <f t="shared" si="155"/>
        <v>0</v>
      </c>
      <c r="M676" s="43">
        <f t="shared" si="156"/>
        <v>0.12779338910337831</v>
      </c>
      <c r="N676" s="6">
        <f t="shared" si="157"/>
        <v>-6.7766249845869994E-9</v>
      </c>
      <c r="O676" s="4">
        <f>SUM($N$54:N676)*0.1+$O$30</f>
        <v>-7.7055852787691245E-7</v>
      </c>
      <c r="P676" s="4">
        <f>SUM($O$235:O676)</f>
        <v>5.6094286120810814E-6</v>
      </c>
      <c r="Q676" s="6">
        <f t="shared" si="158"/>
        <v>-1.1620323909563528E-8</v>
      </c>
      <c r="R676" s="4">
        <f>SUM($Q$54:Q676)*0.1+$O$8</f>
        <v>-3.214614599548529E-6</v>
      </c>
      <c r="S676" s="4">
        <f>SUM($R$235:R676)</f>
        <v>2.6905371903252959E-5</v>
      </c>
      <c r="T676">
        <f t="shared" si="159"/>
        <v>3.3056780648626967E-6</v>
      </c>
      <c r="U676">
        <f t="shared" si="160"/>
        <v>2.7483899406859784E-5</v>
      </c>
      <c r="X676" s="1"/>
    </row>
    <row r="677" spans="1:24" x14ac:dyDescent="0.25">
      <c r="A677" s="8"/>
      <c r="B677">
        <f t="shared" si="145"/>
        <v>62.300000000000615</v>
      </c>
      <c r="C677">
        <f t="shared" si="146"/>
        <v>0</v>
      </c>
      <c r="D677">
        <f t="shared" si="147"/>
        <v>1693.4085944977662</v>
      </c>
      <c r="E677">
        <f t="shared" si="148"/>
        <v>-987.54519064168142</v>
      </c>
      <c r="F677">
        <f t="shared" si="149"/>
        <v>0</v>
      </c>
      <c r="G677">
        <f t="shared" si="150"/>
        <v>691.28163344856512</v>
      </c>
      <c r="H677">
        <f t="shared" si="151"/>
        <v>1185.3860161473931</v>
      </c>
      <c r="I677">
        <f t="shared" si="152"/>
        <v>1372.228225923481</v>
      </c>
      <c r="J677" s="43">
        <f t="shared" si="153"/>
        <v>1960.3260370352721</v>
      </c>
      <c r="K677">
        <f t="shared" si="154"/>
        <v>0.11181921546544339</v>
      </c>
      <c r="L677">
        <f t="shared" si="155"/>
        <v>0</v>
      </c>
      <c r="M677" s="43">
        <f t="shared" si="156"/>
        <v>0.11181921546544339</v>
      </c>
      <c r="N677" s="6">
        <f t="shared" si="157"/>
        <v>-5.9295468615129656E-9</v>
      </c>
      <c r="O677" s="4">
        <f>SUM($N$54:N677)*0.1+$O$30</f>
        <v>-7.7115148256306377E-7</v>
      </c>
      <c r="P677" s="4">
        <f>SUM($O$235:O677)</f>
        <v>4.8382771295180177E-6</v>
      </c>
      <c r="Q677" s="6">
        <f t="shared" si="158"/>
        <v>-1.0167783420866932E-8</v>
      </c>
      <c r="R677" s="4">
        <f>SUM($Q$54:Q677)*0.1+$O$8</f>
        <v>-3.215631377890617E-6</v>
      </c>
      <c r="S677" s="4">
        <f>SUM($R$235:R677)</f>
        <v>2.368974052536234E-5</v>
      </c>
      <c r="T677">
        <f t="shared" si="159"/>
        <v>3.306805069479288E-6</v>
      </c>
      <c r="U677">
        <f t="shared" si="160"/>
        <v>2.4178766133552223E-5</v>
      </c>
      <c r="X677" s="1"/>
    </row>
    <row r="678" spans="1:24" x14ac:dyDescent="0.25">
      <c r="A678" s="8"/>
      <c r="B678">
        <f t="shared" si="145"/>
        <v>62.400000000000617</v>
      </c>
      <c r="C678">
        <f t="shared" si="146"/>
        <v>0</v>
      </c>
      <c r="D678">
        <f t="shared" si="147"/>
        <v>1693.4085944977662</v>
      </c>
      <c r="E678">
        <f t="shared" si="148"/>
        <v>-987.54519064168142</v>
      </c>
      <c r="F678">
        <f t="shared" si="149"/>
        <v>0</v>
      </c>
      <c r="G678">
        <f t="shared" si="150"/>
        <v>592.52711438439655</v>
      </c>
      <c r="H678">
        <f t="shared" si="151"/>
        <v>1016.0451566976189</v>
      </c>
      <c r="I678">
        <f t="shared" si="152"/>
        <v>1176.1956222199558</v>
      </c>
      <c r="J678" s="43">
        <f t="shared" si="153"/>
        <v>1960.3260370352721</v>
      </c>
      <c r="K678">
        <f t="shared" si="154"/>
        <v>9.5845041827508998E-2</v>
      </c>
      <c r="L678">
        <f t="shared" si="155"/>
        <v>0</v>
      </c>
      <c r="M678" s="43">
        <f t="shared" si="156"/>
        <v>9.5845041827508998E-2</v>
      </c>
      <c r="N678" s="6">
        <f t="shared" si="157"/>
        <v>-5.082468738438931E-9</v>
      </c>
      <c r="O678" s="4">
        <f>SUM($N$54:N678)*0.1+$O$30</f>
        <v>-7.7165972943690763E-7</v>
      </c>
      <c r="P678" s="4">
        <f>SUM($O$235:O678)</f>
        <v>4.0666174000811099E-6</v>
      </c>
      <c r="Q678" s="6">
        <f t="shared" si="158"/>
        <v>-8.7152429321703993E-9</v>
      </c>
      <c r="R678" s="4">
        <f>SUM($Q$54:Q678)*0.1+$O$8</f>
        <v>-3.2165029021838343E-6</v>
      </c>
      <c r="S678" s="4">
        <f>SUM($R$235:R678)</f>
        <v>2.0473237623178504E-5</v>
      </c>
      <c r="T678">
        <f t="shared" si="159"/>
        <v>3.3077711011785067E-6</v>
      </c>
      <c r="U678">
        <f t="shared" si="160"/>
        <v>2.0873208566336278E-5</v>
      </c>
      <c r="X678" s="1"/>
    </row>
    <row r="679" spans="1:24" x14ac:dyDescent="0.25">
      <c r="A679" s="8"/>
      <c r="B679">
        <f t="shared" si="145"/>
        <v>62.500000000000618</v>
      </c>
      <c r="C679">
        <f t="shared" si="146"/>
        <v>0</v>
      </c>
      <c r="D679">
        <f t="shared" si="147"/>
        <v>1693.4085944977662</v>
      </c>
      <c r="E679">
        <f t="shared" si="148"/>
        <v>-987.54519064168142</v>
      </c>
      <c r="F679">
        <f t="shared" si="149"/>
        <v>0</v>
      </c>
      <c r="G679">
        <f t="shared" si="150"/>
        <v>493.77259532022799</v>
      </c>
      <c r="H679">
        <f t="shared" si="151"/>
        <v>846.70429724783753</v>
      </c>
      <c r="I679">
        <f t="shared" si="152"/>
        <v>980.16301851642424</v>
      </c>
      <c r="J679" s="43">
        <f t="shared" si="153"/>
        <v>1960.3260370352721</v>
      </c>
      <c r="K679">
        <f t="shared" si="154"/>
        <v>7.9870868189574076E-2</v>
      </c>
      <c r="L679">
        <f t="shared" si="155"/>
        <v>0</v>
      </c>
      <c r="M679" s="43">
        <f t="shared" si="156"/>
        <v>7.9870868189574076E-2</v>
      </c>
      <c r="N679" s="6">
        <f t="shared" si="157"/>
        <v>-4.2353906153648972E-9</v>
      </c>
      <c r="O679" s="4">
        <f>SUM($N$54:N679)*0.1+$O$30</f>
        <v>-7.7208326849844412E-7</v>
      </c>
      <c r="P679" s="4">
        <f>SUM($O$235:O679)</f>
        <v>3.2945341315826657E-6</v>
      </c>
      <c r="Q679" s="6">
        <f t="shared" si="158"/>
        <v>-7.2627024434738036E-9</v>
      </c>
      <c r="R679" s="4">
        <f>SUM($Q$54:Q679)*0.1+$O$8</f>
        <v>-3.2172291724281809E-6</v>
      </c>
      <c r="S679" s="4">
        <f>SUM($R$235:R679)</f>
        <v>1.7256008450750325E-5</v>
      </c>
      <c r="T679">
        <f t="shared" si="159"/>
        <v>3.3085761471391526E-6</v>
      </c>
      <c r="U679">
        <f t="shared" si="160"/>
        <v>1.7567691447555929E-5</v>
      </c>
      <c r="X679" s="1"/>
    </row>
    <row r="680" spans="1:24" x14ac:dyDescent="0.25">
      <c r="A680" s="8"/>
      <c r="B680">
        <f t="shared" si="145"/>
        <v>62.60000000000062</v>
      </c>
      <c r="C680">
        <f t="shared" si="146"/>
        <v>0</v>
      </c>
      <c r="D680">
        <f t="shared" si="147"/>
        <v>1693.4085944977662</v>
      </c>
      <c r="E680">
        <f t="shared" si="148"/>
        <v>-987.54519064168142</v>
      </c>
      <c r="F680">
        <f t="shared" si="149"/>
        <v>0</v>
      </c>
      <c r="G680">
        <f t="shared" si="150"/>
        <v>395.01807625605579</v>
      </c>
      <c r="H680">
        <f t="shared" si="151"/>
        <v>677.36343779806339</v>
      </c>
      <c r="I680">
        <f t="shared" si="152"/>
        <v>784.13041481289702</v>
      </c>
      <c r="J680" s="43">
        <f t="shared" si="153"/>
        <v>1960.3260370352721</v>
      </c>
      <c r="K680">
        <f t="shared" si="154"/>
        <v>6.3896694551639516E-2</v>
      </c>
      <c r="L680">
        <f t="shared" si="155"/>
        <v>0</v>
      </c>
      <c r="M680" s="43">
        <f t="shared" si="156"/>
        <v>6.3896694551639516E-2</v>
      </c>
      <c r="N680" s="6">
        <f t="shared" si="157"/>
        <v>-3.3883124922908316E-9</v>
      </c>
      <c r="O680" s="4">
        <f>SUM($N$54:N680)*0.1+$O$30</f>
        <v>-7.7242209974767325E-7</v>
      </c>
      <c r="P680" s="4">
        <f>SUM($O$235:O680)</f>
        <v>2.5221120318349925E-6</v>
      </c>
      <c r="Q680" s="6">
        <f t="shared" si="158"/>
        <v>-5.8101619547772699E-9</v>
      </c>
      <c r="R680" s="4">
        <f>SUM($Q$54:Q680)*0.1+$O$8</f>
        <v>-3.2178101886236585E-6</v>
      </c>
      <c r="S680" s="4">
        <f>SUM($R$235:R680)</f>
        <v>1.4038198262126667E-5</v>
      </c>
      <c r="T680">
        <f t="shared" si="159"/>
        <v>3.3092201966911827E-6</v>
      </c>
      <c r="U680">
        <f t="shared" si="160"/>
        <v>1.4262961107284245E-5</v>
      </c>
      <c r="X680" s="1"/>
    </row>
    <row r="681" spans="1:24" x14ac:dyDescent="0.25">
      <c r="A681" s="8"/>
      <c r="B681">
        <f t="shared" si="145"/>
        <v>62.700000000000621</v>
      </c>
      <c r="C681">
        <f t="shared" si="146"/>
        <v>0</v>
      </c>
      <c r="D681">
        <f t="shared" si="147"/>
        <v>1693.4085944977662</v>
      </c>
      <c r="E681">
        <f t="shared" si="148"/>
        <v>-987.54519064168142</v>
      </c>
      <c r="F681">
        <f t="shared" si="149"/>
        <v>0</v>
      </c>
      <c r="G681">
        <f t="shared" si="150"/>
        <v>296.26355719189087</v>
      </c>
      <c r="H681">
        <f t="shared" si="151"/>
        <v>508.02257834828197</v>
      </c>
      <c r="I681">
        <f t="shared" si="152"/>
        <v>588.09781110936729</v>
      </c>
      <c r="J681" s="43">
        <f t="shared" si="153"/>
        <v>1960.3260370352721</v>
      </c>
      <c r="K681">
        <f t="shared" si="154"/>
        <v>4.792252091370474E-2</v>
      </c>
      <c r="L681">
        <f t="shared" si="155"/>
        <v>0</v>
      </c>
      <c r="M681" s="43">
        <f t="shared" si="156"/>
        <v>4.792252091370474E-2</v>
      </c>
      <c r="N681" s="6">
        <f t="shared" si="157"/>
        <v>-2.5412343692168289E-9</v>
      </c>
      <c r="O681" s="4">
        <f>SUM($N$54:N681)*0.1+$O$30</f>
        <v>-7.7267622318459481E-7</v>
      </c>
      <c r="P681" s="4">
        <f>SUM($O$235:O681)</f>
        <v>1.7494358086503977E-6</v>
      </c>
      <c r="Q681" s="6">
        <f t="shared" si="158"/>
        <v>-4.357621466080675E-9</v>
      </c>
      <c r="R681" s="4">
        <f>SUM($Q$54:Q681)*0.1+$O$8</f>
        <v>-3.2182459507702672E-6</v>
      </c>
      <c r="S681" s="4">
        <f>SUM($R$235:R681)</f>
        <v>1.0819952311356399E-5</v>
      </c>
      <c r="T681">
        <f t="shared" si="159"/>
        <v>3.309703241307902E-6</v>
      </c>
      <c r="U681">
        <f t="shared" si="160"/>
        <v>1.0960469591610341E-5</v>
      </c>
      <c r="X681" s="1"/>
    </row>
    <row r="682" spans="1:24" x14ac:dyDescent="0.25">
      <c r="A682" s="8"/>
      <c r="B682">
        <f t="shared" si="145"/>
        <v>62.800000000000622</v>
      </c>
      <c r="C682">
        <f t="shared" si="146"/>
        <v>0</v>
      </c>
      <c r="D682">
        <f t="shared" si="147"/>
        <v>1693.4085944977662</v>
      </c>
      <c r="E682">
        <f t="shared" si="148"/>
        <v>-987.54519064168142</v>
      </c>
      <c r="F682">
        <f t="shared" si="149"/>
        <v>0</v>
      </c>
      <c r="G682">
        <f t="shared" si="150"/>
        <v>197.50903812772231</v>
      </c>
      <c r="H682">
        <f t="shared" si="151"/>
        <v>338.68171889850782</v>
      </c>
      <c r="I682">
        <f t="shared" si="152"/>
        <v>392.06520740584205</v>
      </c>
      <c r="J682" s="43">
        <f t="shared" si="153"/>
        <v>1960.3260370352721</v>
      </c>
      <c r="K682">
        <f t="shared" si="154"/>
        <v>3.1948347275770339E-2</v>
      </c>
      <c r="L682">
        <f t="shared" si="155"/>
        <v>0</v>
      </c>
      <c r="M682" s="43">
        <f t="shared" si="156"/>
        <v>3.1948347275770339E-2</v>
      </c>
      <c r="N682" s="6">
        <f t="shared" si="157"/>
        <v>-1.6941562461427947E-9</v>
      </c>
      <c r="O682" s="4">
        <f>SUM($N$54:N682)*0.1+$O$30</f>
        <v>-7.7284563880920911E-7</v>
      </c>
      <c r="P682" s="4">
        <f>SUM($O$235:O682)</f>
        <v>9.7659016984118854E-7</v>
      </c>
      <c r="Q682" s="6">
        <f t="shared" si="158"/>
        <v>-2.9050809773841417E-9</v>
      </c>
      <c r="R682" s="4">
        <f>SUM($Q$54:Q682)*0.1+$O$8</f>
        <v>-3.218536458868006E-6</v>
      </c>
      <c r="S682" s="4">
        <f>SUM($R$235:R682)</f>
        <v>7.6014158524883934E-6</v>
      </c>
      <c r="T682">
        <f t="shared" si="159"/>
        <v>3.3100252745997303E-6</v>
      </c>
      <c r="U682">
        <f t="shared" si="160"/>
        <v>7.6638927003378838E-6</v>
      </c>
      <c r="X682" s="1"/>
    </row>
    <row r="683" spans="1:24" x14ac:dyDescent="0.25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1693.4085944977662</v>
      </c>
      <c r="E683">
        <f t="shared" si="148"/>
        <v>-987.54519064168142</v>
      </c>
      <c r="F683">
        <f t="shared" si="149"/>
        <v>0</v>
      </c>
      <c r="G683">
        <f t="shared" si="150"/>
        <v>98.754519063550106</v>
      </c>
      <c r="H683">
        <f t="shared" si="151"/>
        <v>169.34085944871913</v>
      </c>
      <c r="I683">
        <f t="shared" si="152"/>
        <v>196.03260370230237</v>
      </c>
      <c r="J683" s="43">
        <f t="shared" si="153"/>
        <v>1960.3260370352721</v>
      </c>
      <c r="K683">
        <f t="shared" si="154"/>
        <v>1.5974173637834755E-2</v>
      </c>
      <c r="L683">
        <f t="shared" si="155"/>
        <v>0</v>
      </c>
      <c r="M683" s="43">
        <f t="shared" si="156"/>
        <v>1.5974173637834755E-2</v>
      </c>
      <c r="N683" s="6">
        <f t="shared" si="157"/>
        <v>-8.4707812306872927E-10</v>
      </c>
      <c r="O683" s="4">
        <f>SUM($N$54:N683)*0.1+$O$30</f>
        <v>-7.7293034662151594E-7</v>
      </c>
      <c r="P683" s="4">
        <f>SUM($O$235:O683)</f>
        <v>2.036598232196726E-7</v>
      </c>
      <c r="Q683" s="6">
        <f t="shared" si="158"/>
        <v>-1.4525404886874837E-9</v>
      </c>
      <c r="R683" s="4">
        <f>SUM($Q$54:Q683)*0.1+$O$8</f>
        <v>-3.2186817129168741E-6</v>
      </c>
      <c r="S683" s="4">
        <f>SUM($R$235:R683)</f>
        <v>4.3827341395715192E-6</v>
      </c>
      <c r="T683">
        <f t="shared" si="159"/>
        <v>3.3101862923095371E-6</v>
      </c>
      <c r="U683">
        <f t="shared" si="160"/>
        <v>4.387463488367689E-6</v>
      </c>
      <c r="X683" s="1"/>
    </row>
    <row r="684" spans="1:24" x14ac:dyDescent="0.25">
      <c r="A684" s="8"/>
      <c r="B684">
        <f t="shared" si="161"/>
        <v>63.000000000000625</v>
      </c>
      <c r="C684">
        <f t="shared" si="146"/>
        <v>0</v>
      </c>
      <c r="D684">
        <f t="shared" si="147"/>
        <v>1693.4085944977662</v>
      </c>
      <c r="E684">
        <f t="shared" si="148"/>
        <v>-987.54519064168142</v>
      </c>
      <c r="F684">
        <f t="shared" si="149"/>
        <v>0</v>
      </c>
      <c r="G684">
        <f t="shared" si="150"/>
        <v>-6.184563972055912E-10</v>
      </c>
      <c r="H684">
        <f t="shared" si="151"/>
        <v>-1.0622898116707802E-9</v>
      </c>
      <c r="I684">
        <f t="shared" si="152"/>
        <v>1.2292062313639895E-9</v>
      </c>
      <c r="J684" s="43">
        <f t="shared" si="153"/>
        <v>1960.3260370352721</v>
      </c>
      <c r="K684">
        <f t="shared" si="154"/>
        <v>1.0016473487408071E-13</v>
      </c>
      <c r="L684">
        <f t="shared" si="155"/>
        <v>0</v>
      </c>
      <c r="M684" s="43">
        <f t="shared" si="156"/>
        <v>1.0016473487408071E-13</v>
      </c>
      <c r="N684" s="6">
        <f t="shared" si="157"/>
        <v>5.3048801119433836E-21</v>
      </c>
      <c r="O684" s="4">
        <f>SUM($N$54:N684)*0.1+$O$30</f>
        <v>-7.7293034662151552E-7</v>
      </c>
      <c r="P684" s="4">
        <f>SUM($O$235:O684)</f>
        <v>-5.6927052340184292E-7</v>
      </c>
      <c r="Q684" s="6">
        <f t="shared" si="158"/>
        <v>9.1119117216909879E-21</v>
      </c>
      <c r="R684" s="4">
        <f>SUM($Q$54:Q684)*0.1+$O$8</f>
        <v>-3.2186817129168733E-6</v>
      </c>
      <c r="S684" s="4">
        <f>SUM($R$235:R684)</f>
        <v>1.1640524266546459E-6</v>
      </c>
      <c r="T684">
        <f t="shared" si="159"/>
        <v>3.3101862923095362E-6</v>
      </c>
      <c r="U684">
        <f t="shared" si="160"/>
        <v>1.2957958870187766E-6</v>
      </c>
      <c r="X684" s="1"/>
    </row>
    <row r="685" spans="1:24" x14ac:dyDescent="0.25">
      <c r="A685" s="99" t="s">
        <v>261</v>
      </c>
      <c r="B685" s="99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6.184563972055912E-10</v>
      </c>
      <c r="H685">
        <f>ABS(H684)</f>
        <v>1.0622898116707802E-9</v>
      </c>
      <c r="J685" s="43"/>
      <c r="M685" s="43"/>
    </row>
    <row r="686" spans="1:24" x14ac:dyDescent="0.25">
      <c r="A686" s="100" t="s">
        <v>262</v>
      </c>
      <c r="C686" s="101" t="s">
        <v>72</v>
      </c>
      <c r="D686" s="101" t="s">
        <v>109</v>
      </c>
      <c r="E686" s="101" t="s">
        <v>110</v>
      </c>
      <c r="F686" s="101" t="s">
        <v>112</v>
      </c>
      <c r="G686" s="101" t="s">
        <v>111</v>
      </c>
      <c r="H686" s="101" t="s">
        <v>117</v>
      </c>
      <c r="I686" s="101" t="s">
        <v>121</v>
      </c>
      <c r="J686" s="101" t="s">
        <v>122</v>
      </c>
      <c r="K686" s="101" t="s">
        <v>133</v>
      </c>
      <c r="L686" s="101" t="s">
        <v>134</v>
      </c>
      <c r="M686" s="101" t="s">
        <v>135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X51"/>
  <sheetViews>
    <sheetView zoomScale="70" zoomScaleNormal="70" workbookViewId="0">
      <selection activeCell="B55" sqref="B55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4.42578125" customWidth="1"/>
  </cols>
  <sheetData>
    <row r="1" spans="1:24" ht="15.75" thickBot="1" x14ac:dyDescent="0.3">
      <c r="A1" s="245" t="s">
        <v>339</v>
      </c>
      <c r="B1" s="245"/>
      <c r="C1" s="245"/>
      <c r="D1" s="245"/>
      <c r="E1" s="1"/>
      <c r="F1" s="245" t="s">
        <v>340</v>
      </c>
      <c r="G1" s="245"/>
      <c r="H1" s="245"/>
      <c r="I1" s="245"/>
      <c r="J1" s="1"/>
      <c r="K1" s="244" t="s">
        <v>325</v>
      </c>
      <c r="L1" s="244"/>
      <c r="M1" s="244"/>
      <c r="N1" s="244"/>
      <c r="O1" s="244"/>
      <c r="P1" s="244"/>
      <c r="Q1" s="1"/>
      <c r="R1" s="178"/>
      <c r="S1" s="178"/>
      <c r="T1" s="180"/>
      <c r="U1" s="180"/>
      <c r="V1" s="180"/>
      <c r="W1" s="180"/>
      <c r="X1" s="2"/>
    </row>
    <row r="2" spans="1:24" ht="15.75" thickBot="1" x14ac:dyDescent="0.3">
      <c r="A2" s="61" t="s">
        <v>312</v>
      </c>
      <c r="B2" s="61" t="s">
        <v>8</v>
      </c>
      <c r="C2" s="61" t="s">
        <v>105</v>
      </c>
      <c r="D2" s="61" t="s">
        <v>10</v>
      </c>
      <c r="E2" s="1"/>
      <c r="F2" s="61" t="s">
        <v>312</v>
      </c>
      <c r="G2" s="61" t="s">
        <v>8</v>
      </c>
      <c r="H2" s="61" t="s">
        <v>105</v>
      </c>
      <c r="I2" s="61" t="s">
        <v>10</v>
      </c>
      <c r="J2" s="1"/>
      <c r="K2" s="2"/>
      <c r="L2" s="2" t="s">
        <v>326</v>
      </c>
      <c r="M2" s="2"/>
      <c r="N2" s="2" t="s">
        <v>327</v>
      </c>
      <c r="O2" s="2"/>
      <c r="P2" s="2"/>
      <c r="Q2" s="1"/>
      <c r="R2" s="1"/>
      <c r="S2" s="1"/>
      <c r="T2" s="2"/>
      <c r="U2" s="2"/>
      <c r="V2" s="2"/>
      <c r="W2" s="2"/>
      <c r="X2" s="2"/>
    </row>
    <row r="3" spans="1:24" x14ac:dyDescent="0.25">
      <c r="A3" s="79" t="s">
        <v>85</v>
      </c>
      <c r="B3" s="79">
        <f>ABS('Arbre 7'!B15)</f>
        <v>1396.6998684018731</v>
      </c>
      <c r="C3" s="79" t="s">
        <v>72</v>
      </c>
      <c r="D3" s="80" t="s">
        <v>290</v>
      </c>
      <c r="E3" s="1"/>
      <c r="F3" s="79" t="s">
        <v>85</v>
      </c>
      <c r="G3" s="79">
        <v>0</v>
      </c>
      <c r="H3" s="79" t="s">
        <v>72</v>
      </c>
      <c r="I3" s="80" t="s">
        <v>290</v>
      </c>
      <c r="J3" s="1"/>
      <c r="K3" s="2" t="s">
        <v>329</v>
      </c>
      <c r="L3" s="2" t="s">
        <v>294</v>
      </c>
      <c r="M3" s="2" t="s">
        <v>295</v>
      </c>
      <c r="N3" s="2" t="s">
        <v>294</v>
      </c>
      <c r="O3" s="2" t="s">
        <v>295</v>
      </c>
      <c r="P3" s="2" t="s">
        <v>292</v>
      </c>
      <c r="Q3" s="1"/>
      <c r="R3" s="2" t="s">
        <v>328</v>
      </c>
      <c r="S3" s="1"/>
      <c r="T3" s="2"/>
      <c r="U3" s="2"/>
      <c r="V3" s="2"/>
      <c r="W3" s="2"/>
      <c r="X3" s="2"/>
    </row>
    <row r="4" spans="1:24" x14ac:dyDescent="0.25">
      <c r="A4" s="79" t="s">
        <v>86</v>
      </c>
      <c r="B4" s="79" cm="1">
        <f t="array" ref="B4">norme('Arbre 7'!B16,'Arbre 7'!B17)</f>
        <v>277.08918706660916</v>
      </c>
      <c r="C4" s="79" t="s">
        <v>72</v>
      </c>
      <c r="D4" s="80" t="s">
        <v>291</v>
      </c>
      <c r="E4" s="1"/>
      <c r="F4" s="79" t="s">
        <v>86</v>
      </c>
      <c r="G4" s="79" cm="1">
        <f t="array" ref="G4">norme('Arbre 7'!B18,'Arbre 7'!B19)</f>
        <v>1960.3260370352723</v>
      </c>
      <c r="H4" s="79" t="s">
        <v>72</v>
      </c>
      <c r="I4" s="80" t="s">
        <v>291</v>
      </c>
      <c r="J4" s="1"/>
      <c r="K4" s="2">
        <v>1.4E-2</v>
      </c>
      <c r="L4" s="2">
        <v>1</v>
      </c>
      <c r="M4" s="2">
        <v>0</v>
      </c>
      <c r="N4" s="2">
        <v>0.56000000000000005</v>
      </c>
      <c r="O4" s="2">
        <v>2.2999999999999998</v>
      </c>
      <c r="P4" s="2">
        <v>0.19</v>
      </c>
      <c r="Q4" s="1"/>
      <c r="R4" s="2">
        <f>K4-G$13</f>
        <v>1.4E-2</v>
      </c>
      <c r="S4" s="1"/>
      <c r="T4" s="2"/>
      <c r="U4" s="2"/>
      <c r="V4" s="2"/>
      <c r="W4" s="2"/>
      <c r="X4" s="2"/>
    </row>
    <row r="5" spans="1:24" x14ac:dyDescent="0.25">
      <c r="A5" s="79" t="s">
        <v>292</v>
      </c>
      <c r="B5" s="79">
        <v>1.1399999999999999</v>
      </c>
      <c r="C5" s="79"/>
      <c r="D5" s="80" t="s">
        <v>293</v>
      </c>
      <c r="E5" s="1"/>
      <c r="F5" s="79" t="s">
        <v>82</v>
      </c>
      <c r="G5" s="79">
        <v>35800</v>
      </c>
      <c r="H5" s="79" t="s">
        <v>72</v>
      </c>
      <c r="I5" s="80" t="s">
        <v>302</v>
      </c>
      <c r="J5" s="1"/>
      <c r="K5" s="2">
        <v>2.8000000000000001E-2</v>
      </c>
      <c r="L5" s="2">
        <v>1</v>
      </c>
      <c r="M5" s="2">
        <v>0</v>
      </c>
      <c r="N5" s="2">
        <v>0.56000000000000005</v>
      </c>
      <c r="O5" s="2">
        <v>1.99</v>
      </c>
      <c r="P5" s="2">
        <v>0.22</v>
      </c>
      <c r="Q5" s="1"/>
      <c r="R5" s="2">
        <f t="shared" ref="R5:R12" si="0">K5-G$13</f>
        <v>2.8000000000000001E-2</v>
      </c>
      <c r="S5" s="1"/>
      <c r="T5" s="2"/>
      <c r="V5" s="2"/>
      <c r="W5" s="2"/>
      <c r="X5" s="2"/>
    </row>
    <row r="6" spans="1:24" x14ac:dyDescent="0.25">
      <c r="A6" s="79" t="s">
        <v>294</v>
      </c>
      <c r="B6" s="79">
        <v>0.63</v>
      </c>
      <c r="C6" s="79"/>
      <c r="D6" s="80" t="s">
        <v>300</v>
      </c>
      <c r="E6" s="1"/>
      <c r="F6" s="79" t="s">
        <v>296</v>
      </c>
      <c r="G6" s="79">
        <v>19300</v>
      </c>
      <c r="H6" s="79" t="s">
        <v>72</v>
      </c>
      <c r="I6" s="80" t="s">
        <v>303</v>
      </c>
      <c r="J6" s="1"/>
      <c r="K6" s="2">
        <v>5.6000000000000001E-2</v>
      </c>
      <c r="L6" s="2">
        <v>1</v>
      </c>
      <c r="M6" s="2">
        <v>0</v>
      </c>
      <c r="N6" s="2">
        <v>0.56000000000000005</v>
      </c>
      <c r="O6" s="2">
        <v>1.71</v>
      </c>
      <c r="P6" s="2">
        <v>0.26</v>
      </c>
      <c r="Q6" s="1"/>
      <c r="R6" s="2">
        <f t="shared" si="0"/>
        <v>5.6000000000000001E-2</v>
      </c>
      <c r="S6" s="1"/>
      <c r="T6" s="2"/>
      <c r="V6" s="2"/>
      <c r="W6" s="2"/>
      <c r="X6" s="2"/>
    </row>
    <row r="7" spans="1:24" x14ac:dyDescent="0.25">
      <c r="A7" s="79" t="s">
        <v>295</v>
      </c>
      <c r="B7" s="79">
        <v>0.66</v>
      </c>
      <c r="C7" s="79"/>
      <c r="D7" s="80" t="s">
        <v>301</v>
      </c>
      <c r="E7" s="1"/>
      <c r="F7" s="79" t="s">
        <v>72</v>
      </c>
      <c r="G7" s="79">
        <f>'Arbre 7'!B3</f>
        <v>750</v>
      </c>
      <c r="H7" s="79" t="s">
        <v>2</v>
      </c>
      <c r="I7" s="80"/>
      <c r="J7" s="1"/>
      <c r="K7" s="2">
        <v>8.4000000000000005E-2</v>
      </c>
      <c r="L7" s="2">
        <v>1</v>
      </c>
      <c r="M7" s="2">
        <v>0</v>
      </c>
      <c r="N7" s="2">
        <v>0.56000000000000005</v>
      </c>
      <c r="O7" s="2">
        <v>1.55</v>
      </c>
      <c r="P7" s="2">
        <v>0.28000000000000003</v>
      </c>
      <c r="Q7" s="1"/>
      <c r="R7" s="2">
        <f t="shared" si="0"/>
        <v>8.4000000000000005E-2</v>
      </c>
      <c r="S7" s="1"/>
      <c r="T7" s="2"/>
      <c r="V7" s="2"/>
      <c r="W7" s="2"/>
      <c r="X7" s="2"/>
    </row>
    <row r="8" spans="1:24" x14ac:dyDescent="0.25">
      <c r="A8" s="79" t="s">
        <v>82</v>
      </c>
      <c r="B8" s="79">
        <v>20400</v>
      </c>
      <c r="C8" s="79" t="s">
        <v>72</v>
      </c>
      <c r="D8" s="80" t="s">
        <v>302</v>
      </c>
      <c r="E8" s="1"/>
      <c r="F8" s="79" t="s">
        <v>297</v>
      </c>
      <c r="G8" s="79">
        <v>0.47</v>
      </c>
      <c r="H8" s="79"/>
      <c r="I8" s="80" t="s">
        <v>304</v>
      </c>
      <c r="J8" s="1"/>
      <c r="K8" s="2">
        <v>0.11</v>
      </c>
      <c r="L8" s="2">
        <v>1</v>
      </c>
      <c r="M8" s="2">
        <v>0</v>
      </c>
      <c r="N8" s="2">
        <v>0.56000000000000005</v>
      </c>
      <c r="O8" s="2">
        <v>1.45</v>
      </c>
      <c r="P8" s="2">
        <v>0.3</v>
      </c>
      <c r="Q8" s="1"/>
      <c r="R8" s="2">
        <f t="shared" si="0"/>
        <v>0.11</v>
      </c>
      <c r="S8" s="1"/>
      <c r="T8" s="2"/>
      <c r="V8" s="2"/>
      <c r="W8" s="2"/>
      <c r="X8" s="2"/>
    </row>
    <row r="9" spans="1:24" x14ac:dyDescent="0.25">
      <c r="A9" s="79" t="s">
        <v>296</v>
      </c>
      <c r="B9" s="79">
        <v>12900</v>
      </c>
      <c r="C9" s="79" t="s">
        <v>72</v>
      </c>
      <c r="D9" s="80" t="s">
        <v>303</v>
      </c>
      <c r="E9" s="1"/>
      <c r="F9" s="79" t="s">
        <v>298</v>
      </c>
      <c r="G9" s="79">
        <v>1</v>
      </c>
      <c r="H9" s="79"/>
      <c r="I9" s="80" t="s">
        <v>305</v>
      </c>
      <c r="J9" s="1"/>
      <c r="K9" s="2">
        <v>0.17</v>
      </c>
      <c r="L9" s="2">
        <v>1</v>
      </c>
      <c r="M9" s="2">
        <v>0</v>
      </c>
      <c r="N9" s="2">
        <v>0.56000000000000005</v>
      </c>
      <c r="O9" s="2">
        <v>1.31</v>
      </c>
      <c r="P9" s="2">
        <v>0.34</v>
      </c>
      <c r="Q9" s="1"/>
      <c r="R9" s="2">
        <f t="shared" si="0"/>
        <v>0.17</v>
      </c>
      <c r="S9" s="1"/>
      <c r="T9" s="2"/>
      <c r="V9" s="2"/>
      <c r="W9" s="2"/>
      <c r="X9" s="2"/>
    </row>
    <row r="10" spans="1:24" x14ac:dyDescent="0.25">
      <c r="A10" s="79" t="s">
        <v>72</v>
      </c>
      <c r="B10" s="79">
        <f>'Arbre 7'!B3</f>
        <v>750</v>
      </c>
      <c r="C10" s="79" t="s">
        <v>2</v>
      </c>
      <c r="D10" s="80" t="s">
        <v>307</v>
      </c>
      <c r="E10" s="1"/>
      <c r="F10" s="79" t="s">
        <v>299</v>
      </c>
      <c r="G10" s="79">
        <v>1</v>
      </c>
      <c r="H10" s="79"/>
      <c r="I10" s="80" t="s">
        <v>306</v>
      </c>
      <c r="J10" s="1"/>
      <c r="K10" s="2">
        <v>0.28000000000000003</v>
      </c>
      <c r="L10" s="2">
        <v>1</v>
      </c>
      <c r="M10" s="2">
        <v>0</v>
      </c>
      <c r="N10" s="2">
        <v>0.56000000000000005</v>
      </c>
      <c r="O10" s="2">
        <v>1.1499999999999999</v>
      </c>
      <c r="P10" s="2">
        <v>0.38</v>
      </c>
      <c r="Q10" s="1"/>
      <c r="R10" s="2">
        <f t="shared" si="0"/>
        <v>0.28000000000000003</v>
      </c>
      <c r="S10" s="1"/>
      <c r="T10" s="2"/>
      <c r="V10" s="2"/>
      <c r="W10" s="2"/>
      <c r="X10" s="2"/>
    </row>
    <row r="11" spans="1:24" ht="15.75" thickBot="1" x14ac:dyDescent="0.3">
      <c r="A11" s="79" t="s">
        <v>297</v>
      </c>
      <c r="B11" s="79">
        <v>0.47</v>
      </c>
      <c r="C11" s="79"/>
      <c r="D11" s="80" t="s">
        <v>304</v>
      </c>
      <c r="E11" s="1"/>
      <c r="F11" s="1"/>
      <c r="G11" s="1"/>
      <c r="H11" s="1"/>
      <c r="I11" s="1"/>
      <c r="J11" s="1"/>
      <c r="K11" s="2">
        <v>0.42</v>
      </c>
      <c r="L11" s="2">
        <v>1</v>
      </c>
      <c r="M11" s="2">
        <v>0</v>
      </c>
      <c r="N11" s="2">
        <v>0.56000000000000005</v>
      </c>
      <c r="O11" s="2">
        <v>1.04</v>
      </c>
      <c r="P11" s="2">
        <v>0.42</v>
      </c>
      <c r="Q11" s="1"/>
      <c r="R11" s="2">
        <f t="shared" si="0"/>
        <v>0.42</v>
      </c>
      <c r="S11" s="1"/>
      <c r="T11" s="2"/>
      <c r="V11" s="2"/>
      <c r="W11" s="2"/>
      <c r="X11" s="2"/>
    </row>
    <row r="12" spans="1:24" ht="15.75" thickBot="1" x14ac:dyDescent="0.3">
      <c r="A12" s="79" t="s">
        <v>298</v>
      </c>
      <c r="B12" s="79">
        <v>1</v>
      </c>
      <c r="C12" s="79"/>
      <c r="D12" s="80" t="s">
        <v>305</v>
      </c>
      <c r="E12" s="1"/>
      <c r="F12" s="62" t="s">
        <v>313</v>
      </c>
      <c r="G12" s="61" t="s">
        <v>8</v>
      </c>
      <c r="H12" s="61" t="s">
        <v>105</v>
      </c>
      <c r="I12" s="61" t="s">
        <v>10</v>
      </c>
      <c r="J12" s="1"/>
      <c r="K12" s="2">
        <v>0.56000000000000005</v>
      </c>
      <c r="L12" s="2">
        <v>1</v>
      </c>
      <c r="M12" s="2">
        <v>0</v>
      </c>
      <c r="N12" s="2">
        <v>0.56000000000000005</v>
      </c>
      <c r="O12" s="2">
        <v>1</v>
      </c>
      <c r="P12" s="2">
        <v>0.44</v>
      </c>
      <c r="Q12" s="1"/>
      <c r="R12" s="2">
        <f t="shared" si="0"/>
        <v>0.56000000000000005</v>
      </c>
      <c r="S12" s="1"/>
      <c r="T12" s="2"/>
      <c r="V12" s="2"/>
      <c r="W12" s="2"/>
      <c r="X12" s="2"/>
    </row>
    <row r="13" spans="1:24" x14ac:dyDescent="0.25">
      <c r="A13" s="79" t="s">
        <v>299</v>
      </c>
      <c r="B13" s="79">
        <v>1</v>
      </c>
      <c r="C13" s="79"/>
      <c r="D13" s="80" t="s">
        <v>306</v>
      </c>
      <c r="E13" s="1"/>
      <c r="F13" s="94" t="s">
        <v>331</v>
      </c>
      <c r="G13" s="94">
        <f>G3/G6</f>
        <v>0</v>
      </c>
      <c r="H13" s="94"/>
      <c r="I13" s="96" t="s">
        <v>334</v>
      </c>
      <c r="J13" s="1"/>
      <c r="K13" s="1"/>
      <c r="L13" s="1"/>
      <c r="M13" s="1"/>
      <c r="N13" s="1"/>
      <c r="O13" s="1"/>
      <c r="P13" s="1"/>
      <c r="Q13" s="1"/>
      <c r="R13" s="1"/>
      <c r="S13" s="1"/>
      <c r="V13" s="2"/>
      <c r="W13" s="2"/>
      <c r="X13" s="2"/>
    </row>
    <row r="14" spans="1:24" ht="15.75" thickBot="1" x14ac:dyDescent="0.3">
      <c r="A14" s="1"/>
      <c r="B14" s="1"/>
      <c r="C14" s="1"/>
      <c r="D14" s="1"/>
      <c r="E14" s="1"/>
      <c r="F14" s="94" t="s">
        <v>292</v>
      </c>
      <c r="G14" s="94" t="e">
        <f>S21</f>
        <v>#N/A</v>
      </c>
      <c r="H14" s="94"/>
      <c r="I14" s="96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4" ht="15.75" thickBot="1" x14ac:dyDescent="0.3">
      <c r="A15" s="62" t="s">
        <v>313</v>
      </c>
      <c r="B15" s="61" t="s">
        <v>8</v>
      </c>
      <c r="C15" s="61" t="s">
        <v>105</v>
      </c>
      <c r="D15" s="61" t="s">
        <v>10</v>
      </c>
      <c r="E15" s="1"/>
      <c r="F15" s="94" t="s">
        <v>294</v>
      </c>
      <c r="G15" s="94" t="e">
        <f>S22</f>
        <v>#N/A</v>
      </c>
      <c r="H15" s="94"/>
      <c r="I15" s="96" t="s">
        <v>300</v>
      </c>
      <c r="J15" s="1"/>
      <c r="M15" s="2"/>
      <c r="N15" s="2"/>
      <c r="P15" s="1"/>
      <c r="Q15" t="s">
        <v>332</v>
      </c>
      <c r="R15" cm="1">
        <f t="array" ref="R15">MAX(IF( R4:R12&lt;0, R4:R12))</f>
        <v>0</v>
      </c>
      <c r="S15" s="1"/>
    </row>
    <row r="16" spans="1:24" x14ac:dyDescent="0.25">
      <c r="A16" s="94" t="s">
        <v>310</v>
      </c>
      <c r="B16" s="94">
        <f>B3/B4</f>
        <v>5.0406148402540225</v>
      </c>
      <c r="C16" s="94"/>
      <c r="D16" s="96" t="s">
        <v>311</v>
      </c>
      <c r="E16" s="1"/>
      <c r="F16" s="94" t="s">
        <v>295</v>
      </c>
      <c r="G16" s="94" t="e">
        <f>S23</f>
        <v>#N/A</v>
      </c>
      <c r="H16" s="94"/>
      <c r="I16" s="96" t="s">
        <v>301</v>
      </c>
      <c r="J16" s="1"/>
      <c r="M16" s="2"/>
      <c r="N16" s="2"/>
      <c r="P16" s="1"/>
      <c r="Q16" t="s">
        <v>333</v>
      </c>
      <c r="R16" cm="1">
        <f t="array" ref="R16">MIN(IF( R4:R12&gt;0, R4:R12))</f>
        <v>1.4E-2</v>
      </c>
      <c r="S16" s="1"/>
    </row>
    <row r="17" spans="1:20" x14ac:dyDescent="0.25">
      <c r="A17" s="94" t="s">
        <v>71</v>
      </c>
      <c r="B17" s="94">
        <f>IF(B16&lt;=B5,B4,B6*B4+B7*B3)</f>
        <v>1096.3881009972001</v>
      </c>
      <c r="C17" s="94" t="s">
        <v>72</v>
      </c>
      <c r="D17" s="96" t="s">
        <v>321</v>
      </c>
      <c r="E17" s="1"/>
      <c r="F17" s="94" t="s">
        <v>310</v>
      </c>
      <c r="G17" s="94">
        <f>G3/G4</f>
        <v>0</v>
      </c>
      <c r="H17" s="94"/>
      <c r="I17" s="96" t="s">
        <v>311</v>
      </c>
      <c r="J17" s="1"/>
      <c r="K17" s="2"/>
      <c r="L17" s="2"/>
      <c r="M17" s="2"/>
      <c r="N17" s="2"/>
      <c r="O17" s="2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94" t="s">
        <v>71</v>
      </c>
      <c r="G18" s="94">
        <f>IF(G3=0,G4,(IF(G17&lt;=S21,G4,S22*G4+S23*G3)))</f>
        <v>1960.3260370352723</v>
      </c>
      <c r="H18" s="94" t="s">
        <v>72</v>
      </c>
      <c r="I18" s="96" t="s">
        <v>321</v>
      </c>
      <c r="J18" s="1"/>
      <c r="M18" s="2"/>
      <c r="N18" s="2"/>
      <c r="P18" s="1"/>
      <c r="Q18" t="s">
        <v>335</v>
      </c>
      <c r="R18" t="e">
        <f>MATCH(R15,R4:R12,0)</f>
        <v>#N/A</v>
      </c>
      <c r="S18" s="1"/>
    </row>
    <row r="19" spans="1:20" ht="15.75" thickBot="1" x14ac:dyDescent="0.3">
      <c r="A19" s="62" t="s">
        <v>322</v>
      </c>
      <c r="B19" s="61" t="s">
        <v>8</v>
      </c>
      <c r="C19" s="61" t="s">
        <v>105</v>
      </c>
      <c r="D19" s="61" t="s">
        <v>10</v>
      </c>
      <c r="E19" s="1"/>
      <c r="F19" s="1"/>
      <c r="G19" s="1"/>
      <c r="H19" s="1"/>
      <c r="I19" s="1"/>
      <c r="J19" s="1"/>
      <c r="P19" s="1"/>
      <c r="Q19" s="2" t="s">
        <v>336</v>
      </c>
      <c r="R19" s="2">
        <f>MATCH(R16,R4:R12,0)</f>
        <v>1</v>
      </c>
      <c r="S19" s="1"/>
    </row>
    <row r="20" spans="1:20" ht="15.75" thickBot="1" x14ac:dyDescent="0.3">
      <c r="A20" s="79" t="s">
        <v>317</v>
      </c>
      <c r="B20" s="79">
        <f>((10^6)/(60*B10))*B22</f>
        <v>143147.92197149165</v>
      </c>
      <c r="C20" s="79" t="s">
        <v>314</v>
      </c>
      <c r="D20" s="96" t="s">
        <v>319</v>
      </c>
      <c r="E20" s="1"/>
      <c r="F20" s="62" t="s">
        <v>322</v>
      </c>
      <c r="G20" s="61" t="s">
        <v>8</v>
      </c>
      <c r="H20" s="61" t="s">
        <v>105</v>
      </c>
      <c r="I20" s="61" t="s">
        <v>10</v>
      </c>
      <c r="J20" s="1"/>
      <c r="P20" s="1"/>
      <c r="Q20" s="1"/>
      <c r="R20" s="1"/>
      <c r="S20" s="1"/>
      <c r="T20" s="1"/>
    </row>
    <row r="21" spans="1:20" x14ac:dyDescent="0.25">
      <c r="A21" s="79" t="s">
        <v>318</v>
      </c>
      <c r="B21" s="79">
        <f>B11*B12*B13*B20</f>
        <v>67279.523326601076</v>
      </c>
      <c r="C21" s="79" t="s">
        <v>314</v>
      </c>
      <c r="D21" s="96" t="s">
        <v>320</v>
      </c>
      <c r="E21" s="1"/>
      <c r="F21" s="79" t="s">
        <v>317</v>
      </c>
      <c r="G21" s="79">
        <f>((10^6)/(60*G7))*G23</f>
        <v>135347.93726617694</v>
      </c>
      <c r="H21" s="79" t="s">
        <v>314</v>
      </c>
      <c r="I21" s="96" t="s">
        <v>319</v>
      </c>
      <c r="J21" s="1"/>
      <c r="P21" s="1"/>
      <c r="Q21" s="244" t="s">
        <v>330</v>
      </c>
      <c r="R21" s="244"/>
      <c r="S21" s="2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25">
      <c r="A22" s="79" t="s">
        <v>316</v>
      </c>
      <c r="B22" s="79">
        <f>(B8/B17)^3</f>
        <v>6441.6564887171253</v>
      </c>
      <c r="C22" s="79" t="s">
        <v>315</v>
      </c>
      <c r="D22" s="96" t="s">
        <v>319</v>
      </c>
      <c r="E22" s="1"/>
      <c r="F22" s="79" t="s">
        <v>318</v>
      </c>
      <c r="G22" s="79">
        <f>G21*G8*G9*G10</f>
        <v>63613.530515103157</v>
      </c>
      <c r="H22" s="79" t="s">
        <v>314</v>
      </c>
      <c r="I22" s="96" t="s">
        <v>320</v>
      </c>
      <c r="J22" s="1"/>
      <c r="P22" s="1"/>
      <c r="Q22" s="244" t="s">
        <v>337</v>
      </c>
      <c r="R22" s="244"/>
      <c r="S22" s="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79" t="s">
        <v>316</v>
      </c>
      <c r="G23" s="79">
        <f>(G5/G18)^3</f>
        <v>6090.657176977963</v>
      </c>
      <c r="H23" s="79" t="s">
        <v>315</v>
      </c>
      <c r="I23" s="96" t="s">
        <v>319</v>
      </c>
      <c r="J23" s="1"/>
      <c r="M23" s="2"/>
      <c r="N23" s="2"/>
      <c r="O23" s="2"/>
      <c r="P23" s="1"/>
      <c r="Q23" s="244" t="s">
        <v>338</v>
      </c>
      <c r="R23" s="244"/>
      <c r="S23" s="2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76"/>
      <c r="G24" s="176"/>
      <c r="H24" s="176"/>
      <c r="I24" s="177"/>
      <c r="J24" s="1"/>
      <c r="M24" s="2"/>
      <c r="N24" s="2"/>
      <c r="O24" s="2"/>
      <c r="P24" s="1"/>
      <c r="Q24" s="1"/>
      <c r="R24" s="1"/>
      <c r="S24" s="1"/>
      <c r="T24" s="1"/>
    </row>
    <row r="25" spans="1:20" ht="15.75" thickBot="1" x14ac:dyDescent="0.3">
      <c r="A25" s="62" t="s">
        <v>366</v>
      </c>
      <c r="B25" s="61" t="s">
        <v>8</v>
      </c>
      <c r="C25" s="61" t="s">
        <v>369</v>
      </c>
      <c r="D25" s="61" t="s">
        <v>10</v>
      </c>
      <c r="E25" s="1"/>
      <c r="F25" s="62" t="s">
        <v>366</v>
      </c>
      <c r="G25" s="61" t="s">
        <v>8</v>
      </c>
      <c r="H25" s="61" t="s">
        <v>369</v>
      </c>
      <c r="I25" s="61" t="s">
        <v>10</v>
      </c>
      <c r="J25" s="1"/>
      <c r="M25" s="2"/>
      <c r="N25" s="2"/>
      <c r="O25" s="2"/>
      <c r="P25" s="2"/>
    </row>
    <row r="26" spans="1:20" x14ac:dyDescent="0.25">
      <c r="A26" s="79" t="s">
        <v>368</v>
      </c>
      <c r="B26" s="79">
        <f>B8/B17</f>
        <v>18.606549981202409</v>
      </c>
      <c r="C26" s="79" t="str">
        <f>IF(B26&lt;2,"NON","OUI")</f>
        <v>OUI</v>
      </c>
      <c r="D26" s="96" t="s">
        <v>367</v>
      </c>
      <c r="E26" s="1"/>
      <c r="F26" s="79" t="s">
        <v>368</v>
      </c>
      <c r="G26" s="79">
        <f>G5/G18</f>
        <v>18.262268277649699</v>
      </c>
      <c r="H26" s="79" t="str">
        <f>IF(G26&lt;2,"NON","OUI")</f>
        <v>OUI</v>
      </c>
      <c r="I26" s="96" t="s">
        <v>367</v>
      </c>
      <c r="J26" s="1"/>
    </row>
    <row r="27" spans="1:20" x14ac:dyDescent="0.25">
      <c r="A27" s="1"/>
      <c r="B27" s="1"/>
      <c r="C27" s="1"/>
      <c r="D27" s="1"/>
      <c r="E27" s="1"/>
      <c r="F27" s="176"/>
      <c r="G27" s="176"/>
      <c r="H27" s="176"/>
      <c r="I27" s="17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3" t="s">
        <v>324</v>
      </c>
      <c r="B29" s="243"/>
      <c r="C29" s="1"/>
      <c r="J29" s="2"/>
    </row>
    <row r="30" spans="1:20" x14ac:dyDescent="0.25">
      <c r="A30" s="179" t="s">
        <v>323</v>
      </c>
      <c r="B30" s="179" t="s">
        <v>297</v>
      </c>
      <c r="C30" s="1"/>
      <c r="E30" s="2"/>
      <c r="J30" s="2"/>
    </row>
    <row r="31" spans="1:20" x14ac:dyDescent="0.25">
      <c r="A31" s="179">
        <v>0.9</v>
      </c>
      <c r="B31" s="179">
        <v>1</v>
      </c>
      <c r="C31" s="1"/>
      <c r="E31" s="2"/>
      <c r="J31" s="2"/>
    </row>
    <row r="32" spans="1:20" x14ac:dyDescent="0.25">
      <c r="A32" s="179">
        <v>0.95</v>
      </c>
      <c r="B32" s="179">
        <v>0.64</v>
      </c>
      <c r="C32" s="1"/>
      <c r="E32" s="2"/>
      <c r="J32" s="2"/>
    </row>
    <row r="33" spans="1:10" x14ac:dyDescent="0.25">
      <c r="A33" s="179">
        <v>0.96</v>
      </c>
      <c r="B33" s="179">
        <v>0.55000000000000004</v>
      </c>
      <c r="C33" s="1"/>
      <c r="E33" s="2"/>
      <c r="J33" s="2"/>
    </row>
    <row r="34" spans="1:10" x14ac:dyDescent="0.25">
      <c r="A34" s="179">
        <v>0.97</v>
      </c>
      <c r="B34" s="179">
        <v>0.47</v>
      </c>
      <c r="C34" s="1"/>
      <c r="E34" s="2"/>
      <c r="J34" s="2"/>
    </row>
    <row r="35" spans="1:10" x14ac:dyDescent="0.25">
      <c r="A35" s="179">
        <v>0.98</v>
      </c>
      <c r="B35" s="179">
        <v>0.37</v>
      </c>
      <c r="C35" s="1"/>
      <c r="E35" s="2"/>
      <c r="J35" s="2"/>
    </row>
    <row r="36" spans="1:10" x14ac:dyDescent="0.25">
      <c r="A36" s="179">
        <v>0.99</v>
      </c>
      <c r="B36" s="179">
        <v>0.25</v>
      </c>
      <c r="C36" s="1"/>
      <c r="E36" s="2"/>
    </row>
    <row r="37" spans="1:10" x14ac:dyDescent="0.25">
      <c r="A37" s="179">
        <v>0.99199999999999999</v>
      </c>
      <c r="B37" s="179">
        <v>0.22</v>
      </c>
      <c r="C37" s="1"/>
    </row>
    <row r="38" spans="1:10" x14ac:dyDescent="0.25">
      <c r="A38" s="179">
        <v>0.99399999999999999</v>
      </c>
      <c r="B38" s="179">
        <v>0.19</v>
      </c>
      <c r="C38" s="1"/>
    </row>
    <row r="39" spans="1:10" x14ac:dyDescent="0.25">
      <c r="A39" s="179">
        <v>0.996</v>
      </c>
      <c r="B39" s="179">
        <v>0.16</v>
      </c>
      <c r="C39" s="1"/>
    </row>
    <row r="40" spans="1:10" x14ac:dyDescent="0.25">
      <c r="A40" s="179">
        <v>0.998</v>
      </c>
      <c r="B40" s="179">
        <v>0.12</v>
      </c>
      <c r="C40" s="1"/>
    </row>
    <row r="41" spans="1:10" x14ac:dyDescent="0.25">
      <c r="A41" s="179">
        <v>0.999</v>
      </c>
      <c r="B41" s="179">
        <v>9.2999999999999999E-2</v>
      </c>
      <c r="C41" s="1"/>
    </row>
    <row r="42" spans="1:10" x14ac:dyDescent="0.25">
      <c r="A42" s="179">
        <v>0.99919999999999998</v>
      </c>
      <c r="B42" s="179">
        <v>8.6999999999999994E-2</v>
      </c>
      <c r="C42" s="1"/>
    </row>
    <row r="43" spans="1:10" x14ac:dyDescent="0.25">
      <c r="A43" s="179">
        <v>0.99939999999999996</v>
      </c>
      <c r="B43" s="179">
        <v>0.08</v>
      </c>
      <c r="C43" s="1"/>
    </row>
    <row r="44" spans="1:10" x14ac:dyDescent="0.25">
      <c r="A44" s="179">
        <v>0.99950000000000006</v>
      </c>
      <c r="B44" s="179">
        <v>7.6999999999999999E-2</v>
      </c>
      <c r="C44" s="1"/>
    </row>
    <row r="45" spans="1:10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6">
    <cfRule type="cellIs" dxfId="1" priority="2" operator="lessThan">
      <formula>$H$26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H18"/>
  <sheetViews>
    <sheetView zoomScale="85" zoomScaleNormal="85" workbookViewId="0">
      <selection activeCell="I10" sqref="I10"/>
    </sheetView>
  </sheetViews>
  <sheetFormatPr baseColWidth="10" defaultRowHeight="15" x14ac:dyDescent="0.25"/>
  <cols>
    <col min="1" max="1" width="22.85546875" customWidth="1"/>
    <col min="2" max="5" width="13.28515625" customWidth="1"/>
    <col min="6" max="6" width="31.140625" customWidth="1"/>
  </cols>
  <sheetData>
    <row r="1" spans="1:8" ht="15.75" thickBot="1" x14ac:dyDescent="0.3">
      <c r="A1" s="62" t="s">
        <v>0</v>
      </c>
      <c r="B1" s="79" t="s">
        <v>341</v>
      </c>
      <c r="C1" s="79" t="s">
        <v>342</v>
      </c>
      <c r="D1" s="79" t="s">
        <v>343</v>
      </c>
      <c r="E1" s="79" t="s">
        <v>344</v>
      </c>
      <c r="F1" s="62" t="s">
        <v>10</v>
      </c>
      <c r="G1" s="62" t="s">
        <v>9</v>
      </c>
      <c r="H1" s="1"/>
    </row>
    <row r="2" spans="1:8" x14ac:dyDescent="0.25">
      <c r="A2" s="79" t="s">
        <v>345</v>
      </c>
      <c r="B2" s="182" t="s">
        <v>348</v>
      </c>
      <c r="C2" s="182">
        <v>6203</v>
      </c>
      <c r="D2" s="182" t="s">
        <v>353</v>
      </c>
      <c r="E2" s="182">
        <v>6405</v>
      </c>
      <c r="F2" s="80" t="s">
        <v>358</v>
      </c>
      <c r="G2" s="80"/>
      <c r="H2" s="1"/>
    </row>
    <row r="3" spans="1:8" x14ac:dyDescent="0.25">
      <c r="A3" s="79" t="s">
        <v>347</v>
      </c>
      <c r="B3" t="s">
        <v>349</v>
      </c>
      <c r="C3" t="s">
        <v>354</v>
      </c>
      <c r="D3" t="s">
        <v>355</v>
      </c>
      <c r="E3" t="s">
        <v>356</v>
      </c>
      <c r="F3" s="80" t="s">
        <v>357</v>
      </c>
      <c r="G3" s="80"/>
      <c r="H3" s="1"/>
    </row>
    <row r="4" spans="1:8" x14ac:dyDescent="0.25">
      <c r="A4" s="79" t="s">
        <v>346</v>
      </c>
      <c r="B4">
        <v>17</v>
      </c>
      <c r="C4">
        <v>17</v>
      </c>
      <c r="D4">
        <v>20</v>
      </c>
      <c r="E4">
        <v>25</v>
      </c>
      <c r="F4" s="80" t="s">
        <v>359</v>
      </c>
      <c r="G4" s="80" t="s">
        <v>28</v>
      </c>
      <c r="H4" s="1"/>
    </row>
    <row r="5" spans="1:8" x14ac:dyDescent="0.25">
      <c r="A5" s="79" t="s">
        <v>127</v>
      </c>
      <c r="B5">
        <v>40</v>
      </c>
      <c r="C5">
        <v>40</v>
      </c>
      <c r="D5">
        <v>47</v>
      </c>
      <c r="E5">
        <v>80</v>
      </c>
      <c r="F5" s="80" t="s">
        <v>360</v>
      </c>
      <c r="G5" s="80" t="s">
        <v>28</v>
      </c>
      <c r="H5" s="1"/>
    </row>
    <row r="6" spans="1:8" x14ac:dyDescent="0.25">
      <c r="A6" s="79" t="s">
        <v>351</v>
      </c>
      <c r="B6">
        <f>'[1]Arbre 6'!B3</f>
        <v>1500</v>
      </c>
      <c r="C6">
        <f>'[1]Arbre 6'!B3</f>
        <v>1500</v>
      </c>
      <c r="D6">
        <f>'[1]Arbre 7'!B3</f>
        <v>750</v>
      </c>
      <c r="E6">
        <f>'[1]Arbre 7'!B3</f>
        <v>750</v>
      </c>
      <c r="F6" s="80" t="s">
        <v>307</v>
      </c>
      <c r="G6" s="80" t="s">
        <v>2</v>
      </c>
      <c r="H6" s="1"/>
    </row>
    <row r="7" spans="1:8" ht="15.75" thickBot="1" x14ac:dyDescent="0.3">
      <c r="A7" s="1"/>
      <c r="B7" s="1"/>
      <c r="C7" s="1"/>
      <c r="D7" s="1"/>
      <c r="E7" s="1"/>
      <c r="F7" s="1"/>
      <c r="G7" s="1"/>
      <c r="H7" s="1"/>
    </row>
    <row r="8" spans="1:8" ht="15.75" thickBot="1" x14ac:dyDescent="0.3">
      <c r="A8" s="62" t="s">
        <v>313</v>
      </c>
      <c r="B8" s="1"/>
      <c r="C8" s="1"/>
      <c r="D8" s="1"/>
      <c r="E8" s="1"/>
      <c r="F8" s="200"/>
      <c r="G8" s="200"/>
      <c r="H8" s="1"/>
    </row>
    <row r="9" spans="1:8" x14ac:dyDescent="0.25">
      <c r="A9" s="79" t="s">
        <v>350</v>
      </c>
      <c r="B9">
        <f xml:space="preserve"> 0.5*(B4+B5)</f>
        <v>28.5</v>
      </c>
      <c r="C9">
        <f xml:space="preserve"> 0.5*(C4+C5)</f>
        <v>28.5</v>
      </c>
      <c r="D9">
        <f xml:space="preserve"> 0.5*(D4+D5)</f>
        <v>33.5</v>
      </c>
      <c r="E9">
        <f xml:space="preserve"> 0.5*(E4+E5)</f>
        <v>52.5</v>
      </c>
      <c r="F9" s="80" t="s">
        <v>425</v>
      </c>
      <c r="G9" s="80" t="s">
        <v>28</v>
      </c>
      <c r="H9" s="1"/>
    </row>
    <row r="10" spans="1:8" x14ac:dyDescent="0.25">
      <c r="A10" s="79" t="s">
        <v>352</v>
      </c>
      <c r="B10">
        <v>18</v>
      </c>
      <c r="C10">
        <v>18</v>
      </c>
      <c r="D10">
        <v>30</v>
      </c>
      <c r="E10">
        <v>28</v>
      </c>
      <c r="F10" s="80" t="s">
        <v>426</v>
      </c>
      <c r="G10" s="80" t="s">
        <v>427</v>
      </c>
      <c r="H10" s="1"/>
    </row>
    <row r="11" spans="1:8" x14ac:dyDescent="0.25">
      <c r="A11" s="79" t="s">
        <v>365</v>
      </c>
      <c r="B11">
        <f>4*B10</f>
        <v>72</v>
      </c>
      <c r="C11">
        <f t="shared" ref="C11:E11" si="0">4*C10</f>
        <v>72</v>
      </c>
      <c r="D11">
        <f t="shared" si="0"/>
        <v>120</v>
      </c>
      <c r="E11">
        <f t="shared" si="0"/>
        <v>112</v>
      </c>
      <c r="F11" s="80" t="s">
        <v>428</v>
      </c>
      <c r="G11" s="80" t="s">
        <v>427</v>
      </c>
      <c r="H11" s="1"/>
    </row>
    <row r="12" spans="1:8" x14ac:dyDescent="0.25">
      <c r="A12" s="79" t="s">
        <v>364</v>
      </c>
      <c r="B12">
        <v>160</v>
      </c>
      <c r="C12">
        <v>160</v>
      </c>
      <c r="D12">
        <v>160</v>
      </c>
      <c r="E12">
        <v>160</v>
      </c>
      <c r="F12" s="80" t="s">
        <v>429</v>
      </c>
      <c r="G12" s="80" t="s">
        <v>427</v>
      </c>
      <c r="H12" s="1"/>
    </row>
    <row r="13" spans="1:8" x14ac:dyDescent="0.25">
      <c r="A13" s="79" t="s">
        <v>430</v>
      </c>
      <c r="B13">
        <f>B12/B10</f>
        <v>8.8888888888888893</v>
      </c>
      <c r="C13">
        <f t="shared" ref="C13:E13" si="1">C12/C10</f>
        <v>8.8888888888888893</v>
      </c>
      <c r="D13">
        <f t="shared" si="1"/>
        <v>5.333333333333333</v>
      </c>
      <c r="E13">
        <f t="shared" si="1"/>
        <v>5.7142857142857144</v>
      </c>
      <c r="F13" s="80" t="s">
        <v>431</v>
      </c>
      <c r="G13" s="80"/>
      <c r="H13" s="1"/>
    </row>
    <row r="14" spans="1:8" x14ac:dyDescent="0.25">
      <c r="A14" s="79" t="s">
        <v>362</v>
      </c>
      <c r="B14">
        <v>100</v>
      </c>
      <c r="C14">
        <v>100</v>
      </c>
      <c r="D14">
        <v>150</v>
      </c>
      <c r="E14">
        <v>150</v>
      </c>
      <c r="F14" s="80" t="s">
        <v>363</v>
      </c>
      <c r="G14" s="80"/>
      <c r="H14" s="1"/>
    </row>
    <row r="15" spans="1:8" ht="15.75" thickBot="1" x14ac:dyDescent="0.3">
      <c r="A15" s="1"/>
      <c r="B15" s="1"/>
      <c r="C15" s="1"/>
      <c r="D15" s="1"/>
      <c r="E15" s="1"/>
      <c r="F15" s="1"/>
      <c r="G15" s="1"/>
      <c r="H15" s="1"/>
    </row>
    <row r="16" spans="1:8" ht="15.75" thickBot="1" x14ac:dyDescent="0.3">
      <c r="A16" s="62" t="s">
        <v>322</v>
      </c>
      <c r="B16" s="1"/>
      <c r="C16" s="1"/>
      <c r="D16" s="1"/>
      <c r="E16" s="1"/>
      <c r="F16" s="200"/>
      <c r="G16" s="200"/>
      <c r="H16" s="1"/>
    </row>
    <row r="17" spans="1:8" x14ac:dyDescent="0.25">
      <c r="A17" s="79" t="s">
        <v>361</v>
      </c>
      <c r="B17">
        <v>150</v>
      </c>
      <c r="C17">
        <v>150</v>
      </c>
      <c r="D17">
        <v>150</v>
      </c>
      <c r="E17">
        <v>150</v>
      </c>
      <c r="F17" s="80" t="s">
        <v>432</v>
      </c>
      <c r="G17" s="80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E1" zoomScale="130" zoomScaleNormal="130" workbookViewId="0">
      <selection activeCell="G18" sqref="G18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7" t="s">
        <v>370</v>
      </c>
      <c r="B1" s="7" t="s">
        <v>8</v>
      </c>
      <c r="C1" s="7" t="s">
        <v>371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83"/>
      <c r="K1" s="185" t="s">
        <v>400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30" x14ac:dyDescent="0.25">
      <c r="A2" s="78" t="s">
        <v>372</v>
      </c>
      <c r="B2" s="78">
        <f>17</f>
        <v>17</v>
      </c>
      <c r="C2" s="79" t="s">
        <v>28</v>
      </c>
      <c r="D2" s="80" t="s">
        <v>376</v>
      </c>
      <c r="E2" s="1"/>
      <c r="F2" s="78" t="s">
        <v>406</v>
      </c>
      <c r="G2" s="78">
        <v>60</v>
      </c>
      <c r="H2" s="79" t="s">
        <v>408</v>
      </c>
      <c r="I2" s="187" t="s">
        <v>410</v>
      </c>
      <c r="J2" s="183"/>
      <c r="K2" s="65" t="s">
        <v>401</v>
      </c>
      <c r="L2" s="265" t="s">
        <v>382</v>
      </c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25">
      <c r="A3" s="78" t="s">
        <v>373</v>
      </c>
      <c r="B3" s="78">
        <f>'Arbre 6'!B7</f>
        <v>19098.593171027438</v>
      </c>
      <c r="C3" s="79" t="s">
        <v>266</v>
      </c>
      <c r="D3" s="80" t="s">
        <v>378</v>
      </c>
      <c r="E3" s="1"/>
      <c r="F3" s="78"/>
      <c r="G3" s="78"/>
      <c r="H3" s="79"/>
      <c r="I3" s="80"/>
      <c r="J3" s="183"/>
      <c r="K3" s="65"/>
      <c r="L3" s="265"/>
      <c r="M3" s="265"/>
      <c r="N3" s="265"/>
      <c r="O3" s="265"/>
      <c r="P3" s="265"/>
      <c r="Q3" s="265"/>
      <c r="R3" s="265"/>
      <c r="S3" s="265"/>
      <c r="T3" s="265"/>
      <c r="U3" s="265"/>
      <c r="V3" s="265"/>
      <c r="W3" s="265"/>
      <c r="X3" s="265"/>
      <c r="Y3" s="265"/>
      <c r="Z3" s="265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30" x14ac:dyDescent="0.25">
      <c r="A4" s="78" t="s">
        <v>374</v>
      </c>
      <c r="B4" s="78">
        <v>20</v>
      </c>
      <c r="C4" s="79" t="s">
        <v>28</v>
      </c>
      <c r="D4" s="80" t="s">
        <v>377</v>
      </c>
      <c r="E4" s="1"/>
      <c r="F4" s="78" t="s">
        <v>380</v>
      </c>
      <c r="G4" s="78"/>
      <c r="H4" s="79"/>
      <c r="I4" s="187" t="s">
        <v>441</v>
      </c>
      <c r="J4" s="183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25">
      <c r="A5" s="78" t="s">
        <v>375</v>
      </c>
      <c r="B5" s="78">
        <f>'Arbre 7'!B9</f>
        <v>36287.327024952137</v>
      </c>
      <c r="C5" s="79" t="s">
        <v>266</v>
      </c>
      <c r="D5" s="80" t="s">
        <v>379</v>
      </c>
      <c r="E5" s="1"/>
      <c r="F5" s="78" t="s">
        <v>391</v>
      </c>
      <c r="G5" s="78">
        <v>10</v>
      </c>
      <c r="H5" s="79" t="s">
        <v>28</v>
      </c>
      <c r="I5" s="80"/>
      <c r="J5" s="18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25">
      <c r="A6" s="1"/>
      <c r="B6" s="1"/>
      <c r="C6" s="1"/>
      <c r="D6" s="1"/>
      <c r="E6" s="1"/>
      <c r="F6" s="78" t="s">
        <v>392</v>
      </c>
      <c r="G6" s="78">
        <v>8</v>
      </c>
      <c r="H6" s="79" t="s">
        <v>28</v>
      </c>
      <c r="I6" s="80"/>
      <c r="J6" s="183"/>
      <c r="K6" s="14"/>
      <c r="L6" s="14"/>
      <c r="M6" s="265" t="s">
        <v>383</v>
      </c>
      <c r="N6" s="265"/>
      <c r="O6" s="265"/>
      <c r="P6" s="265"/>
      <c r="Q6" s="14"/>
      <c r="R6" s="14"/>
      <c r="S6" s="14"/>
      <c r="T6" s="14"/>
      <c r="U6" s="14"/>
      <c r="V6" s="265" t="s">
        <v>384</v>
      </c>
      <c r="W6" s="265"/>
      <c r="X6" s="265"/>
      <c r="Y6" s="265"/>
      <c r="Z6" s="14"/>
      <c r="AA6" s="14"/>
      <c r="AB6" s="14"/>
      <c r="AC6" s="14"/>
      <c r="AD6" s="14"/>
      <c r="AE6" s="265" t="s">
        <v>405</v>
      </c>
      <c r="AF6" s="265"/>
      <c r="AG6" s="265"/>
      <c r="AH6" s="265"/>
      <c r="AI6" s="265"/>
      <c r="AJ6" s="14"/>
      <c r="AK6" s="14"/>
      <c r="AL6" s="14"/>
      <c r="AM6" s="1"/>
    </row>
    <row r="7" spans="1:39" x14ac:dyDescent="0.25">
      <c r="A7" s="7" t="s">
        <v>381</v>
      </c>
      <c r="B7" s="7" t="s">
        <v>8</v>
      </c>
      <c r="C7" s="7" t="s">
        <v>222</v>
      </c>
      <c r="D7" s="7" t="s">
        <v>10</v>
      </c>
      <c r="E7" s="1"/>
      <c r="F7" s="78" t="s">
        <v>393</v>
      </c>
      <c r="G7" s="78">
        <v>5</v>
      </c>
      <c r="H7" s="79" t="s">
        <v>28</v>
      </c>
      <c r="I7" s="80"/>
      <c r="J7" s="183"/>
      <c r="K7" s="14"/>
      <c r="L7" s="14"/>
      <c r="M7" s="265"/>
      <c r="N7" s="265"/>
      <c r="O7" s="265"/>
      <c r="P7" s="265"/>
      <c r="Q7" s="14"/>
      <c r="R7" s="14"/>
      <c r="S7" s="14"/>
      <c r="T7" s="14"/>
      <c r="U7" s="14"/>
      <c r="V7" s="265"/>
      <c r="W7" s="265"/>
      <c r="X7" s="265"/>
      <c r="Y7" s="265"/>
      <c r="Z7" s="14"/>
      <c r="AA7" s="14"/>
      <c r="AB7" s="14"/>
      <c r="AC7" s="14"/>
      <c r="AD7" s="14"/>
      <c r="AE7" s="265"/>
      <c r="AF7" s="265"/>
      <c r="AG7" s="265"/>
      <c r="AH7" s="265"/>
      <c r="AI7" s="265"/>
      <c r="AJ7" s="14"/>
      <c r="AK7" s="14"/>
      <c r="AL7" s="14"/>
      <c r="AM7" s="1"/>
    </row>
    <row r="8" spans="1:39" ht="30" x14ac:dyDescent="0.25">
      <c r="A8" s="84" t="s">
        <v>387</v>
      </c>
      <c r="B8" s="188">
        <f>2*B3/(G2*B2*(G6-G7-G8-G9-G10))</f>
        <v>17.305093301282518</v>
      </c>
      <c r="C8" s="94" t="s">
        <v>28</v>
      </c>
      <c r="D8" s="194" t="s">
        <v>415</v>
      </c>
      <c r="E8" s="1"/>
      <c r="F8" s="78" t="s">
        <v>394</v>
      </c>
      <c r="G8" s="186">
        <v>3.5999999999999997E-2</v>
      </c>
      <c r="H8" s="79" t="s">
        <v>28</v>
      </c>
      <c r="I8" s="80" t="s">
        <v>442</v>
      </c>
      <c r="J8" s="18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25">
      <c r="A9" s="84" t="s">
        <v>385</v>
      </c>
      <c r="B9" s="188">
        <f>B8/B2</f>
        <v>1.0179466647813247</v>
      </c>
      <c r="C9" s="94">
        <v>1</v>
      </c>
      <c r="D9" s="96" t="s">
        <v>386</v>
      </c>
      <c r="E9" s="1"/>
      <c r="F9" s="78" t="s">
        <v>395</v>
      </c>
      <c r="G9" s="78">
        <v>0.2</v>
      </c>
      <c r="H9" s="79" t="s">
        <v>28</v>
      </c>
      <c r="I9" s="80"/>
      <c r="J9" s="18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25">
      <c r="A10" s="84" t="s">
        <v>402</v>
      </c>
      <c r="B10" s="188" t="str">
        <f>IF(OR(AND(G22&lt;B9,G11="usuelle"),G11="mince"),"Oui","Non")</f>
        <v>Oui</v>
      </c>
      <c r="C10" s="94">
        <v>1</v>
      </c>
      <c r="D10" s="96"/>
      <c r="E10" s="1"/>
      <c r="F10" s="78" t="s">
        <v>396</v>
      </c>
      <c r="G10" s="78">
        <v>0.6</v>
      </c>
      <c r="H10" s="79" t="s">
        <v>28</v>
      </c>
      <c r="I10" s="80"/>
      <c r="J10" s="183"/>
      <c r="K10" s="14"/>
      <c r="L10" s="14"/>
      <c r="M10" s="14"/>
      <c r="N10" s="14"/>
      <c r="O10" s="14"/>
      <c r="P10" s="14"/>
      <c r="Q10" s="14"/>
      <c r="R10" s="14"/>
      <c r="S10" s="14"/>
      <c r="T10" s="18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25">
      <c r="A11" s="84" t="s">
        <v>411</v>
      </c>
      <c r="B11" s="188">
        <f>B8+G5</f>
        <v>27.305093301282518</v>
      </c>
      <c r="C11" s="94" t="s">
        <v>28</v>
      </c>
      <c r="D11" s="96" t="s">
        <v>413</v>
      </c>
      <c r="E11" s="1"/>
      <c r="F11" s="78" t="s">
        <v>398</v>
      </c>
      <c r="G11" s="82" t="s">
        <v>400</v>
      </c>
      <c r="H11" s="79">
        <v>1</v>
      </c>
      <c r="I11" s="80"/>
      <c r="J11" s="183"/>
      <c r="K11" s="14"/>
      <c r="L11" s="14"/>
      <c r="M11" s="14"/>
      <c r="N11" s="14"/>
      <c r="O11" s="14"/>
      <c r="P11" s="14"/>
      <c r="Q11" s="14"/>
      <c r="R11" s="14"/>
      <c r="S11" s="14"/>
      <c r="T11" s="18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25">
      <c r="A12" s="14"/>
      <c r="B12" s="14"/>
      <c r="C12" s="14"/>
      <c r="D12" s="14"/>
      <c r="E12" s="1"/>
      <c r="F12" s="78" t="s">
        <v>439</v>
      </c>
      <c r="G12" s="82">
        <v>0.4</v>
      </c>
      <c r="H12" s="79" t="s">
        <v>28</v>
      </c>
      <c r="I12" s="187" t="s">
        <v>440</v>
      </c>
      <c r="J12" s="183"/>
      <c r="K12" s="14"/>
      <c r="L12" s="14"/>
      <c r="M12" s="14"/>
      <c r="N12" s="14"/>
      <c r="O12" s="14"/>
      <c r="P12" s="14"/>
      <c r="Q12" s="14"/>
      <c r="R12" s="14"/>
      <c r="S12" s="14"/>
      <c r="T12" s="18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5" x14ac:dyDescent="0.25">
      <c r="A13" s="84" t="s">
        <v>388</v>
      </c>
      <c r="B13" s="189">
        <f>2*B5/(G2*B4*(G15-G16-G17-G18-G19))</f>
        <v>22.702281672267354</v>
      </c>
      <c r="C13" s="94" t="s">
        <v>28</v>
      </c>
      <c r="D13" s="194" t="s">
        <v>416</v>
      </c>
      <c r="E13" s="1"/>
      <c r="F13" s="78" t="s">
        <v>397</v>
      </c>
      <c r="G13" s="82"/>
      <c r="H13" s="79"/>
      <c r="I13" s="187" t="s">
        <v>417</v>
      </c>
      <c r="J13" s="183"/>
      <c r="K13" s="14"/>
      <c r="L13" s="14"/>
      <c r="M13" s="14"/>
      <c r="N13" s="14"/>
      <c r="O13" s="14"/>
      <c r="P13" s="14"/>
      <c r="Q13" s="14"/>
      <c r="R13" s="14"/>
      <c r="S13" s="14"/>
      <c r="T13" s="18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25">
      <c r="A14" s="84" t="s">
        <v>389</v>
      </c>
      <c r="B14" s="188">
        <f>B13/B4</f>
        <v>1.1351140836133677</v>
      </c>
      <c r="C14" s="94">
        <v>1</v>
      </c>
      <c r="D14" s="96" t="s">
        <v>390</v>
      </c>
      <c r="E14" s="1"/>
      <c r="F14" s="78" t="s">
        <v>391</v>
      </c>
      <c r="G14" s="82">
        <v>14</v>
      </c>
      <c r="H14" s="79" t="s">
        <v>28</v>
      </c>
      <c r="I14" s="80"/>
      <c r="J14" s="183"/>
      <c r="K14" s="14"/>
      <c r="L14" s="14"/>
      <c r="M14" s="14"/>
      <c r="N14" s="14"/>
      <c r="O14" s="14"/>
      <c r="P14" s="14"/>
      <c r="Q14" s="14"/>
      <c r="R14" s="14"/>
      <c r="S14" s="14"/>
      <c r="T14" s="18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25">
      <c r="A15" s="84" t="s">
        <v>402</v>
      </c>
      <c r="B15" s="188" t="str">
        <f>IF(OR(AND(G22&lt;B14,G20="usuelle"),G20="mince"),"Oui","Non")</f>
        <v>Oui</v>
      </c>
      <c r="C15" s="94">
        <v>1</v>
      </c>
      <c r="D15" s="96"/>
      <c r="E15" s="1"/>
      <c r="F15" s="78" t="s">
        <v>392</v>
      </c>
      <c r="G15" s="82">
        <v>9</v>
      </c>
      <c r="H15" s="79" t="s">
        <v>28</v>
      </c>
      <c r="I15" s="80"/>
      <c r="J15" s="183"/>
      <c r="K15" s="14"/>
      <c r="L15" s="14"/>
      <c r="M15" s="14"/>
      <c r="N15" s="14"/>
      <c r="O15" s="14"/>
      <c r="P15" s="14"/>
      <c r="Q15" s="14"/>
      <c r="R15" s="14"/>
      <c r="S15" s="14"/>
      <c r="T15" s="18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25">
      <c r="A16" s="84" t="s">
        <v>411</v>
      </c>
      <c r="B16" s="188">
        <f>B13+G14</f>
        <v>36.702281672267354</v>
      </c>
      <c r="C16" s="94"/>
      <c r="D16" s="96" t="s">
        <v>413</v>
      </c>
      <c r="E16" s="1"/>
      <c r="F16" s="78" t="s">
        <v>393</v>
      </c>
      <c r="G16" s="82">
        <v>5.5</v>
      </c>
      <c r="H16" s="79" t="s">
        <v>28</v>
      </c>
      <c r="I16" s="80"/>
      <c r="J16" s="183"/>
      <c r="K16" s="14"/>
      <c r="L16" s="14"/>
      <c r="M16" s="14"/>
      <c r="N16" s="14"/>
      <c r="O16" s="14"/>
      <c r="P16" s="14"/>
      <c r="Q16" s="14"/>
      <c r="R16" s="14"/>
      <c r="S16" s="14"/>
      <c r="T16" s="18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25">
      <c r="A17" s="84" t="s">
        <v>412</v>
      </c>
      <c r="B17" s="188">
        <f>B13+G14/2</f>
        <v>29.702281672267354</v>
      </c>
      <c r="C17" s="94" t="s">
        <v>28</v>
      </c>
      <c r="D17" s="96" t="s">
        <v>414</v>
      </c>
      <c r="E17" s="1"/>
      <c r="F17" s="78" t="s">
        <v>394</v>
      </c>
      <c r="G17" s="83">
        <v>3.5999999999999997E-2</v>
      </c>
      <c r="H17" s="79" t="s">
        <v>28</v>
      </c>
      <c r="I17" s="80" t="s">
        <v>443</v>
      </c>
      <c r="J17" s="183"/>
      <c r="K17" s="14"/>
      <c r="L17" s="14"/>
      <c r="M17" s="14"/>
      <c r="N17" s="14"/>
      <c r="O17" s="14"/>
      <c r="P17" s="14"/>
      <c r="Q17" s="14"/>
      <c r="R17" s="14"/>
      <c r="S17" s="14"/>
      <c r="T17" s="18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25">
      <c r="A18" s="190"/>
      <c r="B18" s="191"/>
      <c r="C18" s="192"/>
      <c r="D18" s="193"/>
      <c r="E18" s="1"/>
      <c r="F18" s="78" t="s">
        <v>395</v>
      </c>
      <c r="G18" s="82">
        <v>0.2</v>
      </c>
      <c r="H18" s="79" t="s">
        <v>28</v>
      </c>
      <c r="I18" s="80"/>
      <c r="J18" s="183"/>
      <c r="K18" s="14"/>
      <c r="L18" s="14"/>
      <c r="M18" s="14"/>
      <c r="N18" s="14"/>
      <c r="O18" s="14"/>
      <c r="P18" s="14"/>
      <c r="Q18" s="14"/>
      <c r="R18" s="14"/>
      <c r="S18" s="14"/>
      <c r="T18" s="18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25">
      <c r="A19" s="8" t="s">
        <v>419</v>
      </c>
      <c r="B19" s="8" t="s">
        <v>420</v>
      </c>
      <c r="C19" s="8" t="s">
        <v>418</v>
      </c>
      <c r="D19" s="14"/>
      <c r="E19" s="1"/>
      <c r="F19" s="78" t="s">
        <v>396</v>
      </c>
      <c r="G19" s="82">
        <v>0.6</v>
      </c>
      <c r="H19" s="79" t="s">
        <v>28</v>
      </c>
      <c r="I19" s="80"/>
      <c r="J19" s="183"/>
      <c r="K19" s="14"/>
      <c r="L19" s="14"/>
      <c r="M19" s="14"/>
      <c r="N19" s="14"/>
      <c r="O19" s="14"/>
      <c r="P19" s="14"/>
      <c r="Q19" s="14"/>
      <c r="R19" s="14"/>
      <c r="S19" s="14"/>
      <c r="T19" s="18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25">
      <c r="A20" s="8" t="s">
        <v>418</v>
      </c>
      <c r="B20" s="196" t="s">
        <v>424</v>
      </c>
      <c r="C20" s="197"/>
      <c r="D20" s="14"/>
      <c r="E20" s="1"/>
      <c r="F20" s="78" t="s">
        <v>399</v>
      </c>
      <c r="G20" s="82" t="s">
        <v>400</v>
      </c>
      <c r="H20" s="79">
        <v>1</v>
      </c>
      <c r="I20" s="80"/>
      <c r="J20" s="183"/>
      <c r="K20" s="14"/>
      <c r="L20" s="14"/>
      <c r="M20" s="14"/>
      <c r="N20" s="14"/>
      <c r="O20" s="14"/>
      <c r="P20" s="14"/>
      <c r="Q20" s="14"/>
      <c r="R20" s="14"/>
      <c r="S20" s="14"/>
      <c r="T20" s="18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25">
      <c r="A21" s="8" t="s">
        <v>421</v>
      </c>
      <c r="B21" s="199" t="s">
        <v>423</v>
      </c>
      <c r="C21" s="198" t="s">
        <v>422</v>
      </c>
      <c r="D21" s="14"/>
      <c r="E21" s="1"/>
      <c r="F21" s="78" t="s">
        <v>439</v>
      </c>
      <c r="G21" s="78">
        <v>0.25</v>
      </c>
      <c r="H21" s="79" t="s">
        <v>28</v>
      </c>
      <c r="I21" s="187" t="s">
        <v>440</v>
      </c>
      <c r="J21" s="183"/>
      <c r="K21" s="14"/>
      <c r="L21" s="14"/>
      <c r="M21" s="14"/>
      <c r="N21" s="14"/>
      <c r="O21" s="14"/>
      <c r="P21" s="14"/>
      <c r="Q21" s="14"/>
      <c r="R21" s="14"/>
      <c r="S21" s="14"/>
      <c r="T21" s="18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25">
      <c r="A22" s="14"/>
      <c r="B22" s="14"/>
      <c r="C22" s="14"/>
      <c r="D22" s="14"/>
      <c r="E22" s="1"/>
      <c r="F22" s="78" t="s">
        <v>403</v>
      </c>
      <c r="G22" s="78">
        <v>0.6</v>
      </c>
      <c r="H22" s="79">
        <v>1</v>
      </c>
      <c r="I22" s="80" t="s">
        <v>404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8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25">
      <c r="A23" s="14"/>
      <c r="B23" s="14"/>
      <c r="C23" s="14"/>
      <c r="D23" s="14"/>
      <c r="E23" s="1"/>
      <c r="F23" s="266" t="s">
        <v>409</v>
      </c>
      <c r="G23" s="267"/>
      <c r="H23" s="267"/>
      <c r="I23" s="267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8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25">
      <c r="A24" s="195"/>
      <c r="B24" s="195"/>
      <c r="C24" s="195"/>
      <c r="D24" s="195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8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25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8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25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8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25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8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25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8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25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8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25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8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25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8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25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8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25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8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25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8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25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8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25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8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25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8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5" t="s">
        <v>407</v>
      </c>
      <c r="AF37" s="265"/>
      <c r="AG37" s="265"/>
      <c r="AH37" s="265"/>
      <c r="AI37" s="265"/>
      <c r="AJ37" s="265"/>
      <c r="AK37" s="14"/>
      <c r="AL37" s="14"/>
      <c r="AM37" s="1"/>
    </row>
    <row r="38" spans="10:39" x14ac:dyDescent="0.25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8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5"/>
      <c r="AF38" s="265"/>
      <c r="AG38" s="265"/>
      <c r="AH38" s="265"/>
      <c r="AI38" s="265"/>
      <c r="AJ38" s="265"/>
      <c r="AK38" s="14"/>
      <c r="AL38" s="14"/>
      <c r="AM38" s="1"/>
    </row>
    <row r="39" spans="10:39" x14ac:dyDescent="0.25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8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25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8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25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8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25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8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25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8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25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8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25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8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25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8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25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8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25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8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25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8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25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8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25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8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25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8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25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8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25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8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25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8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25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8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25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8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25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84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84"/>
      <c r="U59" s="14"/>
      <c r="V59" s="14"/>
      <c r="W59" s="14"/>
      <c r="X59" s="14"/>
      <c r="Y59" s="14"/>
      <c r="Z59" s="14"/>
      <c r="AA59" s="14"/>
      <c r="AB59" s="1"/>
    </row>
    <row r="60" spans="10:39" x14ac:dyDescent="0.25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84"/>
      <c r="U60" s="14"/>
      <c r="V60" s="14"/>
      <c r="W60" s="14"/>
      <c r="X60" s="14"/>
      <c r="Y60" s="14"/>
      <c r="Z60" s="14"/>
      <c r="AA60" s="14"/>
      <c r="AB60" s="1"/>
    </row>
    <row r="61" spans="10:39" x14ac:dyDescent="0.25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84"/>
      <c r="U61" s="14"/>
      <c r="V61" s="14"/>
      <c r="W61" s="14"/>
      <c r="X61" s="14"/>
      <c r="Y61" s="14"/>
      <c r="Z61" s="14"/>
      <c r="AA61" s="14"/>
      <c r="AB61" s="1"/>
    </row>
    <row r="62" spans="10:39" x14ac:dyDescent="0.25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84"/>
      <c r="U62" s="14"/>
      <c r="V62" s="14"/>
      <c r="W62" s="14"/>
      <c r="X62" s="14"/>
      <c r="Y62" s="14"/>
      <c r="Z62" s="14"/>
      <c r="AA62" s="14"/>
      <c r="AB62" s="1"/>
    </row>
    <row r="63" spans="10:39" x14ac:dyDescent="0.25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84"/>
      <c r="U63" s="14"/>
      <c r="V63" s="14"/>
      <c r="W63" s="14"/>
      <c r="X63" s="14"/>
      <c r="Y63" s="14"/>
      <c r="Z63" s="14"/>
      <c r="AA63" s="14"/>
      <c r="AB63" s="1"/>
    </row>
    <row r="64" spans="10:39" x14ac:dyDescent="0.25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84"/>
      <c r="U64" s="14"/>
      <c r="V64" s="14"/>
      <c r="W64" s="14"/>
      <c r="X64" s="14"/>
      <c r="Y64" s="14"/>
      <c r="Z64" s="14"/>
      <c r="AA64" s="14"/>
      <c r="AB64" s="1"/>
    </row>
    <row r="65" spans="10:28" x14ac:dyDescent="0.25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84"/>
      <c r="U65" s="14"/>
      <c r="V65" s="14"/>
      <c r="W65" s="14"/>
      <c r="X65" s="14"/>
      <c r="Y65" s="14"/>
      <c r="Z65" s="14"/>
      <c r="AA65" s="14"/>
      <c r="AB65" s="1"/>
    </row>
    <row r="66" spans="10:28" x14ac:dyDescent="0.25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84"/>
      <c r="U66" s="14"/>
      <c r="V66" s="14"/>
      <c r="W66" s="14"/>
      <c r="X66" s="14"/>
      <c r="Y66" s="14"/>
      <c r="Z66" s="14"/>
      <c r="AA66" s="14"/>
      <c r="AB66" s="1"/>
    </row>
    <row r="67" spans="10:28" x14ac:dyDescent="0.25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84"/>
      <c r="U67" s="14"/>
      <c r="V67" s="14"/>
      <c r="W67" s="14"/>
      <c r="X67" s="14"/>
      <c r="Y67" s="14"/>
      <c r="Z67" s="14"/>
      <c r="AA67" s="14"/>
      <c r="AB67" s="1"/>
    </row>
    <row r="68" spans="10:28" x14ac:dyDescent="0.25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84"/>
      <c r="U68" s="14"/>
      <c r="V68" s="14"/>
      <c r="W68" s="14"/>
      <c r="X68" s="14"/>
      <c r="Y68" s="14"/>
      <c r="Z68" s="14"/>
      <c r="AA68" s="14"/>
      <c r="AB68" s="1"/>
    </row>
    <row r="69" spans="10:28" x14ac:dyDescent="0.25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84"/>
      <c r="U69" s="14"/>
      <c r="V69" s="14"/>
      <c r="W69" s="14"/>
      <c r="X69" s="14"/>
      <c r="Y69" s="14"/>
      <c r="Z69" s="14"/>
      <c r="AA69" s="14"/>
      <c r="AB69" s="1"/>
    </row>
    <row r="70" spans="10:28" x14ac:dyDescent="0.25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84"/>
      <c r="U70" s="14"/>
      <c r="V70" s="14"/>
      <c r="W70" s="14"/>
      <c r="X70" s="14"/>
      <c r="Y70" s="14"/>
      <c r="Z70" s="14"/>
      <c r="AA70" s="14"/>
      <c r="AB70" s="1"/>
    </row>
    <row r="71" spans="10:28" x14ac:dyDescent="0.25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84"/>
      <c r="U71" s="14"/>
      <c r="V71" s="14"/>
      <c r="W71" s="14"/>
      <c r="X71" s="14"/>
      <c r="Y71" s="14"/>
      <c r="Z71" s="14"/>
      <c r="AA71" s="14"/>
      <c r="AB71" s="1"/>
    </row>
    <row r="72" spans="10:28" x14ac:dyDescent="0.25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84"/>
      <c r="U72" s="14"/>
      <c r="V72" s="14"/>
      <c r="W72" s="14"/>
      <c r="X72" s="14"/>
      <c r="Y72" s="14"/>
      <c r="Z72" s="14"/>
      <c r="AA72" s="14"/>
      <c r="AB72" s="1"/>
    </row>
    <row r="73" spans="10:28" x14ac:dyDescent="0.25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84"/>
      <c r="U73" s="14"/>
      <c r="V73" s="14"/>
      <c r="W73" s="14"/>
      <c r="X73" s="14"/>
      <c r="Y73" s="14"/>
      <c r="Z73" s="14"/>
      <c r="AA73" s="14"/>
      <c r="AB73" s="1"/>
    </row>
    <row r="74" spans="10:28" x14ac:dyDescent="0.25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84"/>
      <c r="U74" s="14"/>
      <c r="V74" s="14"/>
      <c r="W74" s="14"/>
      <c r="X74" s="14"/>
      <c r="Y74" s="14"/>
      <c r="Z74" s="14"/>
      <c r="AA74" s="14"/>
      <c r="AB74" s="1"/>
    </row>
    <row r="75" spans="10:28" x14ac:dyDescent="0.25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84"/>
      <c r="U75" s="14"/>
      <c r="V75" s="14"/>
      <c r="W75" s="14"/>
      <c r="X75" s="14"/>
      <c r="Y75" s="14"/>
      <c r="Z75" s="14"/>
      <c r="AA75" s="14"/>
      <c r="AB75" s="1"/>
    </row>
    <row r="76" spans="10:28" x14ac:dyDescent="0.25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84"/>
      <c r="U76" s="14"/>
      <c r="V76" s="14"/>
      <c r="W76" s="14"/>
      <c r="X76" s="14"/>
      <c r="Y76" s="14"/>
      <c r="Z76" s="14"/>
      <c r="AA76" s="14"/>
      <c r="AB76" s="1"/>
    </row>
    <row r="77" spans="10:28" x14ac:dyDescent="0.25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84"/>
      <c r="U77" s="14"/>
      <c r="V77" s="14"/>
      <c r="W77" s="14"/>
      <c r="X77" s="14"/>
      <c r="Y77" s="14"/>
      <c r="Z77" s="14"/>
      <c r="AA77" s="14"/>
      <c r="AB77" s="1"/>
    </row>
    <row r="78" spans="10:28" x14ac:dyDescent="0.25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84"/>
      <c r="U78" s="14"/>
      <c r="V78" s="14"/>
      <c r="W78" s="14"/>
      <c r="X78" s="14"/>
      <c r="Y78" s="14"/>
      <c r="Z78" s="14"/>
      <c r="AA78" s="14"/>
      <c r="AB78" s="1"/>
    </row>
    <row r="79" spans="10:28" x14ac:dyDescent="0.25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84"/>
      <c r="U79" s="14"/>
      <c r="V79" s="14"/>
      <c r="W79" s="14"/>
      <c r="X79" s="14"/>
      <c r="Y79" s="14"/>
      <c r="Z79" s="14"/>
      <c r="AA79" s="14"/>
      <c r="AB79" s="1"/>
    </row>
    <row r="80" spans="10:28" x14ac:dyDescent="0.25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84"/>
      <c r="U80" s="14"/>
      <c r="V80" s="14"/>
      <c r="W80" s="14"/>
      <c r="X80" s="14"/>
      <c r="Y80" s="14"/>
      <c r="Z80" s="14"/>
      <c r="AA80" s="14"/>
      <c r="AB80" s="1"/>
    </row>
    <row r="81" spans="10:28" x14ac:dyDescent="0.25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84"/>
      <c r="U81" s="14"/>
      <c r="V81" s="14"/>
      <c r="W81" s="14"/>
      <c r="X81" s="14"/>
      <c r="Y81" s="14"/>
      <c r="Z81" s="14"/>
      <c r="AA81" s="14"/>
      <c r="AB81" s="1"/>
    </row>
    <row r="82" spans="10:28" x14ac:dyDescent="0.25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84"/>
      <c r="U82" s="14"/>
      <c r="V82" s="14"/>
      <c r="W82" s="14"/>
      <c r="X82" s="14"/>
      <c r="Y82" s="14"/>
      <c r="Z82" s="14"/>
      <c r="AA82" s="14"/>
      <c r="AB82" s="1"/>
    </row>
    <row r="83" spans="10:28" x14ac:dyDescent="0.25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2021-01-01T19:31:50Z</dcterms:modified>
</cp:coreProperties>
</file>